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'BUF'!$A$1:$AA$55</definedName>
    <definedName name="_xlnm.Print_Area" localSheetId="12">'DC10'!$A$1:$AA$55</definedName>
    <definedName name="_xlnm.Print_Area" localSheetId="20">'DC12'!$A$1:$AA$55</definedName>
    <definedName name="_xlnm.Print_Area" localSheetId="29">'DC13'!$A$1:$AA$55</definedName>
    <definedName name="_xlnm.Print_Area" localSheetId="34">'DC14'!$A$1:$AA$55</definedName>
    <definedName name="_xlnm.Print_Area" localSheetId="40">'DC15'!$A$1:$AA$55</definedName>
    <definedName name="_xlnm.Print_Area" localSheetId="45">'DC44'!$A$1:$AA$55</definedName>
    <definedName name="_xlnm.Print_Area" localSheetId="3">'EC101'!$A$1:$AA$55</definedName>
    <definedName name="_xlnm.Print_Area" localSheetId="4">'EC102'!$A$1:$AA$55</definedName>
    <definedName name="_xlnm.Print_Area" localSheetId="5">'EC103'!$A$1:$AA$55</definedName>
    <definedName name="_xlnm.Print_Area" localSheetId="6">'EC104'!$A$1:$AA$55</definedName>
    <definedName name="_xlnm.Print_Area" localSheetId="7">'EC105'!$A$1:$AA$55</definedName>
    <definedName name="_xlnm.Print_Area" localSheetId="8">'EC106'!$A$1:$AA$55</definedName>
    <definedName name="_xlnm.Print_Area" localSheetId="9">'EC107'!$A$1:$AA$55</definedName>
    <definedName name="_xlnm.Print_Area" localSheetId="10">'EC108'!$A$1:$AA$55</definedName>
    <definedName name="_xlnm.Print_Area" localSheetId="11">'EC109'!$A$1:$AA$55</definedName>
    <definedName name="_xlnm.Print_Area" localSheetId="13">'EC121'!$A$1:$AA$55</definedName>
    <definedName name="_xlnm.Print_Area" localSheetId="14">'EC122'!$A$1:$AA$55</definedName>
    <definedName name="_xlnm.Print_Area" localSheetId="15">'EC123'!$A$1:$AA$55</definedName>
    <definedName name="_xlnm.Print_Area" localSheetId="16">'EC124'!$A$1:$AA$55</definedName>
    <definedName name="_xlnm.Print_Area" localSheetId="17">'EC126'!$A$1:$AA$55</definedName>
    <definedName name="_xlnm.Print_Area" localSheetId="18">'EC127'!$A$1:$AA$55</definedName>
    <definedName name="_xlnm.Print_Area" localSheetId="19">'EC128'!$A$1:$AA$55</definedName>
    <definedName name="_xlnm.Print_Area" localSheetId="21">'EC131'!$A$1:$AA$55</definedName>
    <definedName name="_xlnm.Print_Area" localSheetId="22">'EC132'!$A$1:$AA$55</definedName>
    <definedName name="_xlnm.Print_Area" localSheetId="23">'EC133'!$A$1:$AA$55</definedName>
    <definedName name="_xlnm.Print_Area" localSheetId="24">'EC134'!$A$1:$AA$55</definedName>
    <definedName name="_xlnm.Print_Area" localSheetId="25">'EC135'!$A$1:$AA$55</definedName>
    <definedName name="_xlnm.Print_Area" localSheetId="26">'EC136'!$A$1:$AA$55</definedName>
    <definedName name="_xlnm.Print_Area" localSheetId="27">'EC137'!$A$1:$AA$55</definedName>
    <definedName name="_xlnm.Print_Area" localSheetId="28">'EC138'!$A$1:$AA$55</definedName>
    <definedName name="_xlnm.Print_Area" localSheetId="30">'EC141'!$A$1:$AA$55</definedName>
    <definedName name="_xlnm.Print_Area" localSheetId="31">'EC142'!$A$1:$AA$55</definedName>
    <definedName name="_xlnm.Print_Area" localSheetId="32">'EC143'!$A$1:$AA$55</definedName>
    <definedName name="_xlnm.Print_Area" localSheetId="33">'EC144'!$A$1:$AA$55</definedName>
    <definedName name="_xlnm.Print_Area" localSheetId="35">'EC153'!$A$1:$AA$55</definedName>
    <definedName name="_xlnm.Print_Area" localSheetId="36">'EC154'!$A$1:$AA$55</definedName>
    <definedName name="_xlnm.Print_Area" localSheetId="37">'EC155'!$A$1:$AA$55</definedName>
    <definedName name="_xlnm.Print_Area" localSheetId="38">'EC156'!$A$1:$AA$55</definedName>
    <definedName name="_xlnm.Print_Area" localSheetId="39">'EC157'!$A$1:$AA$55</definedName>
    <definedName name="_xlnm.Print_Area" localSheetId="41">'EC441'!$A$1:$AA$55</definedName>
    <definedName name="_xlnm.Print_Area" localSheetId="42">'EC442'!$A$1:$AA$55</definedName>
    <definedName name="_xlnm.Print_Area" localSheetId="43">'EC443'!$A$1:$AA$55</definedName>
    <definedName name="_xlnm.Print_Area" localSheetId="44">'EC444'!$A$1:$AA$55</definedName>
    <definedName name="_xlnm.Print_Area" localSheetId="2">'NMA'!$A$1:$AA$55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<sst xmlns="http://schemas.openxmlformats.org/spreadsheetml/2006/main" count="4002" uniqueCount="110">
  <si>
    <t>Eastern Cape: Buffalo City(BUF)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</si>
  <si>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</si>
  <si>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</si>
  <si>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</si>
  <si>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</si>
  <si>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</si>
  <si>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</si>
  <si>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</si>
  <si>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</si>
  <si>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</si>
  <si>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</si>
  <si>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</si>
  <si>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</si>
  <si>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</si>
  <si>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</si>
  <si>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</si>
  <si>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</si>
  <si>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</si>
  <si>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</si>
  <si>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</si>
  <si>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</si>
  <si>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</si>
  <si>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</si>
  <si>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</si>
  <si>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</si>
  <si>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</si>
  <si>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</si>
  <si>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</si>
  <si>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</si>
  <si>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</si>
  <si>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</si>
  <si>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</si>
  <si>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</si>
  <si>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</si>
  <si>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</si>
  <si>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</si>
  <si>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</si>
  <si>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</si>
  <si>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</si>
  <si>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</si>
  <si>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</si>
  <si>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</si>
  <si>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</si>
  <si>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</si>
  <si>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</si>
  <si>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</si>
  <si>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</si>
  <si>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</si>
  <si>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</si>
  <si>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</si>
  <si>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</si>
  <si>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</si>
  <si>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</si>
  <si>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</si>
  <si>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</si>
  <si>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</si>
  <si>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</si>
  <si>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</si>
  <si>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</si>
  <si>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2nd Quarter ended 31 December 2014 (Figures Finalised as at 2015/01/31)</t>
  </si>
  <si>
    <t>Eastern Cape: Camdeboo(EC101) - Table C2 Quarterly Budget Statement - Financial Performance (standard classification) for 2nd Quarter ended 31 December 2014 (Figures Finalised as at 2015/01/31)</t>
  </si>
  <si>
    <t>Eastern Cape: Blue Crane Route(EC102) - Table C2 Quarterly Budget Statement - Financial Performance (standard classification) for 2nd Quarter ended 31 December 2014 (Figures Finalised as at 2015/01/31)</t>
  </si>
  <si>
    <t>Eastern Cape: Ikwezi(EC103) - Table C2 Quarterly Budget Statement - Financial Performance (standard classification) for 2nd Quarter ended 31 December 2014 (Figures Finalised as at 2015/01/31)</t>
  </si>
  <si>
    <t>Eastern Cape: Makana(EC104) - Table C2 Quarterly Budget Statement - Financial Performance (standard classification) for 2nd Quarter ended 31 December 2014 (Figures Finalised as at 2015/01/31)</t>
  </si>
  <si>
    <t>Eastern Cape: Ndlambe(EC105) - Table C2 Quarterly Budget Statement - Financial Performance (standard classification) for 2nd Quarter ended 31 December 2014 (Figures Finalised as at 2015/01/31)</t>
  </si>
  <si>
    <t>Eastern Cape: Sundays River Valley(EC106) - Table C2 Quarterly Budget Statement - Financial Performance (standard classification) for 2nd Quarter ended 31 December 2014 (Figures Finalised as at 2015/01/31)</t>
  </si>
  <si>
    <t>Eastern Cape: Baviaans(EC107) - Table C2 Quarterly Budget Statement - Financial Performance (standard classification) for 2nd Quarter ended 31 December 2014 (Figures Finalised as at 2015/01/31)</t>
  </si>
  <si>
    <t>Eastern Cape: Kouga(EC108) - Table C2 Quarterly Budget Statement - Financial Performance (standard classification) for 2nd Quarter ended 31 December 2014 (Figures Finalised as at 2015/01/31)</t>
  </si>
  <si>
    <t>Eastern Cape: Kou-Kamma(EC109) - Table C2 Quarterly Budget Statement - Financial Performance (standard classification) for 2nd Quarter ended 31 December 2014 (Figures Finalised as at 2015/01/31)</t>
  </si>
  <si>
    <t>Eastern Cape: Sarah Baartman(DC10) - Table C2 Quarterly Budget Statement - Financial Performance (standard classification) for 2nd Quarter ended 31 December 2014 (Figures Finalised as at 2015/01/31)</t>
  </si>
  <si>
    <t>Eastern Cape: Mbhashe(EC121) - Table C2 Quarterly Budget Statement - Financial Performance (standard classification) for 2nd Quarter ended 31 December 2014 (Figures Finalised as at 2015/01/31)</t>
  </si>
  <si>
    <t>Eastern Cape: Mnquma(EC122) - Table C2 Quarterly Budget Statement - Financial Performance (standard classification) for 2nd Quarter ended 31 December 2014 (Figures Finalised as at 2015/01/31)</t>
  </si>
  <si>
    <t>Eastern Cape: Great Kei(EC123) - Table C2 Quarterly Budget Statement - Financial Performance (standard classification) for 2nd Quarter ended 31 December 2014 (Figures Finalised as at 2015/01/31)</t>
  </si>
  <si>
    <t>Eastern Cape: Amahlathi(EC124) - Table C2 Quarterly Budget Statement - Financial Performance (standard classification) for 2nd Quarter ended 31 December 2014 (Figures Finalised as at 2015/01/31)</t>
  </si>
  <si>
    <t>Eastern Cape: Ngqushwa(EC126) - Table C2 Quarterly Budget Statement - Financial Performance (standard classification) for 2nd Quarter ended 31 December 2014 (Figures Finalised as at 2015/01/31)</t>
  </si>
  <si>
    <t>Eastern Cape: Nkonkobe(EC127) - Table C2 Quarterly Budget Statement - Financial Performance (standard classification) for 2nd Quarter ended 31 December 2014 (Figures Finalised as at 2015/01/31)</t>
  </si>
  <si>
    <t>Eastern Cape: Nxuba(EC128) - Table C2 Quarterly Budget Statement - Financial Performance (standard classification) for 2nd Quarter ended 31 December 2014 (Figures Finalised as at 2015/01/31)</t>
  </si>
  <si>
    <t>Eastern Cape: Amathole(DC12) - Table C2 Quarterly Budget Statement - Financial Performance (standard classification) for 2nd Quarter ended 31 December 2014 (Figures Finalised as at 2015/01/31)</t>
  </si>
  <si>
    <t>Eastern Cape: Inxuba Yethemba(EC131) - Table C2 Quarterly Budget Statement - Financial Performance (standard classification) for 2nd Quarter ended 31 December 2014 (Figures Finalised as at 2015/01/31)</t>
  </si>
  <si>
    <t>Eastern Cape: Tsolwana(EC132) - Table C2 Quarterly Budget Statement - Financial Performance (standard classification) for 2nd Quarter ended 31 December 2014 (Figures Finalised as at 2015/01/31)</t>
  </si>
  <si>
    <t>Eastern Cape: Inkwanca(EC133) - Table C2 Quarterly Budget Statement - Financial Performance (standard classification) for 2nd Quarter ended 31 December 2014 (Figures Finalised as at 2015/01/31)</t>
  </si>
  <si>
    <t>Eastern Cape: Lukhanji(EC134) - Table C2 Quarterly Budget Statement - Financial Performance (standard classification) for 2nd Quarter ended 31 December 2014 (Figures Finalised as at 2015/01/31)</t>
  </si>
  <si>
    <t>Eastern Cape: Intsika Yethu(EC135) - Table C2 Quarterly Budget Statement - Financial Performance (standard classification) for 2nd Quarter ended 31 December 2014 (Figures Finalised as at 2015/01/31)</t>
  </si>
  <si>
    <t>Eastern Cape: Emalahleni (Ec)(EC136) - Table C2 Quarterly Budget Statement - Financial Performance (standard classification) for 2nd Quarter ended 31 December 2014 (Figures Finalised as at 2015/01/31)</t>
  </si>
  <si>
    <t>Eastern Cape: Engcobo(EC137) - Table C2 Quarterly Budget Statement - Financial Performance (standard classification) for 2nd Quarter ended 31 December 2014 (Figures Finalised as at 2015/01/31)</t>
  </si>
  <si>
    <t>Eastern Cape: Sakhisizwe(EC138) - Table C2 Quarterly Budget Statement - Financial Performance (standard classification) for 2nd Quarter ended 31 December 2014 (Figures Finalised as at 2015/01/31)</t>
  </si>
  <si>
    <t>Eastern Cape: Chris Hani(DC13) - Table C2 Quarterly Budget Statement - Financial Performance (standard classification) for 2nd Quarter ended 31 December 2014 (Figures Finalised as at 2015/01/31)</t>
  </si>
  <si>
    <t>Eastern Cape: Elundini(EC141) - Table C2 Quarterly Budget Statement - Financial Performance (standard classification) for 2nd Quarter ended 31 December 2014 (Figures Finalised as at 2015/01/31)</t>
  </si>
  <si>
    <t>Eastern Cape: Senqu(EC142) - Table C2 Quarterly Budget Statement - Financial Performance (standard classification) for 2nd Quarter ended 31 December 2014 (Figures Finalised as at 2015/01/31)</t>
  </si>
  <si>
    <t>Eastern Cape: Maletswai(EC143) - Table C2 Quarterly Budget Statement - Financial Performance (standard classification) for 2nd Quarter ended 31 December 2014 (Figures Finalised as at 2015/01/31)</t>
  </si>
  <si>
    <t>Eastern Cape: Gariep(EC144) - Table C2 Quarterly Budget Statement - Financial Performance (standard classification) for 2nd Quarter ended 31 December 2014 (Figures Finalised as at 2015/01/31)</t>
  </si>
  <si>
    <t>Eastern Cape: Joe Gqabi(DC14) - Table C2 Quarterly Budget Statement - Financial Performance (standard classification) for 2nd Quarter ended 31 December 2014 (Figures Finalised as at 2015/01/31)</t>
  </si>
  <si>
    <t>Eastern Cape: Ngquza Hills(EC153) - Table C2 Quarterly Budget Statement - Financial Performance (standard classification) for 2nd Quarter ended 31 December 2014 (Figures Finalised as at 2015/01/31)</t>
  </si>
  <si>
    <t>Eastern Cape: Port St Johns(EC154) - Table C2 Quarterly Budget Statement - Financial Performance (standard classification) for 2nd Quarter ended 31 December 2014 (Figures Finalised as at 2015/01/31)</t>
  </si>
  <si>
    <t>Eastern Cape: Nyandeni(EC155) - Table C2 Quarterly Budget Statement - Financial Performance (standard classification) for 2nd Quarter ended 31 December 2014 (Figures Finalised as at 2015/01/31)</t>
  </si>
  <si>
    <t>Eastern Cape: Mhlontlo(EC156) - Table C2 Quarterly Budget Statement - Financial Performance (standard classification) for 2nd Quarter ended 31 December 2014 (Figures Finalised as at 2015/01/31)</t>
  </si>
  <si>
    <t>Eastern Cape: King Sabata Dalindyebo(EC157) - Table C2 Quarterly Budget Statement - Financial Performance (standard classification) for 2nd Quarter ended 31 December 2014 (Figures Finalised as at 2015/01/31)</t>
  </si>
  <si>
    <t>Eastern Cape: O .R. Tambo(DC15) - Table C2 Quarterly Budget Statement - Financial Performance (standard classification) for 2nd Quarter ended 31 December 2014 (Figures Finalised as at 2015/01/31)</t>
  </si>
  <si>
    <t>Eastern Cape: Matatiele(EC441) - Table C2 Quarterly Budget Statement - Financial Performance (standard classification) for 2nd Quarter ended 31 December 2014 (Figures Finalised as at 2015/01/31)</t>
  </si>
  <si>
    <t>Eastern Cape: Umzimvubu(EC442) - Table C2 Quarterly Budget Statement - Financial Performance (standard classification) for 2nd Quarter ended 31 December 2014 (Figures Finalised as at 2015/01/31)</t>
  </si>
  <si>
    <t>Eastern Cape: Mbizana(EC443) - Table C2 Quarterly Budget Statement - Financial Performance (standard classification) for 2nd Quarter ended 31 December 2014 (Figures Finalised as at 2015/01/31)</t>
  </si>
  <si>
    <t>Eastern Cape: Ntabankulu(EC444) - Table C2 Quarterly Budget Statement - Financial Performance (standard classification) for 2nd Quarter ended 31 December 2014 (Figures Finalised as at 2015/01/31)</t>
  </si>
  <si>
    <t>Eastern Cape: Alfred Nzo(DC44)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</si>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</sst>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9562155503</v>
      </c>
      <c r="D5" s="19">
        <f>SUM(D6:D8)</f>
        <v>0</v>
      </c>
      <c r="E5" s="20">
        <f t="shared" si="0"/>
        <v>12528913109</v>
      </c>
      <c r="F5" s="21">
        <f t="shared" si="0"/>
        <v>12566053504</v>
      </c>
      <c r="G5" s="21">
        <f t="shared" si="0"/>
        <v>2677134979</v>
      </c>
      <c r="H5" s="21">
        <f t="shared" si="0"/>
        <v>1195792069</v>
      </c>
      <c r="I5" s="21">
        <f t="shared" si="0"/>
        <v>568998544</v>
      </c>
      <c r="J5" s="21">
        <f t="shared" si="0"/>
        <v>4441925592</v>
      </c>
      <c r="K5" s="21">
        <f t="shared" si="0"/>
        <v>552332446</v>
      </c>
      <c r="L5" s="21">
        <f t="shared" si="0"/>
        <v>1432739366</v>
      </c>
      <c r="M5" s="21">
        <f t="shared" si="0"/>
        <v>1161793372</v>
      </c>
      <c r="N5" s="21">
        <f t="shared" si="0"/>
        <v>3146865184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7588790776</v>
      </c>
      <c r="X5" s="21">
        <f t="shared" si="0"/>
        <v>7175266918</v>
      </c>
      <c r="Y5" s="21">
        <f t="shared" si="0"/>
        <v>413523858</v>
      </c>
      <c r="Z5" s="4">
        <f>+IF(X5&lt;&gt;0,+(Y5/X5)*100,0)</f>
        <v>5.763184320887447</v>
      </c>
      <c r="AA5" s="19">
        <f>SUM(AA6:AA8)</f>
        <v>12566053504</v>
      </c>
    </row>
    <row r="6" spans="1:27" ht="13.5">
      <c r="A6" s="5" t="s">
        <v>33</v>
      </c>
      <c r="B6" s="3"/>
      <c r="C6" s="22">
        <v>1630181225</v>
      </c>
      <c r="D6" s="22"/>
      <c r="E6" s="23">
        <v>1863539605</v>
      </c>
      <c r="F6" s="24">
        <v>1993503292</v>
      </c>
      <c r="G6" s="24">
        <v>283126307</v>
      </c>
      <c r="H6" s="24">
        <v>11826358</v>
      </c>
      <c r="I6" s="24">
        <v>49634032</v>
      </c>
      <c r="J6" s="24">
        <v>344586697</v>
      </c>
      <c r="K6" s="24">
        <v>9035299</v>
      </c>
      <c r="L6" s="24">
        <v>207822331</v>
      </c>
      <c r="M6" s="24">
        <v>28278810</v>
      </c>
      <c r="N6" s="24">
        <v>245136440</v>
      </c>
      <c r="O6" s="24"/>
      <c r="P6" s="24"/>
      <c r="Q6" s="24"/>
      <c r="R6" s="24"/>
      <c r="S6" s="24"/>
      <c r="T6" s="24"/>
      <c r="U6" s="24"/>
      <c r="V6" s="24"/>
      <c r="W6" s="24">
        <v>589723137</v>
      </c>
      <c r="X6" s="24">
        <v>1197665377</v>
      </c>
      <c r="Y6" s="24">
        <v>-607942240</v>
      </c>
      <c r="Z6" s="6">
        <v>-50.76</v>
      </c>
      <c r="AA6" s="22">
        <v>1993503292</v>
      </c>
    </row>
    <row r="7" spans="1:27" ht="13.5">
      <c r="A7" s="5" t="s">
        <v>34</v>
      </c>
      <c r="B7" s="3"/>
      <c r="C7" s="25">
        <v>7796148560</v>
      </c>
      <c r="D7" s="25"/>
      <c r="E7" s="26">
        <v>10158773439</v>
      </c>
      <c r="F7" s="27">
        <v>10052611196</v>
      </c>
      <c r="G7" s="27">
        <v>2347200985</v>
      </c>
      <c r="H7" s="27">
        <v>1174127091</v>
      </c>
      <c r="I7" s="27">
        <v>496193420</v>
      </c>
      <c r="J7" s="27">
        <v>4017521496</v>
      </c>
      <c r="K7" s="27">
        <v>525481382</v>
      </c>
      <c r="L7" s="27">
        <v>1157927835</v>
      </c>
      <c r="M7" s="27">
        <v>1112533177</v>
      </c>
      <c r="N7" s="27">
        <v>2795942394</v>
      </c>
      <c r="O7" s="27"/>
      <c r="P7" s="27"/>
      <c r="Q7" s="27"/>
      <c r="R7" s="27"/>
      <c r="S7" s="27"/>
      <c r="T7" s="27"/>
      <c r="U7" s="27"/>
      <c r="V7" s="27"/>
      <c r="W7" s="27">
        <v>6813463890</v>
      </c>
      <c r="X7" s="27">
        <v>5630958348</v>
      </c>
      <c r="Y7" s="27">
        <v>1182505542</v>
      </c>
      <c r="Z7" s="7">
        <v>21</v>
      </c>
      <c r="AA7" s="25">
        <v>10052611196</v>
      </c>
    </row>
    <row r="8" spans="1:27" ht="13.5">
      <c r="A8" s="5" t="s">
        <v>35</v>
      </c>
      <c r="B8" s="3"/>
      <c r="C8" s="22">
        <v>135825718</v>
      </c>
      <c r="D8" s="22"/>
      <c r="E8" s="23">
        <v>506600065</v>
      </c>
      <c r="F8" s="24">
        <v>519939016</v>
      </c>
      <c r="G8" s="24">
        <v>46807687</v>
      </c>
      <c r="H8" s="24">
        <v>9838620</v>
      </c>
      <c r="I8" s="24">
        <v>23171092</v>
      </c>
      <c r="J8" s="24">
        <v>79817399</v>
      </c>
      <c r="K8" s="24">
        <v>17815765</v>
      </c>
      <c r="L8" s="24">
        <v>66989200</v>
      </c>
      <c r="M8" s="24">
        <v>20981385</v>
      </c>
      <c r="N8" s="24">
        <v>105786350</v>
      </c>
      <c r="O8" s="24"/>
      <c r="P8" s="24"/>
      <c r="Q8" s="24"/>
      <c r="R8" s="24"/>
      <c r="S8" s="24"/>
      <c r="T8" s="24"/>
      <c r="U8" s="24"/>
      <c r="V8" s="24"/>
      <c r="W8" s="24">
        <v>185603749</v>
      </c>
      <c r="X8" s="24">
        <v>346643193</v>
      </c>
      <c r="Y8" s="24">
        <v>-161039444</v>
      </c>
      <c r="Z8" s="6">
        <v>-46.46</v>
      </c>
      <c r="AA8" s="22">
        <v>519939016</v>
      </c>
    </row>
    <row r="9" spans="1:27" ht="13.5">
      <c r="A9" s="2" t="s">
        <v>36</v>
      </c>
      <c r="B9" s="3"/>
      <c r="C9" s="19">
        <f aca="true" t="shared" si="1" ref="C9:Y9">SUM(C10:C14)</f>
        <v>950893181</v>
      </c>
      <c r="D9" s="19">
        <f>SUM(D10:D14)</f>
        <v>0</v>
      </c>
      <c r="E9" s="20">
        <f t="shared" si="1"/>
        <v>1162188384</v>
      </c>
      <c r="F9" s="21">
        <f t="shared" si="1"/>
        <v>1185826022</v>
      </c>
      <c r="G9" s="21">
        <f t="shared" si="1"/>
        <v>67936331</v>
      </c>
      <c r="H9" s="21">
        <f t="shared" si="1"/>
        <v>-79963817</v>
      </c>
      <c r="I9" s="21">
        <f t="shared" si="1"/>
        <v>56545481</v>
      </c>
      <c r="J9" s="21">
        <f t="shared" si="1"/>
        <v>44517995</v>
      </c>
      <c r="K9" s="21">
        <f t="shared" si="1"/>
        <v>118684961</v>
      </c>
      <c r="L9" s="21">
        <f t="shared" si="1"/>
        <v>104572696</v>
      </c>
      <c r="M9" s="21">
        <f t="shared" si="1"/>
        <v>214465545</v>
      </c>
      <c r="N9" s="21">
        <f t="shared" si="1"/>
        <v>437723202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482241197</v>
      </c>
      <c r="X9" s="21">
        <f t="shared" si="1"/>
        <v>534980981</v>
      </c>
      <c r="Y9" s="21">
        <f t="shared" si="1"/>
        <v>-52739784</v>
      </c>
      <c r="Z9" s="4">
        <f>+IF(X9&lt;&gt;0,+(Y9/X9)*100,0)</f>
        <v>-9.858254007725183</v>
      </c>
      <c r="AA9" s="19">
        <f>SUM(AA10:AA14)</f>
        <v>1185826022</v>
      </c>
    </row>
    <row r="10" spans="1:27" ht="13.5">
      <c r="A10" s="5" t="s">
        <v>37</v>
      </c>
      <c r="B10" s="3"/>
      <c r="C10" s="22">
        <v>121871390</v>
      </c>
      <c r="D10" s="22"/>
      <c r="E10" s="23">
        <v>176537280</v>
      </c>
      <c r="F10" s="24">
        <v>208337517</v>
      </c>
      <c r="G10" s="24">
        <v>6492678</v>
      </c>
      <c r="H10" s="24">
        <v>10230414</v>
      </c>
      <c r="I10" s="24">
        <v>6166598</v>
      </c>
      <c r="J10" s="24">
        <v>22889690</v>
      </c>
      <c r="K10" s="24">
        <v>10755299</v>
      </c>
      <c r="L10" s="24">
        <v>6929690</v>
      </c>
      <c r="M10" s="24">
        <v>13524532</v>
      </c>
      <c r="N10" s="24">
        <v>31209521</v>
      </c>
      <c r="O10" s="24"/>
      <c r="P10" s="24"/>
      <c r="Q10" s="24"/>
      <c r="R10" s="24"/>
      <c r="S10" s="24"/>
      <c r="T10" s="24"/>
      <c r="U10" s="24"/>
      <c r="V10" s="24"/>
      <c r="W10" s="24">
        <v>54099211</v>
      </c>
      <c r="X10" s="24">
        <v>94478141</v>
      </c>
      <c r="Y10" s="24">
        <v>-40378930</v>
      </c>
      <c r="Z10" s="6">
        <v>-42.74</v>
      </c>
      <c r="AA10" s="22">
        <v>208337517</v>
      </c>
    </row>
    <row r="11" spans="1:27" ht="13.5">
      <c r="A11" s="5" t="s">
        <v>38</v>
      </c>
      <c r="B11" s="3"/>
      <c r="C11" s="22">
        <v>34360714</v>
      </c>
      <c r="D11" s="22"/>
      <c r="E11" s="23">
        <v>54299142</v>
      </c>
      <c r="F11" s="24">
        <v>54299142</v>
      </c>
      <c r="G11" s="24">
        <v>483032</v>
      </c>
      <c r="H11" s="24">
        <v>7884039</v>
      </c>
      <c r="I11" s="24">
        <v>1002815</v>
      </c>
      <c r="J11" s="24">
        <v>9369886</v>
      </c>
      <c r="K11" s="24">
        <v>1080504</v>
      </c>
      <c r="L11" s="24">
        <v>3963786</v>
      </c>
      <c r="M11" s="24">
        <v>9448739</v>
      </c>
      <c r="N11" s="24">
        <v>14493029</v>
      </c>
      <c r="O11" s="24"/>
      <c r="P11" s="24"/>
      <c r="Q11" s="24"/>
      <c r="R11" s="24"/>
      <c r="S11" s="24"/>
      <c r="T11" s="24"/>
      <c r="U11" s="24"/>
      <c r="V11" s="24"/>
      <c r="W11" s="24">
        <v>23862915</v>
      </c>
      <c r="X11" s="24">
        <v>22203835</v>
      </c>
      <c r="Y11" s="24">
        <v>1659080</v>
      </c>
      <c r="Z11" s="6">
        <v>7.47</v>
      </c>
      <c r="AA11" s="22">
        <v>54299142</v>
      </c>
    </row>
    <row r="12" spans="1:27" ht="13.5">
      <c r="A12" s="5" t="s">
        <v>39</v>
      </c>
      <c r="B12" s="3"/>
      <c r="C12" s="22">
        <v>112808691</v>
      </c>
      <c r="D12" s="22"/>
      <c r="E12" s="23">
        <v>285831405</v>
      </c>
      <c r="F12" s="24">
        <v>277914395</v>
      </c>
      <c r="G12" s="24">
        <v>26122422</v>
      </c>
      <c r="H12" s="24">
        <v>11193152</v>
      </c>
      <c r="I12" s="24">
        <v>15931644</v>
      </c>
      <c r="J12" s="24">
        <v>53247218</v>
      </c>
      <c r="K12" s="24">
        <v>8365669</v>
      </c>
      <c r="L12" s="24">
        <v>16535788</v>
      </c>
      <c r="M12" s="24">
        <v>14707586</v>
      </c>
      <c r="N12" s="24">
        <v>39609043</v>
      </c>
      <c r="O12" s="24"/>
      <c r="P12" s="24"/>
      <c r="Q12" s="24"/>
      <c r="R12" s="24"/>
      <c r="S12" s="24"/>
      <c r="T12" s="24"/>
      <c r="U12" s="24"/>
      <c r="V12" s="24"/>
      <c r="W12" s="24">
        <v>92856261</v>
      </c>
      <c r="X12" s="24">
        <v>131457718</v>
      </c>
      <c r="Y12" s="24">
        <v>-38601457</v>
      </c>
      <c r="Z12" s="6">
        <v>-29.36</v>
      </c>
      <c r="AA12" s="22">
        <v>277914395</v>
      </c>
    </row>
    <row r="13" spans="1:27" ht="13.5">
      <c r="A13" s="5" t="s">
        <v>40</v>
      </c>
      <c r="B13" s="3"/>
      <c r="C13" s="22">
        <v>597723786</v>
      </c>
      <c r="D13" s="22"/>
      <c r="E13" s="23">
        <v>538320709</v>
      </c>
      <c r="F13" s="24">
        <v>538075120</v>
      </c>
      <c r="G13" s="24">
        <v>5245338</v>
      </c>
      <c r="H13" s="24">
        <v>-108835893</v>
      </c>
      <c r="I13" s="24">
        <v>32638571</v>
      </c>
      <c r="J13" s="24">
        <v>-70951984</v>
      </c>
      <c r="K13" s="24">
        <v>98006452</v>
      </c>
      <c r="L13" s="24">
        <v>53731140</v>
      </c>
      <c r="M13" s="24">
        <v>176501583</v>
      </c>
      <c r="N13" s="24">
        <v>328239175</v>
      </c>
      <c r="O13" s="24"/>
      <c r="P13" s="24"/>
      <c r="Q13" s="24"/>
      <c r="R13" s="24"/>
      <c r="S13" s="24"/>
      <c r="T13" s="24"/>
      <c r="U13" s="24"/>
      <c r="V13" s="24"/>
      <c r="W13" s="24">
        <v>257287191</v>
      </c>
      <c r="X13" s="24">
        <v>213169657</v>
      </c>
      <c r="Y13" s="24">
        <v>44117534</v>
      </c>
      <c r="Z13" s="6">
        <v>20.7</v>
      </c>
      <c r="AA13" s="22">
        <v>538075120</v>
      </c>
    </row>
    <row r="14" spans="1:27" ht="13.5">
      <c r="A14" s="5" t="s">
        <v>41</v>
      </c>
      <c r="B14" s="3"/>
      <c r="C14" s="25">
        <v>84128600</v>
      </c>
      <c r="D14" s="25"/>
      <c r="E14" s="26">
        <v>107199848</v>
      </c>
      <c r="F14" s="27">
        <v>107199848</v>
      </c>
      <c r="G14" s="27">
        <v>29592861</v>
      </c>
      <c r="H14" s="27">
        <v>-435529</v>
      </c>
      <c r="I14" s="27">
        <v>805853</v>
      </c>
      <c r="J14" s="27">
        <v>29963185</v>
      </c>
      <c r="K14" s="27">
        <v>477037</v>
      </c>
      <c r="L14" s="27">
        <v>23412292</v>
      </c>
      <c r="M14" s="27">
        <v>283105</v>
      </c>
      <c r="N14" s="27">
        <v>24172434</v>
      </c>
      <c r="O14" s="27"/>
      <c r="P14" s="27"/>
      <c r="Q14" s="27"/>
      <c r="R14" s="27"/>
      <c r="S14" s="27"/>
      <c r="T14" s="27"/>
      <c r="U14" s="27"/>
      <c r="V14" s="27"/>
      <c r="W14" s="27">
        <v>54135619</v>
      </c>
      <c r="X14" s="27">
        <v>73671630</v>
      </c>
      <c r="Y14" s="27">
        <v>-19536011</v>
      </c>
      <c r="Z14" s="7">
        <v>-26.52</v>
      </c>
      <c r="AA14" s="25">
        <v>107199848</v>
      </c>
    </row>
    <row r="15" spans="1:27" ht="13.5">
      <c r="A15" s="2" t="s">
        <v>42</v>
      </c>
      <c r="B15" s="8"/>
      <c r="C15" s="19">
        <f aca="true" t="shared" si="2" ref="C15:Y15">SUM(C16:C18)</f>
        <v>1510245967</v>
      </c>
      <c r="D15" s="19">
        <f>SUM(D16:D18)</f>
        <v>0</v>
      </c>
      <c r="E15" s="20">
        <f t="shared" si="2"/>
        <v>2344580814</v>
      </c>
      <c r="F15" s="21">
        <f t="shared" si="2"/>
        <v>2374486181</v>
      </c>
      <c r="G15" s="21">
        <f t="shared" si="2"/>
        <v>162543817</v>
      </c>
      <c r="H15" s="21">
        <f t="shared" si="2"/>
        <v>146251585</v>
      </c>
      <c r="I15" s="21">
        <f t="shared" si="2"/>
        <v>47900690</v>
      </c>
      <c r="J15" s="21">
        <f t="shared" si="2"/>
        <v>356696092</v>
      </c>
      <c r="K15" s="21">
        <f t="shared" si="2"/>
        <v>34201318</v>
      </c>
      <c r="L15" s="21">
        <f t="shared" si="2"/>
        <v>95165585</v>
      </c>
      <c r="M15" s="21">
        <f t="shared" si="2"/>
        <v>164990980</v>
      </c>
      <c r="N15" s="21">
        <f t="shared" si="2"/>
        <v>294357883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651053975</v>
      </c>
      <c r="X15" s="21">
        <f t="shared" si="2"/>
        <v>1038739141</v>
      </c>
      <c r="Y15" s="21">
        <f t="shared" si="2"/>
        <v>-387685166</v>
      </c>
      <c r="Z15" s="4">
        <f>+IF(X15&lt;&gt;0,+(Y15/X15)*100,0)</f>
        <v>-37.32266848313556</v>
      </c>
      <c r="AA15" s="19">
        <f>SUM(AA16:AA18)</f>
        <v>2374486181</v>
      </c>
    </row>
    <row r="16" spans="1:27" ht="13.5">
      <c r="A16" s="5" t="s">
        <v>43</v>
      </c>
      <c r="B16" s="3"/>
      <c r="C16" s="22">
        <v>280389486</v>
      </c>
      <c r="D16" s="22"/>
      <c r="E16" s="23">
        <v>729873632</v>
      </c>
      <c r="F16" s="24">
        <v>739966483</v>
      </c>
      <c r="G16" s="24">
        <v>19325335</v>
      </c>
      <c r="H16" s="24">
        <v>44584751</v>
      </c>
      <c r="I16" s="24">
        <v>4883092</v>
      </c>
      <c r="J16" s="24">
        <v>68793178</v>
      </c>
      <c r="K16" s="24">
        <v>3859717</v>
      </c>
      <c r="L16" s="24">
        <v>22268770</v>
      </c>
      <c r="M16" s="24">
        <v>73359385</v>
      </c>
      <c r="N16" s="24">
        <v>99487872</v>
      </c>
      <c r="O16" s="24"/>
      <c r="P16" s="24"/>
      <c r="Q16" s="24"/>
      <c r="R16" s="24"/>
      <c r="S16" s="24"/>
      <c r="T16" s="24"/>
      <c r="U16" s="24"/>
      <c r="V16" s="24"/>
      <c r="W16" s="24">
        <v>168281050</v>
      </c>
      <c r="X16" s="24">
        <v>330800830</v>
      </c>
      <c r="Y16" s="24">
        <v>-162519780</v>
      </c>
      <c r="Z16" s="6">
        <v>-49.13</v>
      </c>
      <c r="AA16" s="22">
        <v>739966483</v>
      </c>
    </row>
    <row r="17" spans="1:27" ht="13.5">
      <c r="A17" s="5" t="s">
        <v>44</v>
      </c>
      <c r="B17" s="3"/>
      <c r="C17" s="22">
        <v>1207995162</v>
      </c>
      <c r="D17" s="22"/>
      <c r="E17" s="23">
        <v>1557761408</v>
      </c>
      <c r="F17" s="24">
        <v>1577573924</v>
      </c>
      <c r="G17" s="24">
        <v>139921361</v>
      </c>
      <c r="H17" s="24">
        <v>94370600</v>
      </c>
      <c r="I17" s="24">
        <v>40475358</v>
      </c>
      <c r="J17" s="24">
        <v>274767319</v>
      </c>
      <c r="K17" s="24">
        <v>33188631</v>
      </c>
      <c r="L17" s="24">
        <v>71318379</v>
      </c>
      <c r="M17" s="24">
        <v>89494250</v>
      </c>
      <c r="N17" s="24">
        <v>194001260</v>
      </c>
      <c r="O17" s="24"/>
      <c r="P17" s="24"/>
      <c r="Q17" s="24"/>
      <c r="R17" s="24"/>
      <c r="S17" s="24"/>
      <c r="T17" s="24"/>
      <c r="U17" s="24"/>
      <c r="V17" s="24"/>
      <c r="W17" s="24">
        <v>468768579</v>
      </c>
      <c r="X17" s="24">
        <v>680703679</v>
      </c>
      <c r="Y17" s="24">
        <v>-211935100</v>
      </c>
      <c r="Z17" s="6">
        <v>-31.13</v>
      </c>
      <c r="AA17" s="22">
        <v>1577573924</v>
      </c>
    </row>
    <row r="18" spans="1:27" ht="13.5">
      <c r="A18" s="5" t="s">
        <v>45</v>
      </c>
      <c r="B18" s="3"/>
      <c r="C18" s="22">
        <v>21861319</v>
      </c>
      <c r="D18" s="22"/>
      <c r="E18" s="23">
        <v>56945774</v>
      </c>
      <c r="F18" s="24">
        <v>56945774</v>
      </c>
      <c r="G18" s="24">
        <v>3297121</v>
      </c>
      <c r="H18" s="24">
        <v>7296234</v>
      </c>
      <c r="I18" s="24">
        <v>2542240</v>
      </c>
      <c r="J18" s="24">
        <v>13135595</v>
      </c>
      <c r="K18" s="24">
        <v>-2847030</v>
      </c>
      <c r="L18" s="24">
        <v>1578436</v>
      </c>
      <c r="M18" s="24">
        <v>2137345</v>
      </c>
      <c r="N18" s="24">
        <v>868751</v>
      </c>
      <c r="O18" s="24"/>
      <c r="P18" s="24"/>
      <c r="Q18" s="24"/>
      <c r="R18" s="24"/>
      <c r="S18" s="24"/>
      <c r="T18" s="24"/>
      <c r="U18" s="24"/>
      <c r="V18" s="24"/>
      <c r="W18" s="24">
        <v>14004346</v>
      </c>
      <c r="X18" s="24">
        <v>27234632</v>
      </c>
      <c r="Y18" s="24">
        <v>-13230286</v>
      </c>
      <c r="Z18" s="6">
        <v>-48.58</v>
      </c>
      <c r="AA18" s="22">
        <v>56945774</v>
      </c>
    </row>
    <row r="19" spans="1:27" ht="13.5">
      <c r="A19" s="2" t="s">
        <v>46</v>
      </c>
      <c r="B19" s="8"/>
      <c r="C19" s="19">
        <f aca="true" t="shared" si="3" ref="C19:Y19">SUM(C20:C23)</f>
        <v>7111870971</v>
      </c>
      <c r="D19" s="19">
        <f>SUM(D20:D23)</f>
        <v>0</v>
      </c>
      <c r="E19" s="20">
        <f t="shared" si="3"/>
        <v>13700021338</v>
      </c>
      <c r="F19" s="21">
        <f t="shared" si="3"/>
        <v>13696946472</v>
      </c>
      <c r="G19" s="21">
        <f t="shared" si="3"/>
        <v>1322975040</v>
      </c>
      <c r="H19" s="21">
        <f t="shared" si="3"/>
        <v>660475720</v>
      </c>
      <c r="I19" s="21">
        <f t="shared" si="3"/>
        <v>832017319</v>
      </c>
      <c r="J19" s="21">
        <f t="shared" si="3"/>
        <v>2815468079</v>
      </c>
      <c r="K19" s="21">
        <f t="shared" si="3"/>
        <v>813521415</v>
      </c>
      <c r="L19" s="21">
        <f t="shared" si="3"/>
        <v>830446431</v>
      </c>
      <c r="M19" s="21">
        <f t="shared" si="3"/>
        <v>1159452333</v>
      </c>
      <c r="N19" s="21">
        <f t="shared" si="3"/>
        <v>2803420179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5618888258</v>
      </c>
      <c r="X19" s="21">
        <f t="shared" si="3"/>
        <v>6186944184</v>
      </c>
      <c r="Y19" s="21">
        <f t="shared" si="3"/>
        <v>-568055926</v>
      </c>
      <c r="Z19" s="4">
        <f>+IF(X19&lt;&gt;0,+(Y19/X19)*100,0)</f>
        <v>-9.181526600305274</v>
      </c>
      <c r="AA19" s="19">
        <f>SUM(AA20:AA23)</f>
        <v>13696946472</v>
      </c>
    </row>
    <row r="20" spans="1:27" ht="13.5">
      <c r="A20" s="5" t="s">
        <v>47</v>
      </c>
      <c r="B20" s="3"/>
      <c r="C20" s="22">
        <v>4201040157</v>
      </c>
      <c r="D20" s="22"/>
      <c r="E20" s="23">
        <v>6674419635</v>
      </c>
      <c r="F20" s="24">
        <v>6674419635</v>
      </c>
      <c r="G20" s="24">
        <v>660057645</v>
      </c>
      <c r="H20" s="24">
        <v>372172354</v>
      </c>
      <c r="I20" s="24">
        <v>564142968</v>
      </c>
      <c r="J20" s="24">
        <v>1596372967</v>
      </c>
      <c r="K20" s="24">
        <v>451684512</v>
      </c>
      <c r="L20" s="24">
        <v>482125996</v>
      </c>
      <c r="M20" s="24">
        <v>501639522</v>
      </c>
      <c r="N20" s="24">
        <v>1435450030</v>
      </c>
      <c r="O20" s="24"/>
      <c r="P20" s="24"/>
      <c r="Q20" s="24"/>
      <c r="R20" s="24"/>
      <c r="S20" s="24"/>
      <c r="T20" s="24"/>
      <c r="U20" s="24"/>
      <c r="V20" s="24"/>
      <c r="W20" s="24">
        <v>3031822997</v>
      </c>
      <c r="X20" s="24">
        <v>3198612657</v>
      </c>
      <c r="Y20" s="24">
        <v>-166789660</v>
      </c>
      <c r="Z20" s="6">
        <v>-5.21</v>
      </c>
      <c r="AA20" s="22">
        <v>6674419635</v>
      </c>
    </row>
    <row r="21" spans="1:27" ht="13.5">
      <c r="A21" s="5" t="s">
        <v>48</v>
      </c>
      <c r="B21" s="3"/>
      <c r="C21" s="22">
        <v>1548429412</v>
      </c>
      <c r="D21" s="22"/>
      <c r="E21" s="23">
        <v>4372764908</v>
      </c>
      <c r="F21" s="24">
        <v>4372764908</v>
      </c>
      <c r="G21" s="24">
        <v>346825330</v>
      </c>
      <c r="H21" s="24">
        <v>143234548</v>
      </c>
      <c r="I21" s="24">
        <v>100946654</v>
      </c>
      <c r="J21" s="24">
        <v>591006532</v>
      </c>
      <c r="K21" s="24">
        <v>209359284</v>
      </c>
      <c r="L21" s="24">
        <v>168060146</v>
      </c>
      <c r="M21" s="24">
        <v>386017065</v>
      </c>
      <c r="N21" s="24">
        <v>763436495</v>
      </c>
      <c r="O21" s="24"/>
      <c r="P21" s="24"/>
      <c r="Q21" s="24"/>
      <c r="R21" s="24"/>
      <c r="S21" s="24"/>
      <c r="T21" s="24"/>
      <c r="U21" s="24"/>
      <c r="V21" s="24"/>
      <c r="W21" s="24">
        <v>1354443027</v>
      </c>
      <c r="X21" s="24">
        <v>1802167002</v>
      </c>
      <c r="Y21" s="24">
        <v>-447723975</v>
      </c>
      <c r="Z21" s="6">
        <v>-24.84</v>
      </c>
      <c r="AA21" s="22">
        <v>4372764908</v>
      </c>
    </row>
    <row r="22" spans="1:27" ht="13.5">
      <c r="A22" s="5" t="s">
        <v>49</v>
      </c>
      <c r="B22" s="3"/>
      <c r="C22" s="25">
        <v>888965534</v>
      </c>
      <c r="D22" s="25"/>
      <c r="E22" s="26">
        <v>1710030345</v>
      </c>
      <c r="F22" s="27">
        <v>1710030345</v>
      </c>
      <c r="G22" s="27">
        <v>166305754</v>
      </c>
      <c r="H22" s="27">
        <v>83715962</v>
      </c>
      <c r="I22" s="27">
        <v>106862992</v>
      </c>
      <c r="J22" s="27">
        <v>356884708</v>
      </c>
      <c r="K22" s="27">
        <v>95174555</v>
      </c>
      <c r="L22" s="27">
        <v>116991021</v>
      </c>
      <c r="M22" s="27">
        <v>190453003</v>
      </c>
      <c r="N22" s="27">
        <v>402618579</v>
      </c>
      <c r="O22" s="27"/>
      <c r="P22" s="27"/>
      <c r="Q22" s="27"/>
      <c r="R22" s="27"/>
      <c r="S22" s="27"/>
      <c r="T22" s="27"/>
      <c r="U22" s="27"/>
      <c r="V22" s="27"/>
      <c r="W22" s="27">
        <v>759503287</v>
      </c>
      <c r="X22" s="27">
        <v>708261387</v>
      </c>
      <c r="Y22" s="27">
        <v>51241900</v>
      </c>
      <c r="Z22" s="7">
        <v>7.23</v>
      </c>
      <c r="AA22" s="25">
        <v>1710030345</v>
      </c>
    </row>
    <row r="23" spans="1:27" ht="13.5">
      <c r="A23" s="5" t="s">
        <v>50</v>
      </c>
      <c r="B23" s="3"/>
      <c r="C23" s="22">
        <v>473435868</v>
      </c>
      <c r="D23" s="22"/>
      <c r="E23" s="23">
        <v>942806450</v>
      </c>
      <c r="F23" s="24">
        <v>939731584</v>
      </c>
      <c r="G23" s="24">
        <v>149786311</v>
      </c>
      <c r="H23" s="24">
        <v>61352856</v>
      </c>
      <c r="I23" s="24">
        <v>60064705</v>
      </c>
      <c r="J23" s="24">
        <v>271203872</v>
      </c>
      <c r="K23" s="24">
        <v>57303064</v>
      </c>
      <c r="L23" s="24">
        <v>63269268</v>
      </c>
      <c r="M23" s="24">
        <v>81342743</v>
      </c>
      <c r="N23" s="24">
        <v>201915075</v>
      </c>
      <c r="O23" s="24"/>
      <c r="P23" s="24"/>
      <c r="Q23" s="24"/>
      <c r="R23" s="24"/>
      <c r="S23" s="24"/>
      <c r="T23" s="24"/>
      <c r="U23" s="24"/>
      <c r="V23" s="24"/>
      <c r="W23" s="24">
        <v>473118947</v>
      </c>
      <c r="X23" s="24">
        <v>477903138</v>
      </c>
      <c r="Y23" s="24">
        <v>-4784191</v>
      </c>
      <c r="Z23" s="6">
        <v>-1</v>
      </c>
      <c r="AA23" s="22">
        <v>939731584</v>
      </c>
    </row>
    <row r="24" spans="1:27" ht="13.5">
      <c r="A24" s="2" t="s">
        <v>51</v>
      </c>
      <c r="B24" s="8" t="s">
        <v>52</v>
      </c>
      <c r="C24" s="19">
        <v>18444759</v>
      </c>
      <c r="D24" s="19"/>
      <c r="E24" s="20">
        <v>746177441</v>
      </c>
      <c r="F24" s="21">
        <v>746177441</v>
      </c>
      <c r="G24" s="21">
        <v>135373</v>
      </c>
      <c r="H24" s="21">
        <v>1664653</v>
      </c>
      <c r="I24" s="21">
        <v>3081127</v>
      </c>
      <c r="J24" s="21">
        <v>4881153</v>
      </c>
      <c r="K24" s="21">
        <v>-15007</v>
      </c>
      <c r="L24" s="21">
        <v>1619226</v>
      </c>
      <c r="M24" s="21">
        <v>1771646</v>
      </c>
      <c r="N24" s="21">
        <v>3375865</v>
      </c>
      <c r="O24" s="21"/>
      <c r="P24" s="21"/>
      <c r="Q24" s="21"/>
      <c r="R24" s="21"/>
      <c r="S24" s="21"/>
      <c r="T24" s="21"/>
      <c r="U24" s="21"/>
      <c r="V24" s="21"/>
      <c r="W24" s="21">
        <v>8257018</v>
      </c>
      <c r="X24" s="21">
        <v>25508494</v>
      </c>
      <c r="Y24" s="21">
        <v>-17251476</v>
      </c>
      <c r="Z24" s="4">
        <v>-67.63</v>
      </c>
      <c r="AA24" s="19">
        <v>746177441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19153610381</v>
      </c>
      <c r="D25" s="40">
        <f>+D5+D9+D15+D19+D24</f>
        <v>0</v>
      </c>
      <c r="E25" s="41">
        <f t="shared" si="4"/>
        <v>30481881086</v>
      </c>
      <c r="F25" s="42">
        <f t="shared" si="4"/>
        <v>30569489620</v>
      </c>
      <c r="G25" s="42">
        <f t="shared" si="4"/>
        <v>4230725540</v>
      </c>
      <c r="H25" s="42">
        <f t="shared" si="4"/>
        <v>1924220210</v>
      </c>
      <c r="I25" s="42">
        <f t="shared" si="4"/>
        <v>1508543161</v>
      </c>
      <c r="J25" s="42">
        <f t="shared" si="4"/>
        <v>7663488911</v>
      </c>
      <c r="K25" s="42">
        <f t="shared" si="4"/>
        <v>1518725133</v>
      </c>
      <c r="L25" s="42">
        <f t="shared" si="4"/>
        <v>2464543304</v>
      </c>
      <c r="M25" s="42">
        <f t="shared" si="4"/>
        <v>2702473876</v>
      </c>
      <c r="N25" s="42">
        <f t="shared" si="4"/>
        <v>6685742313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14349231224</v>
      </c>
      <c r="X25" s="42">
        <f t="shared" si="4"/>
        <v>14961439718</v>
      </c>
      <c r="Y25" s="42">
        <f t="shared" si="4"/>
        <v>-612208494</v>
      </c>
      <c r="Z25" s="43">
        <f>+IF(X25&lt;&gt;0,+(Y25/X25)*100,0)</f>
        <v>-4.091908970922473</v>
      </c>
      <c r="AA25" s="40">
        <f>+AA5+AA9+AA15+AA19+AA24</f>
        <v>30569489620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5084844134</v>
      </c>
      <c r="D28" s="19">
        <f>SUM(D29:D31)</f>
        <v>0</v>
      </c>
      <c r="E28" s="20">
        <f t="shared" si="5"/>
        <v>8059305214</v>
      </c>
      <c r="F28" s="21">
        <f t="shared" si="5"/>
        <v>8010297605</v>
      </c>
      <c r="G28" s="21">
        <f t="shared" si="5"/>
        <v>430882836</v>
      </c>
      <c r="H28" s="21">
        <f t="shared" si="5"/>
        <v>435421321</v>
      </c>
      <c r="I28" s="21">
        <f t="shared" si="5"/>
        <v>474166070</v>
      </c>
      <c r="J28" s="21">
        <f t="shared" si="5"/>
        <v>1340470227</v>
      </c>
      <c r="K28" s="21">
        <f t="shared" si="5"/>
        <v>451241076</v>
      </c>
      <c r="L28" s="21">
        <f t="shared" si="5"/>
        <v>468294243</v>
      </c>
      <c r="M28" s="21">
        <f t="shared" si="5"/>
        <v>421768391</v>
      </c>
      <c r="N28" s="21">
        <f t="shared" si="5"/>
        <v>1341303710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2681773937</v>
      </c>
      <c r="X28" s="21">
        <f t="shared" si="5"/>
        <v>3366030419</v>
      </c>
      <c r="Y28" s="21">
        <f t="shared" si="5"/>
        <v>-684256482</v>
      </c>
      <c r="Z28" s="4">
        <f>+IF(X28&lt;&gt;0,+(Y28/X28)*100,0)</f>
        <v>-20.328291691531504</v>
      </c>
      <c r="AA28" s="19">
        <f>SUM(AA29:AA31)</f>
        <v>8010297605</v>
      </c>
    </row>
    <row r="29" spans="1:27" ht="13.5">
      <c r="A29" s="5" t="s">
        <v>33</v>
      </c>
      <c r="B29" s="3"/>
      <c r="C29" s="22">
        <v>768376716</v>
      </c>
      <c r="D29" s="22"/>
      <c r="E29" s="23">
        <v>1951885204</v>
      </c>
      <c r="F29" s="24">
        <v>1898275731</v>
      </c>
      <c r="G29" s="24">
        <v>153619372</v>
      </c>
      <c r="H29" s="24">
        <v>124419146</v>
      </c>
      <c r="I29" s="24">
        <v>143926402</v>
      </c>
      <c r="J29" s="24">
        <v>421964920</v>
      </c>
      <c r="K29" s="24">
        <v>152153320</v>
      </c>
      <c r="L29" s="24">
        <v>130076255</v>
      </c>
      <c r="M29" s="24">
        <v>120657283</v>
      </c>
      <c r="N29" s="24">
        <v>402886858</v>
      </c>
      <c r="O29" s="24"/>
      <c r="P29" s="24"/>
      <c r="Q29" s="24"/>
      <c r="R29" s="24"/>
      <c r="S29" s="24"/>
      <c r="T29" s="24"/>
      <c r="U29" s="24"/>
      <c r="V29" s="24"/>
      <c r="W29" s="24">
        <v>824851778</v>
      </c>
      <c r="X29" s="24">
        <v>1022055452</v>
      </c>
      <c r="Y29" s="24">
        <v>-197203674</v>
      </c>
      <c r="Z29" s="6">
        <v>-19.29</v>
      </c>
      <c r="AA29" s="22">
        <v>1898275731</v>
      </c>
    </row>
    <row r="30" spans="1:27" ht="13.5">
      <c r="A30" s="5" t="s">
        <v>34</v>
      </c>
      <c r="B30" s="3"/>
      <c r="C30" s="25">
        <v>3210334500</v>
      </c>
      <c r="D30" s="25"/>
      <c r="E30" s="26">
        <v>4214602476</v>
      </c>
      <c r="F30" s="27">
        <v>4214232232</v>
      </c>
      <c r="G30" s="27">
        <v>171370872</v>
      </c>
      <c r="H30" s="27">
        <v>190555074</v>
      </c>
      <c r="I30" s="27">
        <v>174267715</v>
      </c>
      <c r="J30" s="27">
        <v>536193661</v>
      </c>
      <c r="K30" s="27">
        <v>166361635</v>
      </c>
      <c r="L30" s="27">
        <v>199017668</v>
      </c>
      <c r="M30" s="27">
        <v>168720850</v>
      </c>
      <c r="N30" s="27">
        <v>534100153</v>
      </c>
      <c r="O30" s="27"/>
      <c r="P30" s="27"/>
      <c r="Q30" s="27"/>
      <c r="R30" s="27"/>
      <c r="S30" s="27"/>
      <c r="T30" s="27"/>
      <c r="U30" s="27"/>
      <c r="V30" s="27"/>
      <c r="W30" s="27">
        <v>1070293814</v>
      </c>
      <c r="X30" s="27">
        <v>1377009573</v>
      </c>
      <c r="Y30" s="27">
        <v>-306715759</v>
      </c>
      <c r="Z30" s="7">
        <v>-22.27</v>
      </c>
      <c r="AA30" s="25">
        <v>4214232232</v>
      </c>
    </row>
    <row r="31" spans="1:27" ht="13.5">
      <c r="A31" s="5" t="s">
        <v>35</v>
      </c>
      <c r="B31" s="3"/>
      <c r="C31" s="22">
        <v>1106132918</v>
      </c>
      <c r="D31" s="22"/>
      <c r="E31" s="23">
        <v>1892817534</v>
      </c>
      <c r="F31" s="24">
        <v>1897789642</v>
      </c>
      <c r="G31" s="24">
        <v>105892592</v>
      </c>
      <c r="H31" s="24">
        <v>120447101</v>
      </c>
      <c r="I31" s="24">
        <v>155971953</v>
      </c>
      <c r="J31" s="24">
        <v>382311646</v>
      </c>
      <c r="K31" s="24">
        <v>132726121</v>
      </c>
      <c r="L31" s="24">
        <v>139200320</v>
      </c>
      <c r="M31" s="24">
        <v>132390258</v>
      </c>
      <c r="N31" s="24">
        <v>404316699</v>
      </c>
      <c r="O31" s="24"/>
      <c r="P31" s="24"/>
      <c r="Q31" s="24"/>
      <c r="R31" s="24"/>
      <c r="S31" s="24"/>
      <c r="T31" s="24"/>
      <c r="U31" s="24"/>
      <c r="V31" s="24"/>
      <c r="W31" s="24">
        <v>786628345</v>
      </c>
      <c r="X31" s="24">
        <v>966965394</v>
      </c>
      <c r="Y31" s="24">
        <v>-180337049</v>
      </c>
      <c r="Z31" s="6">
        <v>-18.65</v>
      </c>
      <c r="AA31" s="22">
        <v>1897789642</v>
      </c>
    </row>
    <row r="32" spans="1:27" ht="13.5">
      <c r="A32" s="2" t="s">
        <v>36</v>
      </c>
      <c r="B32" s="3"/>
      <c r="C32" s="19">
        <f aca="true" t="shared" si="6" ref="C32:Y32">SUM(C33:C37)</f>
        <v>2039897901</v>
      </c>
      <c r="D32" s="19">
        <f>SUM(D33:D37)</f>
        <v>0</v>
      </c>
      <c r="E32" s="20">
        <f t="shared" si="6"/>
        <v>3031423917</v>
      </c>
      <c r="F32" s="21">
        <f t="shared" si="6"/>
        <v>3042609490</v>
      </c>
      <c r="G32" s="21">
        <f t="shared" si="6"/>
        <v>194289720</v>
      </c>
      <c r="H32" s="21">
        <f t="shared" si="6"/>
        <v>267746262</v>
      </c>
      <c r="I32" s="21">
        <f t="shared" si="6"/>
        <v>285055333</v>
      </c>
      <c r="J32" s="21">
        <f t="shared" si="6"/>
        <v>747091315</v>
      </c>
      <c r="K32" s="21">
        <f t="shared" si="6"/>
        <v>262439325</v>
      </c>
      <c r="L32" s="21">
        <f t="shared" si="6"/>
        <v>301728906</v>
      </c>
      <c r="M32" s="21">
        <f t="shared" si="6"/>
        <v>226404701</v>
      </c>
      <c r="N32" s="21">
        <f t="shared" si="6"/>
        <v>790572932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1537664247</v>
      </c>
      <c r="X32" s="21">
        <f t="shared" si="6"/>
        <v>1571563445</v>
      </c>
      <c r="Y32" s="21">
        <f t="shared" si="6"/>
        <v>-33899198</v>
      </c>
      <c r="Z32" s="4">
        <f>+IF(X32&lt;&gt;0,+(Y32/X32)*100,0)</f>
        <v>-2.157036555402954</v>
      </c>
      <c r="AA32" s="19">
        <f>SUM(AA33:AA37)</f>
        <v>3042609490</v>
      </c>
    </row>
    <row r="33" spans="1:27" ht="13.5">
      <c r="A33" s="5" t="s">
        <v>37</v>
      </c>
      <c r="B33" s="3"/>
      <c r="C33" s="22">
        <v>422006504</v>
      </c>
      <c r="D33" s="22"/>
      <c r="E33" s="23">
        <v>793260566</v>
      </c>
      <c r="F33" s="24">
        <v>843282463</v>
      </c>
      <c r="G33" s="24">
        <v>43849808</v>
      </c>
      <c r="H33" s="24">
        <v>47461102</v>
      </c>
      <c r="I33" s="24">
        <v>51979460</v>
      </c>
      <c r="J33" s="24">
        <v>143290370</v>
      </c>
      <c r="K33" s="24">
        <v>52578918</v>
      </c>
      <c r="L33" s="24">
        <v>53662754</v>
      </c>
      <c r="M33" s="24">
        <v>44078372</v>
      </c>
      <c r="N33" s="24">
        <v>150320044</v>
      </c>
      <c r="O33" s="24"/>
      <c r="P33" s="24"/>
      <c r="Q33" s="24"/>
      <c r="R33" s="24"/>
      <c r="S33" s="24"/>
      <c r="T33" s="24"/>
      <c r="U33" s="24"/>
      <c r="V33" s="24"/>
      <c r="W33" s="24">
        <v>293610414</v>
      </c>
      <c r="X33" s="24">
        <v>397197823</v>
      </c>
      <c r="Y33" s="24">
        <v>-103587409</v>
      </c>
      <c r="Z33" s="6">
        <v>-26.08</v>
      </c>
      <c r="AA33" s="22">
        <v>843282463</v>
      </c>
    </row>
    <row r="34" spans="1:27" ht="13.5">
      <c r="A34" s="5" t="s">
        <v>38</v>
      </c>
      <c r="B34" s="3"/>
      <c r="C34" s="22">
        <v>190942905</v>
      </c>
      <c r="D34" s="22"/>
      <c r="E34" s="23">
        <v>308265651</v>
      </c>
      <c r="F34" s="24">
        <v>308265651</v>
      </c>
      <c r="G34" s="24">
        <v>21225906</v>
      </c>
      <c r="H34" s="24">
        <v>17312965</v>
      </c>
      <c r="I34" s="24">
        <v>19455613</v>
      </c>
      <c r="J34" s="24">
        <v>57994484</v>
      </c>
      <c r="K34" s="24">
        <v>20235039</v>
      </c>
      <c r="L34" s="24">
        <v>39641727</v>
      </c>
      <c r="M34" s="24">
        <v>11820415</v>
      </c>
      <c r="N34" s="24">
        <v>71697181</v>
      </c>
      <c r="O34" s="24"/>
      <c r="P34" s="24"/>
      <c r="Q34" s="24"/>
      <c r="R34" s="24"/>
      <c r="S34" s="24"/>
      <c r="T34" s="24"/>
      <c r="U34" s="24"/>
      <c r="V34" s="24"/>
      <c r="W34" s="24">
        <v>129691665</v>
      </c>
      <c r="X34" s="24">
        <v>171245047</v>
      </c>
      <c r="Y34" s="24">
        <v>-41553382</v>
      </c>
      <c r="Z34" s="6">
        <v>-24.27</v>
      </c>
      <c r="AA34" s="22">
        <v>308265651</v>
      </c>
    </row>
    <row r="35" spans="1:27" ht="13.5">
      <c r="A35" s="5" t="s">
        <v>39</v>
      </c>
      <c r="B35" s="3"/>
      <c r="C35" s="22">
        <v>685701917</v>
      </c>
      <c r="D35" s="22"/>
      <c r="E35" s="23">
        <v>1028385081</v>
      </c>
      <c r="F35" s="24">
        <v>996254060</v>
      </c>
      <c r="G35" s="24">
        <v>72880640</v>
      </c>
      <c r="H35" s="24">
        <v>72571247</v>
      </c>
      <c r="I35" s="24">
        <v>80363236</v>
      </c>
      <c r="J35" s="24">
        <v>225815123</v>
      </c>
      <c r="K35" s="24">
        <v>83452528</v>
      </c>
      <c r="L35" s="24">
        <v>104648658</v>
      </c>
      <c r="M35" s="24">
        <v>73990919</v>
      </c>
      <c r="N35" s="24">
        <v>262092105</v>
      </c>
      <c r="O35" s="24"/>
      <c r="P35" s="24"/>
      <c r="Q35" s="24"/>
      <c r="R35" s="24"/>
      <c r="S35" s="24"/>
      <c r="T35" s="24"/>
      <c r="U35" s="24"/>
      <c r="V35" s="24"/>
      <c r="W35" s="24">
        <v>487907228</v>
      </c>
      <c r="X35" s="24">
        <v>505140052</v>
      </c>
      <c r="Y35" s="24">
        <v>-17232824</v>
      </c>
      <c r="Z35" s="6">
        <v>-3.41</v>
      </c>
      <c r="AA35" s="22">
        <v>996254060</v>
      </c>
    </row>
    <row r="36" spans="1:27" ht="13.5">
      <c r="A36" s="5" t="s">
        <v>40</v>
      </c>
      <c r="B36" s="3"/>
      <c r="C36" s="22">
        <v>526092513</v>
      </c>
      <c r="D36" s="22"/>
      <c r="E36" s="23">
        <v>647618859</v>
      </c>
      <c r="F36" s="24">
        <v>640913556</v>
      </c>
      <c r="G36" s="24">
        <v>22816369</v>
      </c>
      <c r="H36" s="24">
        <v>96742568</v>
      </c>
      <c r="I36" s="24">
        <v>93651658</v>
      </c>
      <c r="J36" s="24">
        <v>213210595</v>
      </c>
      <c r="K36" s="24">
        <v>67274849</v>
      </c>
      <c r="L36" s="24">
        <v>62247245</v>
      </c>
      <c r="M36" s="24">
        <v>75766621</v>
      </c>
      <c r="N36" s="24">
        <v>205288715</v>
      </c>
      <c r="O36" s="24"/>
      <c r="P36" s="24"/>
      <c r="Q36" s="24"/>
      <c r="R36" s="24"/>
      <c r="S36" s="24"/>
      <c r="T36" s="24"/>
      <c r="U36" s="24"/>
      <c r="V36" s="24"/>
      <c r="W36" s="24">
        <v>418499310</v>
      </c>
      <c r="X36" s="24">
        <v>336492296</v>
      </c>
      <c r="Y36" s="24">
        <v>82007014</v>
      </c>
      <c r="Z36" s="6">
        <v>24.37</v>
      </c>
      <c r="AA36" s="22">
        <v>640913556</v>
      </c>
    </row>
    <row r="37" spans="1:27" ht="13.5">
      <c r="A37" s="5" t="s">
        <v>41</v>
      </c>
      <c r="B37" s="3"/>
      <c r="C37" s="25">
        <v>215154062</v>
      </c>
      <c r="D37" s="25"/>
      <c r="E37" s="26">
        <v>253893760</v>
      </c>
      <c r="F37" s="27">
        <v>253893760</v>
      </c>
      <c r="G37" s="27">
        <v>33516997</v>
      </c>
      <c r="H37" s="27">
        <v>33658380</v>
      </c>
      <c r="I37" s="27">
        <v>39605366</v>
      </c>
      <c r="J37" s="27">
        <v>106780743</v>
      </c>
      <c r="K37" s="27">
        <v>38897991</v>
      </c>
      <c r="L37" s="27">
        <v>41528522</v>
      </c>
      <c r="M37" s="27">
        <v>20748374</v>
      </c>
      <c r="N37" s="27">
        <v>101174887</v>
      </c>
      <c r="O37" s="27"/>
      <c r="P37" s="27"/>
      <c r="Q37" s="27"/>
      <c r="R37" s="27"/>
      <c r="S37" s="27"/>
      <c r="T37" s="27"/>
      <c r="U37" s="27"/>
      <c r="V37" s="27"/>
      <c r="W37" s="27">
        <v>207955630</v>
      </c>
      <c r="X37" s="27">
        <v>161488227</v>
      </c>
      <c r="Y37" s="27">
        <v>46467403</v>
      </c>
      <c r="Z37" s="7">
        <v>28.77</v>
      </c>
      <c r="AA37" s="25">
        <v>253893760</v>
      </c>
    </row>
    <row r="38" spans="1:27" ht="13.5">
      <c r="A38" s="2" t="s">
        <v>42</v>
      </c>
      <c r="B38" s="8"/>
      <c r="C38" s="19">
        <f aca="true" t="shared" si="7" ref="C38:Y38">SUM(C39:C41)</f>
        <v>2437241832</v>
      </c>
      <c r="D38" s="19">
        <f>SUM(D39:D41)</f>
        <v>0</v>
      </c>
      <c r="E38" s="20">
        <f t="shared" si="7"/>
        <v>3643151022</v>
      </c>
      <c r="F38" s="21">
        <f t="shared" si="7"/>
        <v>3651979336</v>
      </c>
      <c r="G38" s="21">
        <f t="shared" si="7"/>
        <v>195710427</v>
      </c>
      <c r="H38" s="21">
        <f t="shared" si="7"/>
        <v>216667622</v>
      </c>
      <c r="I38" s="21">
        <f t="shared" si="7"/>
        <v>197407078</v>
      </c>
      <c r="J38" s="21">
        <f t="shared" si="7"/>
        <v>609785127</v>
      </c>
      <c r="K38" s="21">
        <f t="shared" si="7"/>
        <v>222633810</v>
      </c>
      <c r="L38" s="21">
        <f t="shared" si="7"/>
        <v>207018949</v>
      </c>
      <c r="M38" s="21">
        <f t="shared" si="7"/>
        <v>217177479</v>
      </c>
      <c r="N38" s="21">
        <f t="shared" si="7"/>
        <v>646830238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1256615365</v>
      </c>
      <c r="X38" s="21">
        <f t="shared" si="7"/>
        <v>1878453954</v>
      </c>
      <c r="Y38" s="21">
        <f t="shared" si="7"/>
        <v>-621838589</v>
      </c>
      <c r="Z38" s="4">
        <f>+IF(X38&lt;&gt;0,+(Y38/X38)*100,0)</f>
        <v>-33.10374404844209</v>
      </c>
      <c r="AA38" s="19">
        <f>SUM(AA39:AA41)</f>
        <v>3651979336</v>
      </c>
    </row>
    <row r="39" spans="1:27" ht="13.5">
      <c r="A39" s="5" t="s">
        <v>43</v>
      </c>
      <c r="B39" s="3"/>
      <c r="C39" s="22">
        <v>1448188911</v>
      </c>
      <c r="D39" s="22"/>
      <c r="E39" s="23">
        <v>1279791278</v>
      </c>
      <c r="F39" s="24">
        <v>1273063564</v>
      </c>
      <c r="G39" s="24">
        <v>94635780</v>
      </c>
      <c r="H39" s="24">
        <v>95346812</v>
      </c>
      <c r="I39" s="24">
        <v>78021400</v>
      </c>
      <c r="J39" s="24">
        <v>268003992</v>
      </c>
      <c r="K39" s="24">
        <v>92106136</v>
      </c>
      <c r="L39" s="24">
        <v>86520355</v>
      </c>
      <c r="M39" s="24">
        <v>89132693</v>
      </c>
      <c r="N39" s="24">
        <v>267759184</v>
      </c>
      <c r="O39" s="24"/>
      <c r="P39" s="24"/>
      <c r="Q39" s="24"/>
      <c r="R39" s="24"/>
      <c r="S39" s="24"/>
      <c r="T39" s="24"/>
      <c r="U39" s="24"/>
      <c r="V39" s="24"/>
      <c r="W39" s="24">
        <v>535763176</v>
      </c>
      <c r="X39" s="24">
        <v>664077169</v>
      </c>
      <c r="Y39" s="24">
        <v>-128313993</v>
      </c>
      <c r="Z39" s="6">
        <v>-19.32</v>
      </c>
      <c r="AA39" s="22">
        <v>1273063564</v>
      </c>
    </row>
    <row r="40" spans="1:27" ht="13.5">
      <c r="A40" s="5" t="s">
        <v>44</v>
      </c>
      <c r="B40" s="3"/>
      <c r="C40" s="22">
        <v>828389773</v>
      </c>
      <c r="D40" s="22"/>
      <c r="E40" s="23">
        <v>1873623043</v>
      </c>
      <c r="F40" s="24">
        <v>1889179071</v>
      </c>
      <c r="G40" s="24">
        <v>79631149</v>
      </c>
      <c r="H40" s="24">
        <v>100602310</v>
      </c>
      <c r="I40" s="24">
        <v>95025065</v>
      </c>
      <c r="J40" s="24">
        <v>275258524</v>
      </c>
      <c r="K40" s="24">
        <v>106296150</v>
      </c>
      <c r="L40" s="24">
        <v>93887266</v>
      </c>
      <c r="M40" s="24">
        <v>83427909</v>
      </c>
      <c r="N40" s="24">
        <v>283611325</v>
      </c>
      <c r="O40" s="24"/>
      <c r="P40" s="24"/>
      <c r="Q40" s="24"/>
      <c r="R40" s="24"/>
      <c r="S40" s="24"/>
      <c r="T40" s="24"/>
      <c r="U40" s="24"/>
      <c r="V40" s="24"/>
      <c r="W40" s="24">
        <v>558869849</v>
      </c>
      <c r="X40" s="24">
        <v>964815367</v>
      </c>
      <c r="Y40" s="24">
        <v>-405945518</v>
      </c>
      <c r="Z40" s="6">
        <v>-42.07</v>
      </c>
      <c r="AA40" s="22">
        <v>1889179071</v>
      </c>
    </row>
    <row r="41" spans="1:27" ht="13.5">
      <c r="A41" s="5" t="s">
        <v>45</v>
      </c>
      <c r="B41" s="3"/>
      <c r="C41" s="22">
        <v>160663148</v>
      </c>
      <c r="D41" s="22"/>
      <c r="E41" s="23">
        <v>489736701</v>
      </c>
      <c r="F41" s="24">
        <v>489736701</v>
      </c>
      <c r="G41" s="24">
        <v>21443498</v>
      </c>
      <c r="H41" s="24">
        <v>20718500</v>
      </c>
      <c r="I41" s="24">
        <v>24360613</v>
      </c>
      <c r="J41" s="24">
        <v>66522611</v>
      </c>
      <c r="K41" s="24">
        <v>24231524</v>
      </c>
      <c r="L41" s="24">
        <v>26611328</v>
      </c>
      <c r="M41" s="24">
        <v>44616877</v>
      </c>
      <c r="N41" s="24">
        <v>95459729</v>
      </c>
      <c r="O41" s="24"/>
      <c r="P41" s="24"/>
      <c r="Q41" s="24"/>
      <c r="R41" s="24"/>
      <c r="S41" s="24"/>
      <c r="T41" s="24"/>
      <c r="U41" s="24"/>
      <c r="V41" s="24"/>
      <c r="W41" s="24">
        <v>161982340</v>
      </c>
      <c r="X41" s="24">
        <v>249561418</v>
      </c>
      <c r="Y41" s="24">
        <v>-87579078</v>
      </c>
      <c r="Z41" s="6">
        <v>-35.09</v>
      </c>
      <c r="AA41" s="22">
        <v>489736701</v>
      </c>
    </row>
    <row r="42" spans="1:27" ht="13.5">
      <c r="A42" s="2" t="s">
        <v>46</v>
      </c>
      <c r="B42" s="8"/>
      <c r="C42" s="19">
        <f aca="true" t="shared" si="8" ref="C42:Y42">SUM(C43:C46)</f>
        <v>6667099035</v>
      </c>
      <c r="D42" s="19">
        <f>SUM(D43:D46)</f>
        <v>0</v>
      </c>
      <c r="E42" s="20">
        <f t="shared" si="8"/>
        <v>10910846994</v>
      </c>
      <c r="F42" s="21">
        <f t="shared" si="8"/>
        <v>10894369739</v>
      </c>
      <c r="G42" s="21">
        <f t="shared" si="8"/>
        <v>903830314</v>
      </c>
      <c r="H42" s="21">
        <f t="shared" si="8"/>
        <v>653104614</v>
      </c>
      <c r="I42" s="21">
        <f t="shared" si="8"/>
        <v>908358255</v>
      </c>
      <c r="J42" s="21">
        <f t="shared" si="8"/>
        <v>2465293183</v>
      </c>
      <c r="K42" s="21">
        <f t="shared" si="8"/>
        <v>1095616144</v>
      </c>
      <c r="L42" s="21">
        <f t="shared" si="8"/>
        <v>833575672</v>
      </c>
      <c r="M42" s="21">
        <f t="shared" si="8"/>
        <v>785300610</v>
      </c>
      <c r="N42" s="21">
        <f t="shared" si="8"/>
        <v>2714492426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5179785609</v>
      </c>
      <c r="X42" s="21">
        <f t="shared" si="8"/>
        <v>5331976386</v>
      </c>
      <c r="Y42" s="21">
        <f t="shared" si="8"/>
        <v>-152190777</v>
      </c>
      <c r="Z42" s="4">
        <f>+IF(X42&lt;&gt;0,+(Y42/X42)*100,0)</f>
        <v>-2.8543032823551595</v>
      </c>
      <c r="AA42" s="19">
        <f>SUM(AA43:AA46)</f>
        <v>10894369739</v>
      </c>
    </row>
    <row r="43" spans="1:27" ht="13.5">
      <c r="A43" s="5" t="s">
        <v>47</v>
      </c>
      <c r="B43" s="3"/>
      <c r="C43" s="22">
        <v>3812667376</v>
      </c>
      <c r="D43" s="22"/>
      <c r="E43" s="23">
        <v>5945267862</v>
      </c>
      <c r="F43" s="24">
        <v>5945267862</v>
      </c>
      <c r="G43" s="24">
        <v>596340909</v>
      </c>
      <c r="H43" s="24">
        <v>363263066</v>
      </c>
      <c r="I43" s="24">
        <v>522547236</v>
      </c>
      <c r="J43" s="24">
        <v>1482151211</v>
      </c>
      <c r="K43" s="24">
        <v>621233084</v>
      </c>
      <c r="L43" s="24">
        <v>425258462</v>
      </c>
      <c r="M43" s="24">
        <v>370139614</v>
      </c>
      <c r="N43" s="24">
        <v>1416631160</v>
      </c>
      <c r="O43" s="24"/>
      <c r="P43" s="24"/>
      <c r="Q43" s="24"/>
      <c r="R43" s="24"/>
      <c r="S43" s="24"/>
      <c r="T43" s="24"/>
      <c r="U43" s="24"/>
      <c r="V43" s="24"/>
      <c r="W43" s="24">
        <v>2898782371</v>
      </c>
      <c r="X43" s="24">
        <v>2906695723</v>
      </c>
      <c r="Y43" s="24">
        <v>-7913352</v>
      </c>
      <c r="Z43" s="6">
        <v>-0.27</v>
      </c>
      <c r="AA43" s="22">
        <v>5945267862</v>
      </c>
    </row>
    <row r="44" spans="1:27" ht="13.5">
      <c r="A44" s="5" t="s">
        <v>48</v>
      </c>
      <c r="B44" s="3"/>
      <c r="C44" s="22">
        <v>1745965472</v>
      </c>
      <c r="D44" s="22"/>
      <c r="E44" s="23">
        <v>2827414665</v>
      </c>
      <c r="F44" s="24">
        <v>2827414665</v>
      </c>
      <c r="G44" s="24">
        <v>163343803</v>
      </c>
      <c r="H44" s="24">
        <v>152312037</v>
      </c>
      <c r="I44" s="24">
        <v>215181058</v>
      </c>
      <c r="J44" s="24">
        <v>530836898</v>
      </c>
      <c r="K44" s="24">
        <v>246133414</v>
      </c>
      <c r="L44" s="24">
        <v>191028876</v>
      </c>
      <c r="M44" s="24">
        <v>204700829</v>
      </c>
      <c r="N44" s="24">
        <v>641863119</v>
      </c>
      <c r="O44" s="24"/>
      <c r="P44" s="24"/>
      <c r="Q44" s="24"/>
      <c r="R44" s="24"/>
      <c r="S44" s="24"/>
      <c r="T44" s="24"/>
      <c r="U44" s="24"/>
      <c r="V44" s="24"/>
      <c r="W44" s="24">
        <v>1172700017</v>
      </c>
      <c r="X44" s="24">
        <v>1508095747</v>
      </c>
      <c r="Y44" s="24">
        <v>-335395730</v>
      </c>
      <c r="Z44" s="6">
        <v>-22.24</v>
      </c>
      <c r="AA44" s="22">
        <v>2827414665</v>
      </c>
    </row>
    <row r="45" spans="1:27" ht="13.5">
      <c r="A45" s="5" t="s">
        <v>49</v>
      </c>
      <c r="B45" s="3"/>
      <c r="C45" s="25">
        <v>661361429</v>
      </c>
      <c r="D45" s="25"/>
      <c r="E45" s="26">
        <v>1191148094</v>
      </c>
      <c r="F45" s="27">
        <v>1191148094</v>
      </c>
      <c r="G45" s="27">
        <v>77706570</v>
      </c>
      <c r="H45" s="27">
        <v>73751363</v>
      </c>
      <c r="I45" s="27">
        <v>99211651</v>
      </c>
      <c r="J45" s="27">
        <v>250669584</v>
      </c>
      <c r="K45" s="27">
        <v>149344679</v>
      </c>
      <c r="L45" s="27">
        <v>143109351</v>
      </c>
      <c r="M45" s="27">
        <v>137589813</v>
      </c>
      <c r="N45" s="27">
        <v>430043843</v>
      </c>
      <c r="O45" s="27"/>
      <c r="P45" s="27"/>
      <c r="Q45" s="27"/>
      <c r="R45" s="27"/>
      <c r="S45" s="27"/>
      <c r="T45" s="27"/>
      <c r="U45" s="27"/>
      <c r="V45" s="27"/>
      <c r="W45" s="27">
        <v>680713427</v>
      </c>
      <c r="X45" s="27">
        <v>503300837</v>
      </c>
      <c r="Y45" s="27">
        <v>177412590</v>
      </c>
      <c r="Z45" s="7">
        <v>35.25</v>
      </c>
      <c r="AA45" s="25">
        <v>1191148094</v>
      </c>
    </row>
    <row r="46" spans="1:27" ht="13.5">
      <c r="A46" s="5" t="s">
        <v>50</v>
      </c>
      <c r="B46" s="3"/>
      <c r="C46" s="22">
        <v>447104758</v>
      </c>
      <c r="D46" s="22"/>
      <c r="E46" s="23">
        <v>947016373</v>
      </c>
      <c r="F46" s="24">
        <v>930539118</v>
      </c>
      <c r="G46" s="24">
        <v>66439032</v>
      </c>
      <c r="H46" s="24">
        <v>63778148</v>
      </c>
      <c r="I46" s="24">
        <v>71418310</v>
      </c>
      <c r="J46" s="24">
        <v>201635490</v>
      </c>
      <c r="K46" s="24">
        <v>78904967</v>
      </c>
      <c r="L46" s="24">
        <v>74178983</v>
      </c>
      <c r="M46" s="24">
        <v>72870354</v>
      </c>
      <c r="N46" s="24">
        <v>225954304</v>
      </c>
      <c r="O46" s="24"/>
      <c r="P46" s="24"/>
      <c r="Q46" s="24"/>
      <c r="R46" s="24"/>
      <c r="S46" s="24"/>
      <c r="T46" s="24"/>
      <c r="U46" s="24"/>
      <c r="V46" s="24"/>
      <c r="W46" s="24">
        <v>427589794</v>
      </c>
      <c r="X46" s="24">
        <v>413884079</v>
      </c>
      <c r="Y46" s="24">
        <v>13705715</v>
      </c>
      <c r="Z46" s="6">
        <v>3.31</v>
      </c>
      <c r="AA46" s="22">
        <v>930539118</v>
      </c>
    </row>
    <row r="47" spans="1:27" ht="13.5">
      <c r="A47" s="2" t="s">
        <v>51</v>
      </c>
      <c r="B47" s="8" t="s">
        <v>52</v>
      </c>
      <c r="C47" s="19">
        <v>13640962</v>
      </c>
      <c r="D47" s="19"/>
      <c r="E47" s="20">
        <v>64227723</v>
      </c>
      <c r="F47" s="21">
        <v>64227723</v>
      </c>
      <c r="G47" s="21">
        <v>2263891</v>
      </c>
      <c r="H47" s="21">
        <v>2302692</v>
      </c>
      <c r="I47" s="21">
        <v>3051742</v>
      </c>
      <c r="J47" s="21">
        <v>7618325</v>
      </c>
      <c r="K47" s="21">
        <v>2861034</v>
      </c>
      <c r="L47" s="21">
        <v>2863666</v>
      </c>
      <c r="M47" s="21">
        <v>4399858</v>
      </c>
      <c r="N47" s="21">
        <v>10124558</v>
      </c>
      <c r="O47" s="21"/>
      <c r="P47" s="21"/>
      <c r="Q47" s="21"/>
      <c r="R47" s="21"/>
      <c r="S47" s="21"/>
      <c r="T47" s="21"/>
      <c r="U47" s="21"/>
      <c r="V47" s="21"/>
      <c r="W47" s="21">
        <v>17742883</v>
      </c>
      <c r="X47" s="21">
        <v>32741113</v>
      </c>
      <c r="Y47" s="21">
        <v>-14998230</v>
      </c>
      <c r="Z47" s="4">
        <v>-45.81</v>
      </c>
      <c r="AA47" s="19">
        <v>64227723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16242723864</v>
      </c>
      <c r="D48" s="40">
        <f>+D28+D32+D38+D42+D47</f>
        <v>0</v>
      </c>
      <c r="E48" s="41">
        <f t="shared" si="9"/>
        <v>25708954870</v>
      </c>
      <c r="F48" s="42">
        <f t="shared" si="9"/>
        <v>25663483893</v>
      </c>
      <c r="G48" s="42">
        <f t="shared" si="9"/>
        <v>1726977188</v>
      </c>
      <c r="H48" s="42">
        <f t="shared" si="9"/>
        <v>1575242511</v>
      </c>
      <c r="I48" s="42">
        <f t="shared" si="9"/>
        <v>1868038478</v>
      </c>
      <c r="J48" s="42">
        <f t="shared" si="9"/>
        <v>5170258177</v>
      </c>
      <c r="K48" s="42">
        <f t="shared" si="9"/>
        <v>2034791389</v>
      </c>
      <c r="L48" s="42">
        <f t="shared" si="9"/>
        <v>1813481436</v>
      </c>
      <c r="M48" s="42">
        <f t="shared" si="9"/>
        <v>1655051039</v>
      </c>
      <c r="N48" s="42">
        <f t="shared" si="9"/>
        <v>5503323864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10673582041</v>
      </c>
      <c r="X48" s="42">
        <f t="shared" si="9"/>
        <v>12180765317</v>
      </c>
      <c r="Y48" s="42">
        <f t="shared" si="9"/>
        <v>-1507183276</v>
      </c>
      <c r="Z48" s="43">
        <f>+IF(X48&lt;&gt;0,+(Y48/X48)*100,0)</f>
        <v>-12.373469455950442</v>
      </c>
      <c r="AA48" s="40">
        <f>+AA28+AA32+AA38+AA42+AA47</f>
        <v>25663483893</v>
      </c>
    </row>
    <row r="49" spans="1:27" ht="13.5">
      <c r="A49" s="14" t="s">
        <v>58</v>
      </c>
      <c r="B49" s="15"/>
      <c r="C49" s="44">
        <f aca="true" t="shared" si="10" ref="C49:Y49">+C25-C48</f>
        <v>2910886517</v>
      </c>
      <c r="D49" s="44">
        <f>+D25-D48</f>
        <v>0</v>
      </c>
      <c r="E49" s="45">
        <f t="shared" si="10"/>
        <v>4772926216</v>
      </c>
      <c r="F49" s="46">
        <f t="shared" si="10"/>
        <v>4906005727</v>
      </c>
      <c r="G49" s="46">
        <f t="shared" si="10"/>
        <v>2503748352</v>
      </c>
      <c r="H49" s="46">
        <f t="shared" si="10"/>
        <v>348977699</v>
      </c>
      <c r="I49" s="46">
        <f t="shared" si="10"/>
        <v>-359495317</v>
      </c>
      <c r="J49" s="46">
        <f t="shared" si="10"/>
        <v>2493230734</v>
      </c>
      <c r="K49" s="46">
        <f t="shared" si="10"/>
        <v>-516066256</v>
      </c>
      <c r="L49" s="46">
        <f t="shared" si="10"/>
        <v>651061868</v>
      </c>
      <c r="M49" s="46">
        <f t="shared" si="10"/>
        <v>1047422837</v>
      </c>
      <c r="N49" s="46">
        <f t="shared" si="10"/>
        <v>1182418449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3675649183</v>
      </c>
      <c r="X49" s="46">
        <f>IF(F25=F48,0,X25-X48)</f>
        <v>2780674401</v>
      </c>
      <c r="Y49" s="46">
        <f t="shared" si="10"/>
        <v>894974782</v>
      </c>
      <c r="Z49" s="47">
        <f>+IF(X49&lt;&gt;0,+(Y49/X49)*100,0)</f>
        <v>32.185529585130304</v>
      </c>
      <c r="AA49" s="44">
        <f>+AA25-AA48</f>
        <v>4906005727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13653086</v>
      </c>
      <c r="D5" s="19">
        <f>SUM(D6:D8)</f>
        <v>0</v>
      </c>
      <c r="E5" s="20">
        <f t="shared" si="0"/>
        <v>14415340</v>
      </c>
      <c r="F5" s="21">
        <f t="shared" si="0"/>
        <v>14415340</v>
      </c>
      <c r="G5" s="21">
        <f t="shared" si="0"/>
        <v>12745172</v>
      </c>
      <c r="H5" s="21">
        <f t="shared" si="0"/>
        <v>1549804</v>
      </c>
      <c r="I5" s="21">
        <f t="shared" si="0"/>
        <v>-445674</v>
      </c>
      <c r="J5" s="21">
        <f t="shared" si="0"/>
        <v>13849302</v>
      </c>
      <c r="K5" s="21">
        <f t="shared" si="0"/>
        <v>59335</v>
      </c>
      <c r="L5" s="21">
        <f t="shared" si="0"/>
        <v>178600</v>
      </c>
      <c r="M5" s="21">
        <f t="shared" si="0"/>
        <v>306927</v>
      </c>
      <c r="N5" s="21">
        <f t="shared" si="0"/>
        <v>544862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14394164</v>
      </c>
      <c r="X5" s="21">
        <f t="shared" si="0"/>
        <v>7365854</v>
      </c>
      <c r="Y5" s="21">
        <f t="shared" si="0"/>
        <v>7028310</v>
      </c>
      <c r="Z5" s="4">
        <f>+IF(X5&lt;&gt;0,+(Y5/X5)*100,0)</f>
        <v>95.41744921905865</v>
      </c>
      <c r="AA5" s="19">
        <f>SUM(AA6:AA8)</f>
        <v>14415340</v>
      </c>
    </row>
    <row r="6" spans="1:27" ht="13.5">
      <c r="A6" s="5" t="s">
        <v>33</v>
      </c>
      <c r="B6" s="3"/>
      <c r="C6" s="22">
        <v>1348000</v>
      </c>
      <c r="D6" s="22"/>
      <c r="E6" s="23">
        <v>1403400</v>
      </c>
      <c r="F6" s="24">
        <v>1403400</v>
      </c>
      <c r="G6" s="24">
        <v>1403000</v>
      </c>
      <c r="H6" s="24"/>
      <c r="I6" s="24"/>
      <c r="J6" s="24">
        <v>1403000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1403000</v>
      </c>
      <c r="X6" s="24">
        <v>701502</v>
      </c>
      <c r="Y6" s="24">
        <v>701498</v>
      </c>
      <c r="Z6" s="6">
        <v>100</v>
      </c>
      <c r="AA6" s="22">
        <v>1403400</v>
      </c>
    </row>
    <row r="7" spans="1:27" ht="13.5">
      <c r="A7" s="5" t="s">
        <v>34</v>
      </c>
      <c r="B7" s="3"/>
      <c r="C7" s="25">
        <v>12212453</v>
      </c>
      <c r="D7" s="25"/>
      <c r="E7" s="26">
        <v>12907000</v>
      </c>
      <c r="F7" s="27">
        <v>12907000</v>
      </c>
      <c r="G7" s="27">
        <v>11335530</v>
      </c>
      <c r="H7" s="27">
        <v>1546240</v>
      </c>
      <c r="I7" s="27">
        <v>-512349</v>
      </c>
      <c r="J7" s="27">
        <v>12369421</v>
      </c>
      <c r="K7" s="27">
        <v>47723</v>
      </c>
      <c r="L7" s="27">
        <v>114966</v>
      </c>
      <c r="M7" s="27">
        <v>300187</v>
      </c>
      <c r="N7" s="27">
        <v>462876</v>
      </c>
      <c r="O7" s="27"/>
      <c r="P7" s="27"/>
      <c r="Q7" s="27"/>
      <c r="R7" s="27"/>
      <c r="S7" s="27"/>
      <c r="T7" s="27"/>
      <c r="U7" s="27"/>
      <c r="V7" s="27"/>
      <c r="W7" s="27">
        <v>12832297</v>
      </c>
      <c r="X7" s="27">
        <v>6611840</v>
      </c>
      <c r="Y7" s="27">
        <v>6220457</v>
      </c>
      <c r="Z7" s="7">
        <v>94.08</v>
      </c>
      <c r="AA7" s="25">
        <v>12907000</v>
      </c>
    </row>
    <row r="8" spans="1:27" ht="13.5">
      <c r="A8" s="5" t="s">
        <v>35</v>
      </c>
      <c r="B8" s="3"/>
      <c r="C8" s="22">
        <v>92633</v>
      </c>
      <c r="D8" s="22"/>
      <c r="E8" s="23">
        <v>104940</v>
      </c>
      <c r="F8" s="24">
        <v>104940</v>
      </c>
      <c r="G8" s="24">
        <v>6642</v>
      </c>
      <c r="H8" s="24">
        <v>3564</v>
      </c>
      <c r="I8" s="24">
        <v>66675</v>
      </c>
      <c r="J8" s="24">
        <v>76881</v>
      </c>
      <c r="K8" s="24">
        <v>11612</v>
      </c>
      <c r="L8" s="24">
        <v>63634</v>
      </c>
      <c r="M8" s="24">
        <v>6740</v>
      </c>
      <c r="N8" s="24">
        <v>81986</v>
      </c>
      <c r="O8" s="24"/>
      <c r="P8" s="24"/>
      <c r="Q8" s="24"/>
      <c r="R8" s="24"/>
      <c r="S8" s="24"/>
      <c r="T8" s="24"/>
      <c r="U8" s="24"/>
      <c r="V8" s="24"/>
      <c r="W8" s="24">
        <v>158867</v>
      </c>
      <c r="X8" s="24">
        <v>52512</v>
      </c>
      <c r="Y8" s="24">
        <v>106355</v>
      </c>
      <c r="Z8" s="6">
        <v>202.53</v>
      </c>
      <c r="AA8" s="22">
        <v>104940</v>
      </c>
    </row>
    <row r="9" spans="1:27" ht="13.5">
      <c r="A9" s="2" t="s">
        <v>36</v>
      </c>
      <c r="B9" s="3"/>
      <c r="C9" s="19">
        <f aca="true" t="shared" si="1" ref="C9:Y9">SUM(C10:C14)</f>
        <v>874050</v>
      </c>
      <c r="D9" s="19">
        <f>SUM(D10:D14)</f>
        <v>0</v>
      </c>
      <c r="E9" s="20">
        <f t="shared" si="1"/>
        <v>15222334</v>
      </c>
      <c r="F9" s="21">
        <f t="shared" si="1"/>
        <v>15222334</v>
      </c>
      <c r="G9" s="21">
        <f t="shared" si="1"/>
        <v>386</v>
      </c>
      <c r="H9" s="21">
        <f t="shared" si="1"/>
        <v>1556</v>
      </c>
      <c r="I9" s="21">
        <f t="shared" si="1"/>
        <v>1436</v>
      </c>
      <c r="J9" s="21">
        <f t="shared" si="1"/>
        <v>3378</v>
      </c>
      <c r="K9" s="21">
        <f t="shared" si="1"/>
        <v>550808</v>
      </c>
      <c r="L9" s="21">
        <f t="shared" si="1"/>
        <v>1737</v>
      </c>
      <c r="M9" s="21">
        <f t="shared" si="1"/>
        <v>3278358</v>
      </c>
      <c r="N9" s="21">
        <f t="shared" si="1"/>
        <v>3830903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3834281</v>
      </c>
      <c r="X9" s="21">
        <f t="shared" si="1"/>
        <v>5053538</v>
      </c>
      <c r="Y9" s="21">
        <f t="shared" si="1"/>
        <v>-1219257</v>
      </c>
      <c r="Z9" s="4">
        <f>+IF(X9&lt;&gt;0,+(Y9/X9)*100,0)</f>
        <v>-24.126799877630287</v>
      </c>
      <c r="AA9" s="19">
        <f>SUM(AA10:AA14)</f>
        <v>15222334</v>
      </c>
    </row>
    <row r="10" spans="1:27" ht="13.5">
      <c r="A10" s="5" t="s">
        <v>37</v>
      </c>
      <c r="B10" s="3"/>
      <c r="C10" s="22">
        <v>624050</v>
      </c>
      <c r="D10" s="22"/>
      <c r="E10" s="23">
        <v>4082678</v>
      </c>
      <c r="F10" s="24">
        <v>4082678</v>
      </c>
      <c r="G10" s="24">
        <v>386</v>
      </c>
      <c r="H10" s="24">
        <v>1556</v>
      </c>
      <c r="I10" s="24">
        <v>1436</v>
      </c>
      <c r="J10" s="24">
        <v>3378</v>
      </c>
      <c r="K10" s="24">
        <v>300808</v>
      </c>
      <c r="L10" s="24">
        <v>1737</v>
      </c>
      <c r="M10" s="24">
        <v>3278358</v>
      </c>
      <c r="N10" s="24">
        <v>3580903</v>
      </c>
      <c r="O10" s="24"/>
      <c r="P10" s="24"/>
      <c r="Q10" s="24"/>
      <c r="R10" s="24"/>
      <c r="S10" s="24"/>
      <c r="T10" s="24"/>
      <c r="U10" s="24"/>
      <c r="V10" s="24"/>
      <c r="W10" s="24">
        <v>3584281</v>
      </c>
      <c r="X10" s="24">
        <v>1835239</v>
      </c>
      <c r="Y10" s="24">
        <v>1749042</v>
      </c>
      <c r="Z10" s="6">
        <v>95.3</v>
      </c>
      <c r="AA10" s="22">
        <v>4082678</v>
      </c>
    </row>
    <row r="11" spans="1:27" ht="13.5">
      <c r="A11" s="5" t="s">
        <v>38</v>
      </c>
      <c r="B11" s="3"/>
      <c r="C11" s="22"/>
      <c r="D11" s="22"/>
      <c r="E11" s="23">
        <v>1484700</v>
      </c>
      <c r="F11" s="24">
        <v>1484700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332060</v>
      </c>
      <c r="Y11" s="24">
        <v>-332060</v>
      </c>
      <c r="Z11" s="6">
        <v>-100</v>
      </c>
      <c r="AA11" s="22">
        <v>1484700</v>
      </c>
    </row>
    <row r="12" spans="1:27" ht="13.5">
      <c r="A12" s="5" t="s">
        <v>39</v>
      </c>
      <c r="B12" s="3"/>
      <c r="C12" s="22">
        <v>250000</v>
      </c>
      <c r="D12" s="22"/>
      <c r="E12" s="23">
        <v>250000</v>
      </c>
      <c r="F12" s="24">
        <v>250000</v>
      </c>
      <c r="G12" s="24"/>
      <c r="H12" s="24"/>
      <c r="I12" s="24"/>
      <c r="J12" s="24"/>
      <c r="K12" s="24">
        <v>250000</v>
      </c>
      <c r="L12" s="24"/>
      <c r="M12" s="24"/>
      <c r="N12" s="24">
        <v>250000</v>
      </c>
      <c r="O12" s="24"/>
      <c r="P12" s="24"/>
      <c r="Q12" s="24"/>
      <c r="R12" s="24"/>
      <c r="S12" s="24"/>
      <c r="T12" s="24"/>
      <c r="U12" s="24"/>
      <c r="V12" s="24"/>
      <c r="W12" s="24">
        <v>250000</v>
      </c>
      <c r="X12" s="24">
        <v>124998</v>
      </c>
      <c r="Y12" s="24">
        <v>125002</v>
      </c>
      <c r="Z12" s="6">
        <v>100</v>
      </c>
      <c r="AA12" s="22">
        <v>250000</v>
      </c>
    </row>
    <row r="13" spans="1:27" ht="13.5">
      <c r="A13" s="5" t="s">
        <v>40</v>
      </c>
      <c r="B13" s="3"/>
      <c r="C13" s="22"/>
      <c r="D13" s="22"/>
      <c r="E13" s="23">
        <v>9404956</v>
      </c>
      <c r="F13" s="24">
        <v>9404956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2761241</v>
      </c>
      <c r="Y13" s="24">
        <v>-2761241</v>
      </c>
      <c r="Z13" s="6">
        <v>-100</v>
      </c>
      <c r="AA13" s="22">
        <v>9404956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7878342</v>
      </c>
      <c r="D15" s="19">
        <f>SUM(D16:D18)</f>
        <v>0</v>
      </c>
      <c r="E15" s="20">
        <f t="shared" si="2"/>
        <v>6602885</v>
      </c>
      <c r="F15" s="21">
        <f t="shared" si="2"/>
        <v>6602885</v>
      </c>
      <c r="G15" s="21">
        <f t="shared" si="2"/>
        <v>182064</v>
      </c>
      <c r="H15" s="21">
        <f t="shared" si="2"/>
        <v>88158</v>
      </c>
      <c r="I15" s="21">
        <f t="shared" si="2"/>
        <v>757635</v>
      </c>
      <c r="J15" s="21">
        <f t="shared" si="2"/>
        <v>1027857</v>
      </c>
      <c r="K15" s="21">
        <f t="shared" si="2"/>
        <v>64707</v>
      </c>
      <c r="L15" s="21">
        <f t="shared" si="2"/>
        <v>501402</v>
      </c>
      <c r="M15" s="21">
        <f t="shared" si="2"/>
        <v>50631</v>
      </c>
      <c r="N15" s="21">
        <f t="shared" si="2"/>
        <v>616740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1644597</v>
      </c>
      <c r="X15" s="21">
        <f t="shared" si="2"/>
        <v>3212207</v>
      </c>
      <c r="Y15" s="21">
        <f t="shared" si="2"/>
        <v>-1567610</v>
      </c>
      <c r="Z15" s="4">
        <f>+IF(X15&lt;&gt;0,+(Y15/X15)*100,0)</f>
        <v>-48.80164945783382</v>
      </c>
      <c r="AA15" s="19">
        <f>SUM(AA16:AA18)</f>
        <v>6602885</v>
      </c>
    </row>
    <row r="16" spans="1:27" ht="13.5">
      <c r="A16" s="5" t="s">
        <v>43</v>
      </c>
      <c r="B16" s="3"/>
      <c r="C16" s="22"/>
      <c r="D16" s="22"/>
      <c r="E16" s="23">
        <v>22800</v>
      </c>
      <c r="F16" s="24">
        <v>22800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11400</v>
      </c>
      <c r="Y16" s="24">
        <v>-11400</v>
      </c>
      <c r="Z16" s="6">
        <v>-100</v>
      </c>
      <c r="AA16" s="22">
        <v>22800</v>
      </c>
    </row>
    <row r="17" spans="1:27" ht="13.5">
      <c r="A17" s="5" t="s">
        <v>44</v>
      </c>
      <c r="B17" s="3"/>
      <c r="C17" s="22">
        <v>7878342</v>
      </c>
      <c r="D17" s="22"/>
      <c r="E17" s="23">
        <v>6580085</v>
      </c>
      <c r="F17" s="24">
        <v>6580085</v>
      </c>
      <c r="G17" s="24">
        <v>182064</v>
      </c>
      <c r="H17" s="24">
        <v>88158</v>
      </c>
      <c r="I17" s="24">
        <v>757635</v>
      </c>
      <c r="J17" s="24">
        <v>1027857</v>
      </c>
      <c r="K17" s="24">
        <v>64707</v>
      </c>
      <c r="L17" s="24">
        <v>501402</v>
      </c>
      <c r="M17" s="24">
        <v>50631</v>
      </c>
      <c r="N17" s="24">
        <v>616740</v>
      </c>
      <c r="O17" s="24"/>
      <c r="P17" s="24"/>
      <c r="Q17" s="24"/>
      <c r="R17" s="24"/>
      <c r="S17" s="24"/>
      <c r="T17" s="24"/>
      <c r="U17" s="24"/>
      <c r="V17" s="24"/>
      <c r="W17" s="24">
        <v>1644597</v>
      </c>
      <c r="X17" s="24">
        <v>3200807</v>
      </c>
      <c r="Y17" s="24">
        <v>-1556210</v>
      </c>
      <c r="Z17" s="6">
        <v>-48.62</v>
      </c>
      <c r="AA17" s="22">
        <v>6580085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62456073</v>
      </c>
      <c r="D19" s="19">
        <f>SUM(D20:D23)</f>
        <v>0</v>
      </c>
      <c r="E19" s="20">
        <f t="shared" si="3"/>
        <v>58288684</v>
      </c>
      <c r="F19" s="21">
        <f t="shared" si="3"/>
        <v>58288684</v>
      </c>
      <c r="G19" s="21">
        <f t="shared" si="3"/>
        <v>1447677</v>
      </c>
      <c r="H19" s="21">
        <f t="shared" si="3"/>
        <v>1516953</v>
      </c>
      <c r="I19" s="21">
        <f t="shared" si="3"/>
        <v>1736742</v>
      </c>
      <c r="J19" s="21">
        <f t="shared" si="3"/>
        <v>4701372</v>
      </c>
      <c r="K19" s="21">
        <f t="shared" si="3"/>
        <v>1517339</v>
      </c>
      <c r="L19" s="21">
        <f t="shared" si="3"/>
        <v>1481777</v>
      </c>
      <c r="M19" s="21">
        <f t="shared" si="3"/>
        <v>4995729</v>
      </c>
      <c r="N19" s="21">
        <f t="shared" si="3"/>
        <v>7994845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12696217</v>
      </c>
      <c r="X19" s="21">
        <f t="shared" si="3"/>
        <v>29660428</v>
      </c>
      <c r="Y19" s="21">
        <f t="shared" si="3"/>
        <v>-16964211</v>
      </c>
      <c r="Z19" s="4">
        <f>+IF(X19&lt;&gt;0,+(Y19/X19)*100,0)</f>
        <v>-57.19476131632355</v>
      </c>
      <c r="AA19" s="19">
        <f>SUM(AA20:AA23)</f>
        <v>58288684</v>
      </c>
    </row>
    <row r="20" spans="1:27" ht="13.5">
      <c r="A20" s="5" t="s">
        <v>47</v>
      </c>
      <c r="B20" s="3"/>
      <c r="C20" s="22">
        <v>14093229</v>
      </c>
      <c r="D20" s="22"/>
      <c r="E20" s="23">
        <v>14458569</v>
      </c>
      <c r="F20" s="24">
        <v>14458569</v>
      </c>
      <c r="G20" s="24">
        <v>795882</v>
      </c>
      <c r="H20" s="24">
        <v>791406</v>
      </c>
      <c r="I20" s="24">
        <v>1200525</v>
      </c>
      <c r="J20" s="24">
        <v>2787813</v>
      </c>
      <c r="K20" s="24">
        <v>706396</v>
      </c>
      <c r="L20" s="24">
        <v>643233</v>
      </c>
      <c r="M20" s="24">
        <v>988796</v>
      </c>
      <c r="N20" s="24">
        <v>2338425</v>
      </c>
      <c r="O20" s="24"/>
      <c r="P20" s="24"/>
      <c r="Q20" s="24"/>
      <c r="R20" s="24"/>
      <c r="S20" s="24"/>
      <c r="T20" s="24"/>
      <c r="U20" s="24"/>
      <c r="V20" s="24"/>
      <c r="W20" s="24">
        <v>5126238</v>
      </c>
      <c r="X20" s="24">
        <v>7229557</v>
      </c>
      <c r="Y20" s="24">
        <v>-2103319</v>
      </c>
      <c r="Z20" s="6">
        <v>-29.09</v>
      </c>
      <c r="AA20" s="22">
        <v>14458569</v>
      </c>
    </row>
    <row r="21" spans="1:27" ht="13.5">
      <c r="A21" s="5" t="s">
        <v>48</v>
      </c>
      <c r="B21" s="3"/>
      <c r="C21" s="22">
        <v>38248941</v>
      </c>
      <c r="D21" s="22"/>
      <c r="E21" s="23">
        <v>29985366</v>
      </c>
      <c r="F21" s="24">
        <v>29985366</v>
      </c>
      <c r="G21" s="24">
        <v>238002</v>
      </c>
      <c r="H21" s="24">
        <v>302811</v>
      </c>
      <c r="I21" s="24">
        <v>262476</v>
      </c>
      <c r="J21" s="24">
        <v>803289</v>
      </c>
      <c r="K21" s="24">
        <v>388543</v>
      </c>
      <c r="L21" s="24">
        <v>265354</v>
      </c>
      <c r="M21" s="24">
        <v>273212</v>
      </c>
      <c r="N21" s="24">
        <v>927109</v>
      </c>
      <c r="O21" s="24"/>
      <c r="P21" s="24"/>
      <c r="Q21" s="24"/>
      <c r="R21" s="24"/>
      <c r="S21" s="24"/>
      <c r="T21" s="24"/>
      <c r="U21" s="24"/>
      <c r="V21" s="24"/>
      <c r="W21" s="24">
        <v>1730398</v>
      </c>
      <c r="X21" s="24">
        <v>15844726</v>
      </c>
      <c r="Y21" s="24">
        <v>-14114328</v>
      </c>
      <c r="Z21" s="6">
        <v>-89.08</v>
      </c>
      <c r="AA21" s="22">
        <v>29985366</v>
      </c>
    </row>
    <row r="22" spans="1:27" ht="13.5">
      <c r="A22" s="5" t="s">
        <v>49</v>
      </c>
      <c r="B22" s="3"/>
      <c r="C22" s="25">
        <v>5236829</v>
      </c>
      <c r="D22" s="25"/>
      <c r="E22" s="26">
        <v>6039124</v>
      </c>
      <c r="F22" s="27">
        <v>6039124</v>
      </c>
      <c r="G22" s="27">
        <v>191121</v>
      </c>
      <c r="H22" s="27">
        <v>196058</v>
      </c>
      <c r="I22" s="27">
        <v>108598</v>
      </c>
      <c r="J22" s="27">
        <v>495777</v>
      </c>
      <c r="K22" s="27">
        <v>195790</v>
      </c>
      <c r="L22" s="27">
        <v>279410</v>
      </c>
      <c r="M22" s="27">
        <v>1270055</v>
      </c>
      <c r="N22" s="27">
        <v>1745255</v>
      </c>
      <c r="O22" s="27"/>
      <c r="P22" s="27"/>
      <c r="Q22" s="27"/>
      <c r="R22" s="27"/>
      <c r="S22" s="27"/>
      <c r="T22" s="27"/>
      <c r="U22" s="27"/>
      <c r="V22" s="27"/>
      <c r="W22" s="27">
        <v>2241032</v>
      </c>
      <c r="X22" s="27">
        <v>2965527</v>
      </c>
      <c r="Y22" s="27">
        <v>-724495</v>
      </c>
      <c r="Z22" s="7">
        <v>-24.43</v>
      </c>
      <c r="AA22" s="25">
        <v>6039124</v>
      </c>
    </row>
    <row r="23" spans="1:27" ht="13.5">
      <c r="A23" s="5" t="s">
        <v>50</v>
      </c>
      <c r="B23" s="3"/>
      <c r="C23" s="22">
        <v>4877074</v>
      </c>
      <c r="D23" s="22"/>
      <c r="E23" s="23">
        <v>7805625</v>
      </c>
      <c r="F23" s="24">
        <v>7805625</v>
      </c>
      <c r="G23" s="24">
        <v>222672</v>
      </c>
      <c r="H23" s="24">
        <v>226678</v>
      </c>
      <c r="I23" s="24">
        <v>165143</v>
      </c>
      <c r="J23" s="24">
        <v>614493</v>
      </c>
      <c r="K23" s="24">
        <v>226610</v>
      </c>
      <c r="L23" s="24">
        <v>293780</v>
      </c>
      <c r="M23" s="24">
        <v>2463666</v>
      </c>
      <c r="N23" s="24">
        <v>2984056</v>
      </c>
      <c r="O23" s="24"/>
      <c r="P23" s="24"/>
      <c r="Q23" s="24"/>
      <c r="R23" s="24"/>
      <c r="S23" s="24"/>
      <c r="T23" s="24"/>
      <c r="U23" s="24"/>
      <c r="V23" s="24"/>
      <c r="W23" s="24">
        <v>3598549</v>
      </c>
      <c r="X23" s="24">
        <v>3620618</v>
      </c>
      <c r="Y23" s="24">
        <v>-22069</v>
      </c>
      <c r="Z23" s="6">
        <v>-0.61</v>
      </c>
      <c r="AA23" s="22">
        <v>7805625</v>
      </c>
    </row>
    <row r="24" spans="1:27" ht="13.5">
      <c r="A24" s="2" t="s">
        <v>51</v>
      </c>
      <c r="B24" s="8" t="s">
        <v>52</v>
      </c>
      <c r="C24" s="19"/>
      <c r="D24" s="19"/>
      <c r="E24" s="20">
        <v>455000</v>
      </c>
      <c r="F24" s="21">
        <v>455000</v>
      </c>
      <c r="G24" s="21"/>
      <c r="H24" s="21">
        <v>4595</v>
      </c>
      <c r="I24" s="21">
        <v>16250</v>
      </c>
      <c r="J24" s="21">
        <v>20845</v>
      </c>
      <c r="K24" s="21">
        <v>3055</v>
      </c>
      <c r="L24" s="21">
        <v>15415</v>
      </c>
      <c r="M24" s="21">
        <v>6132</v>
      </c>
      <c r="N24" s="21">
        <v>24602</v>
      </c>
      <c r="O24" s="21"/>
      <c r="P24" s="21"/>
      <c r="Q24" s="21"/>
      <c r="R24" s="21"/>
      <c r="S24" s="21"/>
      <c r="T24" s="21"/>
      <c r="U24" s="21"/>
      <c r="V24" s="21"/>
      <c r="W24" s="21">
        <v>45447</v>
      </c>
      <c r="X24" s="21">
        <v>73332</v>
      </c>
      <c r="Y24" s="21">
        <v>-27885</v>
      </c>
      <c r="Z24" s="4">
        <v>-38.03</v>
      </c>
      <c r="AA24" s="19">
        <v>455000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84861551</v>
      </c>
      <c r="D25" s="40">
        <f>+D5+D9+D15+D19+D24</f>
        <v>0</v>
      </c>
      <c r="E25" s="41">
        <f t="shared" si="4"/>
        <v>94984243</v>
      </c>
      <c r="F25" s="42">
        <f t="shared" si="4"/>
        <v>94984243</v>
      </c>
      <c r="G25" s="42">
        <f t="shared" si="4"/>
        <v>14375299</v>
      </c>
      <c r="H25" s="42">
        <f t="shared" si="4"/>
        <v>3161066</v>
      </c>
      <c r="I25" s="42">
        <f t="shared" si="4"/>
        <v>2066389</v>
      </c>
      <c r="J25" s="42">
        <f t="shared" si="4"/>
        <v>19602754</v>
      </c>
      <c r="K25" s="42">
        <f t="shared" si="4"/>
        <v>2195244</v>
      </c>
      <c r="L25" s="42">
        <f t="shared" si="4"/>
        <v>2178931</v>
      </c>
      <c r="M25" s="42">
        <f t="shared" si="4"/>
        <v>8637777</v>
      </c>
      <c r="N25" s="42">
        <f t="shared" si="4"/>
        <v>13011952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32614706</v>
      </c>
      <c r="X25" s="42">
        <f t="shared" si="4"/>
        <v>45365359</v>
      </c>
      <c r="Y25" s="42">
        <f t="shared" si="4"/>
        <v>-12750653</v>
      </c>
      <c r="Z25" s="43">
        <f>+IF(X25&lt;&gt;0,+(Y25/X25)*100,0)</f>
        <v>-28.106584585829026</v>
      </c>
      <c r="AA25" s="40">
        <f>+AA5+AA9+AA15+AA19+AA24</f>
        <v>94984243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38994639</v>
      </c>
      <c r="D28" s="19">
        <f>SUM(D29:D31)</f>
        <v>0</v>
      </c>
      <c r="E28" s="20">
        <f t="shared" si="5"/>
        <v>34234884</v>
      </c>
      <c r="F28" s="21">
        <f t="shared" si="5"/>
        <v>34234884</v>
      </c>
      <c r="G28" s="21">
        <f t="shared" si="5"/>
        <v>2732727</v>
      </c>
      <c r="H28" s="21">
        <f t="shared" si="5"/>
        <v>1012526</v>
      </c>
      <c r="I28" s="21">
        <f t="shared" si="5"/>
        <v>890172</v>
      </c>
      <c r="J28" s="21">
        <f t="shared" si="5"/>
        <v>4635425</v>
      </c>
      <c r="K28" s="21">
        <f t="shared" si="5"/>
        <v>1303529</v>
      </c>
      <c r="L28" s="21">
        <f t="shared" si="5"/>
        <v>1650588</v>
      </c>
      <c r="M28" s="21">
        <f t="shared" si="5"/>
        <v>1254574</v>
      </c>
      <c r="N28" s="21">
        <f t="shared" si="5"/>
        <v>4208691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8844116</v>
      </c>
      <c r="X28" s="21">
        <f t="shared" si="5"/>
        <v>17117256</v>
      </c>
      <c r="Y28" s="21">
        <f t="shared" si="5"/>
        <v>-8273140</v>
      </c>
      <c r="Z28" s="4">
        <f>+IF(X28&lt;&gt;0,+(Y28/X28)*100,0)</f>
        <v>-48.33216258493768</v>
      </c>
      <c r="AA28" s="19">
        <f>SUM(AA29:AA31)</f>
        <v>34234884</v>
      </c>
    </row>
    <row r="29" spans="1:27" ht="13.5">
      <c r="A29" s="5" t="s">
        <v>33</v>
      </c>
      <c r="B29" s="3"/>
      <c r="C29" s="22">
        <v>3385076</v>
      </c>
      <c r="D29" s="22"/>
      <c r="E29" s="23">
        <v>3506330</v>
      </c>
      <c r="F29" s="24">
        <v>3506330</v>
      </c>
      <c r="G29" s="24">
        <v>240525</v>
      </c>
      <c r="H29" s="24">
        <v>242003</v>
      </c>
      <c r="I29" s="24">
        <v>239504</v>
      </c>
      <c r="J29" s="24">
        <v>722032</v>
      </c>
      <c r="K29" s="24">
        <v>242139</v>
      </c>
      <c r="L29" s="24">
        <v>267086</v>
      </c>
      <c r="M29" s="24">
        <v>242003</v>
      </c>
      <c r="N29" s="24">
        <v>751228</v>
      </c>
      <c r="O29" s="24"/>
      <c r="P29" s="24"/>
      <c r="Q29" s="24"/>
      <c r="R29" s="24"/>
      <c r="S29" s="24"/>
      <c r="T29" s="24"/>
      <c r="U29" s="24"/>
      <c r="V29" s="24"/>
      <c r="W29" s="24">
        <v>1473260</v>
      </c>
      <c r="X29" s="24">
        <v>1753218</v>
      </c>
      <c r="Y29" s="24">
        <v>-279958</v>
      </c>
      <c r="Z29" s="6">
        <v>-15.97</v>
      </c>
      <c r="AA29" s="22">
        <v>3506330</v>
      </c>
    </row>
    <row r="30" spans="1:27" ht="13.5">
      <c r="A30" s="5" t="s">
        <v>34</v>
      </c>
      <c r="B30" s="3"/>
      <c r="C30" s="25">
        <v>31209782</v>
      </c>
      <c r="D30" s="25"/>
      <c r="E30" s="26">
        <v>25419046</v>
      </c>
      <c r="F30" s="27">
        <v>25419046</v>
      </c>
      <c r="G30" s="27">
        <v>1224335</v>
      </c>
      <c r="H30" s="27">
        <v>419069</v>
      </c>
      <c r="I30" s="27">
        <v>225422</v>
      </c>
      <c r="J30" s="27">
        <v>1868826</v>
      </c>
      <c r="K30" s="27">
        <v>701434</v>
      </c>
      <c r="L30" s="27">
        <v>894945</v>
      </c>
      <c r="M30" s="27">
        <v>673137</v>
      </c>
      <c r="N30" s="27">
        <v>2269516</v>
      </c>
      <c r="O30" s="27"/>
      <c r="P30" s="27"/>
      <c r="Q30" s="27"/>
      <c r="R30" s="27"/>
      <c r="S30" s="27"/>
      <c r="T30" s="27"/>
      <c r="U30" s="27"/>
      <c r="V30" s="27"/>
      <c r="W30" s="27">
        <v>4138342</v>
      </c>
      <c r="X30" s="27">
        <v>12709620</v>
      </c>
      <c r="Y30" s="27">
        <v>-8571278</v>
      </c>
      <c r="Z30" s="7">
        <v>-67.44</v>
      </c>
      <c r="AA30" s="25">
        <v>25419046</v>
      </c>
    </row>
    <row r="31" spans="1:27" ht="13.5">
      <c r="A31" s="5" t="s">
        <v>35</v>
      </c>
      <c r="B31" s="3"/>
      <c r="C31" s="22">
        <v>4399781</v>
      </c>
      <c r="D31" s="22"/>
      <c r="E31" s="23">
        <v>5309508</v>
      </c>
      <c r="F31" s="24">
        <v>5309508</v>
      </c>
      <c r="G31" s="24">
        <v>1267867</v>
      </c>
      <c r="H31" s="24">
        <v>351454</v>
      </c>
      <c r="I31" s="24">
        <v>425246</v>
      </c>
      <c r="J31" s="24">
        <v>2044567</v>
      </c>
      <c r="K31" s="24">
        <v>359956</v>
      </c>
      <c r="L31" s="24">
        <v>488557</v>
      </c>
      <c r="M31" s="24">
        <v>339434</v>
      </c>
      <c r="N31" s="24">
        <v>1187947</v>
      </c>
      <c r="O31" s="24"/>
      <c r="P31" s="24"/>
      <c r="Q31" s="24"/>
      <c r="R31" s="24"/>
      <c r="S31" s="24"/>
      <c r="T31" s="24"/>
      <c r="U31" s="24"/>
      <c r="V31" s="24"/>
      <c r="W31" s="24">
        <v>3232514</v>
      </c>
      <c r="X31" s="24">
        <v>2654418</v>
      </c>
      <c r="Y31" s="24">
        <v>578096</v>
      </c>
      <c r="Z31" s="6">
        <v>21.78</v>
      </c>
      <c r="AA31" s="22">
        <v>5309508</v>
      </c>
    </row>
    <row r="32" spans="1:27" ht="13.5">
      <c r="A32" s="2" t="s">
        <v>36</v>
      </c>
      <c r="B32" s="3"/>
      <c r="C32" s="19">
        <f aca="true" t="shared" si="6" ref="C32:Y32">SUM(C33:C37)</f>
        <v>3337938</v>
      </c>
      <c r="D32" s="19">
        <f>SUM(D33:D37)</f>
        <v>0</v>
      </c>
      <c r="E32" s="20">
        <f t="shared" si="6"/>
        <v>3479172</v>
      </c>
      <c r="F32" s="21">
        <f t="shared" si="6"/>
        <v>3479172</v>
      </c>
      <c r="G32" s="21">
        <f t="shared" si="6"/>
        <v>233300</v>
      </c>
      <c r="H32" s="21">
        <f t="shared" si="6"/>
        <v>226759</v>
      </c>
      <c r="I32" s="21">
        <f t="shared" si="6"/>
        <v>226523</v>
      </c>
      <c r="J32" s="21">
        <f t="shared" si="6"/>
        <v>686582</v>
      </c>
      <c r="K32" s="21">
        <f t="shared" si="6"/>
        <v>226156</v>
      </c>
      <c r="L32" s="21">
        <f t="shared" si="6"/>
        <v>336708</v>
      </c>
      <c r="M32" s="21">
        <f t="shared" si="6"/>
        <v>208425</v>
      </c>
      <c r="N32" s="21">
        <f t="shared" si="6"/>
        <v>771289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1457871</v>
      </c>
      <c r="X32" s="21">
        <f t="shared" si="6"/>
        <v>1877074</v>
      </c>
      <c r="Y32" s="21">
        <f t="shared" si="6"/>
        <v>-419203</v>
      </c>
      <c r="Z32" s="4">
        <f>+IF(X32&lt;&gt;0,+(Y32/X32)*100,0)</f>
        <v>-22.3327902895677</v>
      </c>
      <c r="AA32" s="19">
        <f>SUM(AA33:AA37)</f>
        <v>3479172</v>
      </c>
    </row>
    <row r="33" spans="1:27" ht="13.5">
      <c r="A33" s="5" t="s">
        <v>37</v>
      </c>
      <c r="B33" s="3"/>
      <c r="C33" s="22">
        <v>2839634</v>
      </c>
      <c r="D33" s="22"/>
      <c r="E33" s="23">
        <v>2860979</v>
      </c>
      <c r="F33" s="24">
        <v>2860979</v>
      </c>
      <c r="G33" s="24">
        <v>200676</v>
      </c>
      <c r="H33" s="24">
        <v>190213</v>
      </c>
      <c r="I33" s="24">
        <v>188528</v>
      </c>
      <c r="J33" s="24">
        <v>579417</v>
      </c>
      <c r="K33" s="24">
        <v>193433</v>
      </c>
      <c r="L33" s="24">
        <v>276947</v>
      </c>
      <c r="M33" s="24">
        <v>174985</v>
      </c>
      <c r="N33" s="24">
        <v>645365</v>
      </c>
      <c r="O33" s="24"/>
      <c r="P33" s="24"/>
      <c r="Q33" s="24"/>
      <c r="R33" s="24"/>
      <c r="S33" s="24"/>
      <c r="T33" s="24"/>
      <c r="U33" s="24"/>
      <c r="V33" s="24"/>
      <c r="W33" s="24">
        <v>1224782</v>
      </c>
      <c r="X33" s="24">
        <v>1567738</v>
      </c>
      <c r="Y33" s="24">
        <v>-342956</v>
      </c>
      <c r="Z33" s="6">
        <v>-21.88</v>
      </c>
      <c r="AA33" s="22">
        <v>2860979</v>
      </c>
    </row>
    <row r="34" spans="1:27" ht="13.5">
      <c r="A34" s="5" t="s">
        <v>38</v>
      </c>
      <c r="B34" s="3"/>
      <c r="C34" s="22"/>
      <c r="D34" s="22"/>
      <c r="E34" s="23">
        <v>6000</v>
      </c>
      <c r="F34" s="24">
        <v>6000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3240</v>
      </c>
      <c r="Y34" s="24">
        <v>-3240</v>
      </c>
      <c r="Z34" s="6">
        <v>-100</v>
      </c>
      <c r="AA34" s="22">
        <v>6000</v>
      </c>
    </row>
    <row r="35" spans="1:27" ht="13.5">
      <c r="A35" s="5" t="s">
        <v>39</v>
      </c>
      <c r="B35" s="3"/>
      <c r="C35" s="22">
        <v>498304</v>
      </c>
      <c r="D35" s="22"/>
      <c r="E35" s="23">
        <v>612193</v>
      </c>
      <c r="F35" s="24">
        <v>612193</v>
      </c>
      <c r="G35" s="24">
        <v>32624</v>
      </c>
      <c r="H35" s="24">
        <v>36546</v>
      </c>
      <c r="I35" s="24">
        <v>37995</v>
      </c>
      <c r="J35" s="24">
        <v>107165</v>
      </c>
      <c r="K35" s="24">
        <v>32723</v>
      </c>
      <c r="L35" s="24">
        <v>59761</v>
      </c>
      <c r="M35" s="24">
        <v>33440</v>
      </c>
      <c r="N35" s="24">
        <v>125924</v>
      </c>
      <c r="O35" s="24"/>
      <c r="P35" s="24"/>
      <c r="Q35" s="24"/>
      <c r="R35" s="24"/>
      <c r="S35" s="24"/>
      <c r="T35" s="24"/>
      <c r="U35" s="24"/>
      <c r="V35" s="24"/>
      <c r="W35" s="24">
        <v>233089</v>
      </c>
      <c r="X35" s="24">
        <v>306096</v>
      </c>
      <c r="Y35" s="24">
        <v>-73007</v>
      </c>
      <c r="Z35" s="6">
        <v>-23.85</v>
      </c>
      <c r="AA35" s="22">
        <v>612193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9302973</v>
      </c>
      <c r="D38" s="19">
        <f>SUM(D39:D41)</f>
        <v>0</v>
      </c>
      <c r="E38" s="20">
        <f t="shared" si="7"/>
        <v>9305498</v>
      </c>
      <c r="F38" s="21">
        <f t="shared" si="7"/>
        <v>9305498</v>
      </c>
      <c r="G38" s="21">
        <f t="shared" si="7"/>
        <v>583755</v>
      </c>
      <c r="H38" s="21">
        <f t="shared" si="7"/>
        <v>865469</v>
      </c>
      <c r="I38" s="21">
        <f t="shared" si="7"/>
        <v>704878</v>
      </c>
      <c r="J38" s="21">
        <f t="shared" si="7"/>
        <v>2154102</v>
      </c>
      <c r="K38" s="21">
        <f t="shared" si="7"/>
        <v>695163</v>
      </c>
      <c r="L38" s="21">
        <f t="shared" si="7"/>
        <v>1021311</v>
      </c>
      <c r="M38" s="21">
        <f t="shared" si="7"/>
        <v>595581</v>
      </c>
      <c r="N38" s="21">
        <f t="shared" si="7"/>
        <v>2312055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4466157</v>
      </c>
      <c r="X38" s="21">
        <f t="shared" si="7"/>
        <v>4632492</v>
      </c>
      <c r="Y38" s="21">
        <f t="shared" si="7"/>
        <v>-166335</v>
      </c>
      <c r="Z38" s="4">
        <f>+IF(X38&lt;&gt;0,+(Y38/X38)*100,0)</f>
        <v>-3.590616022650444</v>
      </c>
      <c r="AA38" s="19">
        <f>SUM(AA39:AA41)</f>
        <v>9305498</v>
      </c>
    </row>
    <row r="39" spans="1:27" ht="13.5">
      <c r="A39" s="5" t="s">
        <v>43</v>
      </c>
      <c r="B39" s="3"/>
      <c r="C39" s="22"/>
      <c r="D39" s="22"/>
      <c r="E39" s="23">
        <v>684660</v>
      </c>
      <c r="F39" s="24">
        <v>684660</v>
      </c>
      <c r="G39" s="24">
        <v>70578</v>
      </c>
      <c r="H39" s="24">
        <v>70606</v>
      </c>
      <c r="I39" s="24">
        <v>70633</v>
      </c>
      <c r="J39" s="24">
        <v>211817</v>
      </c>
      <c r="K39" s="24">
        <v>70661</v>
      </c>
      <c r="L39" s="24">
        <v>136630</v>
      </c>
      <c r="M39" s="24">
        <v>71316</v>
      </c>
      <c r="N39" s="24">
        <v>278607</v>
      </c>
      <c r="O39" s="24"/>
      <c r="P39" s="24"/>
      <c r="Q39" s="24"/>
      <c r="R39" s="24"/>
      <c r="S39" s="24"/>
      <c r="T39" s="24"/>
      <c r="U39" s="24"/>
      <c r="V39" s="24"/>
      <c r="W39" s="24">
        <v>490424</v>
      </c>
      <c r="X39" s="24">
        <v>342330</v>
      </c>
      <c r="Y39" s="24">
        <v>148094</v>
      </c>
      <c r="Z39" s="6">
        <v>43.26</v>
      </c>
      <c r="AA39" s="22">
        <v>684660</v>
      </c>
    </row>
    <row r="40" spans="1:27" ht="13.5">
      <c r="A40" s="5" t="s">
        <v>44</v>
      </c>
      <c r="B40" s="3"/>
      <c r="C40" s="22">
        <v>9302973</v>
      </c>
      <c r="D40" s="22"/>
      <c r="E40" s="23">
        <v>8620838</v>
      </c>
      <c r="F40" s="24">
        <v>8620838</v>
      </c>
      <c r="G40" s="24">
        <v>513177</v>
      </c>
      <c r="H40" s="24">
        <v>794863</v>
      </c>
      <c r="I40" s="24">
        <v>634245</v>
      </c>
      <c r="J40" s="24">
        <v>1942285</v>
      </c>
      <c r="K40" s="24">
        <v>624502</v>
      </c>
      <c r="L40" s="24">
        <v>884681</v>
      </c>
      <c r="M40" s="24">
        <v>524265</v>
      </c>
      <c r="N40" s="24">
        <v>2033448</v>
      </c>
      <c r="O40" s="24"/>
      <c r="P40" s="24"/>
      <c r="Q40" s="24"/>
      <c r="R40" s="24"/>
      <c r="S40" s="24"/>
      <c r="T40" s="24"/>
      <c r="U40" s="24"/>
      <c r="V40" s="24"/>
      <c r="W40" s="24">
        <v>3975733</v>
      </c>
      <c r="X40" s="24">
        <v>4290162</v>
      </c>
      <c r="Y40" s="24">
        <v>-314429</v>
      </c>
      <c r="Z40" s="6">
        <v>-7.33</v>
      </c>
      <c r="AA40" s="22">
        <v>8620838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20704648</v>
      </c>
      <c r="D42" s="19">
        <f>SUM(D43:D46)</f>
        <v>0</v>
      </c>
      <c r="E42" s="20">
        <f t="shared" si="8"/>
        <v>23541260</v>
      </c>
      <c r="F42" s="21">
        <f t="shared" si="8"/>
        <v>23541260</v>
      </c>
      <c r="G42" s="21">
        <f t="shared" si="8"/>
        <v>1960305</v>
      </c>
      <c r="H42" s="21">
        <f t="shared" si="8"/>
        <v>2052682</v>
      </c>
      <c r="I42" s="21">
        <f t="shared" si="8"/>
        <v>2324865</v>
      </c>
      <c r="J42" s="21">
        <f t="shared" si="8"/>
        <v>6337852</v>
      </c>
      <c r="K42" s="21">
        <f t="shared" si="8"/>
        <v>1775416</v>
      </c>
      <c r="L42" s="21">
        <f t="shared" si="8"/>
        <v>2245556</v>
      </c>
      <c r="M42" s="21">
        <f t="shared" si="8"/>
        <v>1837127</v>
      </c>
      <c r="N42" s="21">
        <f t="shared" si="8"/>
        <v>5858099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12195951</v>
      </c>
      <c r="X42" s="21">
        <f t="shared" si="8"/>
        <v>11770674</v>
      </c>
      <c r="Y42" s="21">
        <f t="shared" si="8"/>
        <v>425277</v>
      </c>
      <c r="Z42" s="4">
        <f>+IF(X42&lt;&gt;0,+(Y42/X42)*100,0)</f>
        <v>3.6130216502470462</v>
      </c>
      <c r="AA42" s="19">
        <f>SUM(AA43:AA46)</f>
        <v>23541260</v>
      </c>
    </row>
    <row r="43" spans="1:27" ht="13.5">
      <c r="A43" s="5" t="s">
        <v>47</v>
      </c>
      <c r="B43" s="3"/>
      <c r="C43" s="22">
        <v>11544006</v>
      </c>
      <c r="D43" s="22"/>
      <c r="E43" s="23">
        <v>12446421</v>
      </c>
      <c r="F43" s="24">
        <v>12446421</v>
      </c>
      <c r="G43" s="24">
        <v>1116040</v>
      </c>
      <c r="H43" s="24">
        <v>1177846</v>
      </c>
      <c r="I43" s="24">
        <v>1445944</v>
      </c>
      <c r="J43" s="24">
        <v>3739830</v>
      </c>
      <c r="K43" s="24">
        <v>839719</v>
      </c>
      <c r="L43" s="24">
        <v>862431</v>
      </c>
      <c r="M43" s="24">
        <v>983360</v>
      </c>
      <c r="N43" s="24">
        <v>2685510</v>
      </c>
      <c r="O43" s="24"/>
      <c r="P43" s="24"/>
      <c r="Q43" s="24"/>
      <c r="R43" s="24"/>
      <c r="S43" s="24"/>
      <c r="T43" s="24"/>
      <c r="U43" s="24"/>
      <c r="V43" s="24"/>
      <c r="W43" s="24">
        <v>6425340</v>
      </c>
      <c r="X43" s="24">
        <v>6223206</v>
      </c>
      <c r="Y43" s="24">
        <v>202134</v>
      </c>
      <c r="Z43" s="6">
        <v>3.25</v>
      </c>
      <c r="AA43" s="22">
        <v>12446421</v>
      </c>
    </row>
    <row r="44" spans="1:27" ht="13.5">
      <c r="A44" s="5" t="s">
        <v>48</v>
      </c>
      <c r="B44" s="3"/>
      <c r="C44" s="22">
        <v>4388686</v>
      </c>
      <c r="D44" s="22"/>
      <c r="E44" s="23">
        <v>4688545</v>
      </c>
      <c r="F44" s="24">
        <v>4688545</v>
      </c>
      <c r="G44" s="24">
        <v>358339</v>
      </c>
      <c r="H44" s="24">
        <v>376627</v>
      </c>
      <c r="I44" s="24">
        <v>355717</v>
      </c>
      <c r="J44" s="24">
        <v>1090683</v>
      </c>
      <c r="K44" s="24">
        <v>385760</v>
      </c>
      <c r="L44" s="24">
        <v>509287</v>
      </c>
      <c r="M44" s="24">
        <v>334657</v>
      </c>
      <c r="N44" s="24">
        <v>1229704</v>
      </c>
      <c r="O44" s="24"/>
      <c r="P44" s="24"/>
      <c r="Q44" s="24"/>
      <c r="R44" s="24"/>
      <c r="S44" s="24"/>
      <c r="T44" s="24"/>
      <c r="U44" s="24"/>
      <c r="V44" s="24"/>
      <c r="W44" s="24">
        <v>2320387</v>
      </c>
      <c r="X44" s="24">
        <v>2344272</v>
      </c>
      <c r="Y44" s="24">
        <v>-23885</v>
      </c>
      <c r="Z44" s="6">
        <v>-1.02</v>
      </c>
      <c r="AA44" s="22">
        <v>4688545</v>
      </c>
    </row>
    <row r="45" spans="1:27" ht="13.5">
      <c r="A45" s="5" t="s">
        <v>49</v>
      </c>
      <c r="B45" s="3"/>
      <c r="C45" s="25">
        <v>1507546</v>
      </c>
      <c r="D45" s="25"/>
      <c r="E45" s="26">
        <v>2889757</v>
      </c>
      <c r="F45" s="27">
        <v>2889757</v>
      </c>
      <c r="G45" s="27">
        <v>214223</v>
      </c>
      <c r="H45" s="27">
        <v>224860</v>
      </c>
      <c r="I45" s="27">
        <v>238964</v>
      </c>
      <c r="J45" s="27">
        <v>678047</v>
      </c>
      <c r="K45" s="27">
        <v>261561</v>
      </c>
      <c r="L45" s="27">
        <v>419398</v>
      </c>
      <c r="M45" s="27">
        <v>239765</v>
      </c>
      <c r="N45" s="27">
        <v>920724</v>
      </c>
      <c r="O45" s="27"/>
      <c r="P45" s="27"/>
      <c r="Q45" s="27"/>
      <c r="R45" s="27"/>
      <c r="S45" s="27"/>
      <c r="T45" s="27"/>
      <c r="U45" s="27"/>
      <c r="V45" s="27"/>
      <c r="W45" s="27">
        <v>1598771</v>
      </c>
      <c r="X45" s="27">
        <v>1444878</v>
      </c>
      <c r="Y45" s="27">
        <v>153893</v>
      </c>
      <c r="Z45" s="7">
        <v>10.65</v>
      </c>
      <c r="AA45" s="25">
        <v>2889757</v>
      </c>
    </row>
    <row r="46" spans="1:27" ht="13.5">
      <c r="A46" s="5" t="s">
        <v>50</v>
      </c>
      <c r="B46" s="3"/>
      <c r="C46" s="22">
        <v>3264410</v>
      </c>
      <c r="D46" s="22"/>
      <c r="E46" s="23">
        <v>3516537</v>
      </c>
      <c r="F46" s="24">
        <v>3516537</v>
      </c>
      <c r="G46" s="24">
        <v>271703</v>
      </c>
      <c r="H46" s="24">
        <v>273349</v>
      </c>
      <c r="I46" s="24">
        <v>284240</v>
      </c>
      <c r="J46" s="24">
        <v>829292</v>
      </c>
      <c r="K46" s="24">
        <v>288376</v>
      </c>
      <c r="L46" s="24">
        <v>454440</v>
      </c>
      <c r="M46" s="24">
        <v>279345</v>
      </c>
      <c r="N46" s="24">
        <v>1022161</v>
      </c>
      <c r="O46" s="24"/>
      <c r="P46" s="24"/>
      <c r="Q46" s="24"/>
      <c r="R46" s="24"/>
      <c r="S46" s="24"/>
      <c r="T46" s="24"/>
      <c r="U46" s="24"/>
      <c r="V46" s="24"/>
      <c r="W46" s="24">
        <v>1851453</v>
      </c>
      <c r="X46" s="24">
        <v>1758318</v>
      </c>
      <c r="Y46" s="24">
        <v>93135</v>
      </c>
      <c r="Z46" s="6">
        <v>5.3</v>
      </c>
      <c r="AA46" s="22">
        <v>3516537</v>
      </c>
    </row>
    <row r="47" spans="1:27" ht="13.5">
      <c r="A47" s="2" t="s">
        <v>51</v>
      </c>
      <c r="B47" s="8" t="s">
        <v>52</v>
      </c>
      <c r="C47" s="19"/>
      <c r="D47" s="19"/>
      <c r="E47" s="20">
        <v>1133669</v>
      </c>
      <c r="F47" s="21">
        <v>1133669</v>
      </c>
      <c r="G47" s="21">
        <v>43994</v>
      </c>
      <c r="H47" s="21">
        <v>46607</v>
      </c>
      <c r="I47" s="21">
        <v>47468</v>
      </c>
      <c r="J47" s="21">
        <v>138069</v>
      </c>
      <c r="K47" s="21">
        <v>48839</v>
      </c>
      <c r="L47" s="21">
        <v>130889</v>
      </c>
      <c r="M47" s="21">
        <v>71806</v>
      </c>
      <c r="N47" s="21">
        <v>251534</v>
      </c>
      <c r="O47" s="21"/>
      <c r="P47" s="21"/>
      <c r="Q47" s="21"/>
      <c r="R47" s="21"/>
      <c r="S47" s="21"/>
      <c r="T47" s="21"/>
      <c r="U47" s="21"/>
      <c r="V47" s="21"/>
      <c r="W47" s="21">
        <v>389603</v>
      </c>
      <c r="X47" s="21">
        <v>421022</v>
      </c>
      <c r="Y47" s="21">
        <v>-31419</v>
      </c>
      <c r="Z47" s="4">
        <v>-7.46</v>
      </c>
      <c r="AA47" s="19">
        <v>1133669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72340198</v>
      </c>
      <c r="D48" s="40">
        <f>+D28+D32+D38+D42+D47</f>
        <v>0</v>
      </c>
      <c r="E48" s="41">
        <f t="shared" si="9"/>
        <v>71694483</v>
      </c>
      <c r="F48" s="42">
        <f t="shared" si="9"/>
        <v>71694483</v>
      </c>
      <c r="G48" s="42">
        <f t="shared" si="9"/>
        <v>5554081</v>
      </c>
      <c r="H48" s="42">
        <f t="shared" si="9"/>
        <v>4204043</v>
      </c>
      <c r="I48" s="42">
        <f t="shared" si="9"/>
        <v>4193906</v>
      </c>
      <c r="J48" s="42">
        <f t="shared" si="9"/>
        <v>13952030</v>
      </c>
      <c r="K48" s="42">
        <f t="shared" si="9"/>
        <v>4049103</v>
      </c>
      <c r="L48" s="42">
        <f t="shared" si="9"/>
        <v>5385052</v>
      </c>
      <c r="M48" s="42">
        <f t="shared" si="9"/>
        <v>3967513</v>
      </c>
      <c r="N48" s="42">
        <f t="shared" si="9"/>
        <v>13401668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27353698</v>
      </c>
      <c r="X48" s="42">
        <f t="shared" si="9"/>
        <v>35818518</v>
      </c>
      <c r="Y48" s="42">
        <f t="shared" si="9"/>
        <v>-8464820</v>
      </c>
      <c r="Z48" s="43">
        <f>+IF(X48&lt;&gt;0,+(Y48/X48)*100,0)</f>
        <v>-23.632524383057948</v>
      </c>
      <c r="AA48" s="40">
        <f>+AA28+AA32+AA38+AA42+AA47</f>
        <v>71694483</v>
      </c>
    </row>
    <row r="49" spans="1:27" ht="13.5">
      <c r="A49" s="14" t="s">
        <v>58</v>
      </c>
      <c r="B49" s="15"/>
      <c r="C49" s="44">
        <f aca="true" t="shared" si="10" ref="C49:Y49">+C25-C48</f>
        <v>12521353</v>
      </c>
      <c r="D49" s="44">
        <f>+D25-D48</f>
        <v>0</v>
      </c>
      <c r="E49" s="45">
        <f t="shared" si="10"/>
        <v>23289760</v>
      </c>
      <c r="F49" s="46">
        <f t="shared" si="10"/>
        <v>23289760</v>
      </c>
      <c r="G49" s="46">
        <f t="shared" si="10"/>
        <v>8821218</v>
      </c>
      <c r="H49" s="46">
        <f t="shared" si="10"/>
        <v>-1042977</v>
      </c>
      <c r="I49" s="46">
        <f t="shared" si="10"/>
        <v>-2127517</v>
      </c>
      <c r="J49" s="46">
        <f t="shared" si="10"/>
        <v>5650724</v>
      </c>
      <c r="K49" s="46">
        <f t="shared" si="10"/>
        <v>-1853859</v>
      </c>
      <c r="L49" s="46">
        <f t="shared" si="10"/>
        <v>-3206121</v>
      </c>
      <c r="M49" s="46">
        <f t="shared" si="10"/>
        <v>4670264</v>
      </c>
      <c r="N49" s="46">
        <f t="shared" si="10"/>
        <v>-389716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5261008</v>
      </c>
      <c r="X49" s="46">
        <f>IF(F25=F48,0,X25-X48)</f>
        <v>9546841</v>
      </c>
      <c r="Y49" s="46">
        <f t="shared" si="10"/>
        <v>-4285833</v>
      </c>
      <c r="Z49" s="47">
        <f>+IF(X49&lt;&gt;0,+(Y49/X49)*100,0)</f>
        <v>-44.89268230192584</v>
      </c>
      <c r="AA49" s="44">
        <f>+AA25-AA48</f>
        <v>23289760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202590743</v>
      </c>
      <c r="D5" s="19">
        <f>SUM(D6:D8)</f>
        <v>0</v>
      </c>
      <c r="E5" s="20">
        <f t="shared" si="0"/>
        <v>217667677</v>
      </c>
      <c r="F5" s="21">
        <f t="shared" si="0"/>
        <v>217667677</v>
      </c>
      <c r="G5" s="21">
        <f t="shared" si="0"/>
        <v>55259549</v>
      </c>
      <c r="H5" s="21">
        <f t="shared" si="0"/>
        <v>32035771</v>
      </c>
      <c r="I5" s="21">
        <f t="shared" si="0"/>
        <v>6903857</v>
      </c>
      <c r="J5" s="21">
        <f t="shared" si="0"/>
        <v>94199177</v>
      </c>
      <c r="K5" s="21">
        <f t="shared" si="0"/>
        <v>7639181</v>
      </c>
      <c r="L5" s="21">
        <f t="shared" si="0"/>
        <v>8078412</v>
      </c>
      <c r="M5" s="21">
        <f t="shared" si="0"/>
        <v>29320108</v>
      </c>
      <c r="N5" s="21">
        <f t="shared" si="0"/>
        <v>45037701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139236878</v>
      </c>
      <c r="X5" s="21">
        <f t="shared" si="0"/>
        <v>158627594</v>
      </c>
      <c r="Y5" s="21">
        <f t="shared" si="0"/>
        <v>-19390716</v>
      </c>
      <c r="Z5" s="4">
        <f>+IF(X5&lt;&gt;0,+(Y5/X5)*100,0)</f>
        <v>-12.224049745090378</v>
      </c>
      <c r="AA5" s="19">
        <f>SUM(AA6:AA8)</f>
        <v>217667677</v>
      </c>
    </row>
    <row r="6" spans="1:27" ht="13.5">
      <c r="A6" s="5" t="s">
        <v>33</v>
      </c>
      <c r="B6" s="3"/>
      <c r="C6" s="22">
        <v>4238</v>
      </c>
      <c r="D6" s="22"/>
      <c r="E6" s="23">
        <v>4483</v>
      </c>
      <c r="F6" s="24">
        <v>4483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4483</v>
      </c>
      <c r="Y6" s="24">
        <v>-4483</v>
      </c>
      <c r="Z6" s="6">
        <v>-100</v>
      </c>
      <c r="AA6" s="22">
        <v>4483</v>
      </c>
    </row>
    <row r="7" spans="1:27" ht="13.5">
      <c r="A7" s="5" t="s">
        <v>34</v>
      </c>
      <c r="B7" s="3"/>
      <c r="C7" s="25">
        <v>202112128</v>
      </c>
      <c r="D7" s="25"/>
      <c r="E7" s="26">
        <v>217159695</v>
      </c>
      <c r="F7" s="27">
        <v>217159695</v>
      </c>
      <c r="G7" s="27">
        <v>55155709</v>
      </c>
      <c r="H7" s="27">
        <v>32004145</v>
      </c>
      <c r="I7" s="27">
        <v>7002259</v>
      </c>
      <c r="J7" s="27">
        <v>94162113</v>
      </c>
      <c r="K7" s="27">
        <v>7598140</v>
      </c>
      <c r="L7" s="27">
        <v>7813380</v>
      </c>
      <c r="M7" s="27">
        <v>29289896</v>
      </c>
      <c r="N7" s="27">
        <v>44701416</v>
      </c>
      <c r="O7" s="27"/>
      <c r="P7" s="27"/>
      <c r="Q7" s="27"/>
      <c r="R7" s="27"/>
      <c r="S7" s="27"/>
      <c r="T7" s="27"/>
      <c r="U7" s="27"/>
      <c r="V7" s="27"/>
      <c r="W7" s="27">
        <v>138863529</v>
      </c>
      <c r="X7" s="27">
        <v>158339161</v>
      </c>
      <c r="Y7" s="27">
        <v>-19475632</v>
      </c>
      <c r="Z7" s="7">
        <v>-12.3</v>
      </c>
      <c r="AA7" s="25">
        <v>217159695</v>
      </c>
    </row>
    <row r="8" spans="1:27" ht="13.5">
      <c r="A8" s="5" t="s">
        <v>35</v>
      </c>
      <c r="B8" s="3"/>
      <c r="C8" s="22">
        <v>474377</v>
      </c>
      <c r="D8" s="22"/>
      <c r="E8" s="23">
        <v>503499</v>
      </c>
      <c r="F8" s="24">
        <v>503499</v>
      </c>
      <c r="G8" s="24">
        <v>103840</v>
      </c>
      <c r="H8" s="24">
        <v>31626</v>
      </c>
      <c r="I8" s="24">
        <v>-98402</v>
      </c>
      <c r="J8" s="24">
        <v>37064</v>
      </c>
      <c r="K8" s="24">
        <v>41041</v>
      </c>
      <c r="L8" s="24">
        <v>265032</v>
      </c>
      <c r="M8" s="24">
        <v>30212</v>
      </c>
      <c r="N8" s="24">
        <v>336285</v>
      </c>
      <c r="O8" s="24"/>
      <c r="P8" s="24"/>
      <c r="Q8" s="24"/>
      <c r="R8" s="24"/>
      <c r="S8" s="24"/>
      <c r="T8" s="24"/>
      <c r="U8" s="24"/>
      <c r="V8" s="24"/>
      <c r="W8" s="24">
        <v>373349</v>
      </c>
      <c r="X8" s="24">
        <v>283950</v>
      </c>
      <c r="Y8" s="24">
        <v>89399</v>
      </c>
      <c r="Z8" s="6">
        <v>31.48</v>
      </c>
      <c r="AA8" s="22">
        <v>503499</v>
      </c>
    </row>
    <row r="9" spans="1:27" ht="13.5">
      <c r="A9" s="2" t="s">
        <v>36</v>
      </c>
      <c r="B9" s="3"/>
      <c r="C9" s="19">
        <f aca="true" t="shared" si="1" ref="C9:Y9">SUM(C10:C14)</f>
        <v>14789822</v>
      </c>
      <c r="D9" s="19">
        <f>SUM(D10:D14)</f>
        <v>0</v>
      </c>
      <c r="E9" s="20">
        <f t="shared" si="1"/>
        <v>31805346</v>
      </c>
      <c r="F9" s="21">
        <f t="shared" si="1"/>
        <v>31805346</v>
      </c>
      <c r="G9" s="21">
        <f t="shared" si="1"/>
        <v>2012972</v>
      </c>
      <c r="H9" s="21">
        <f t="shared" si="1"/>
        <v>1116125</v>
      </c>
      <c r="I9" s="21">
        <f t="shared" si="1"/>
        <v>1371911</v>
      </c>
      <c r="J9" s="21">
        <f t="shared" si="1"/>
        <v>4501008</v>
      </c>
      <c r="K9" s="21">
        <f t="shared" si="1"/>
        <v>1475716</v>
      </c>
      <c r="L9" s="21">
        <f t="shared" si="1"/>
        <v>287382</v>
      </c>
      <c r="M9" s="21">
        <f t="shared" si="1"/>
        <v>3276727</v>
      </c>
      <c r="N9" s="21">
        <f t="shared" si="1"/>
        <v>5039825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9540833</v>
      </c>
      <c r="X9" s="21">
        <f t="shared" si="1"/>
        <v>19253718</v>
      </c>
      <c r="Y9" s="21">
        <f t="shared" si="1"/>
        <v>-9712885</v>
      </c>
      <c r="Z9" s="4">
        <f>+IF(X9&lt;&gt;0,+(Y9/X9)*100,0)</f>
        <v>-50.446802015070546</v>
      </c>
      <c r="AA9" s="19">
        <f>SUM(AA10:AA14)</f>
        <v>31805346</v>
      </c>
    </row>
    <row r="10" spans="1:27" ht="13.5">
      <c r="A10" s="5" t="s">
        <v>37</v>
      </c>
      <c r="B10" s="3"/>
      <c r="C10" s="22">
        <v>6312774</v>
      </c>
      <c r="D10" s="22"/>
      <c r="E10" s="23">
        <v>14096138</v>
      </c>
      <c r="F10" s="24">
        <v>14096138</v>
      </c>
      <c r="G10" s="24">
        <v>578451</v>
      </c>
      <c r="H10" s="24">
        <v>339879</v>
      </c>
      <c r="I10" s="24">
        <v>579778</v>
      </c>
      <c r="J10" s="24">
        <v>1498108</v>
      </c>
      <c r="K10" s="24">
        <v>646685</v>
      </c>
      <c r="L10" s="24">
        <v>281246</v>
      </c>
      <c r="M10" s="24">
        <v>3016441</v>
      </c>
      <c r="N10" s="24">
        <v>3944372</v>
      </c>
      <c r="O10" s="24"/>
      <c r="P10" s="24"/>
      <c r="Q10" s="24"/>
      <c r="R10" s="24"/>
      <c r="S10" s="24"/>
      <c r="T10" s="24"/>
      <c r="U10" s="24"/>
      <c r="V10" s="24"/>
      <c r="W10" s="24">
        <v>5442480</v>
      </c>
      <c r="X10" s="24">
        <v>8755445</v>
      </c>
      <c r="Y10" s="24">
        <v>-3312965</v>
      </c>
      <c r="Z10" s="6">
        <v>-37.84</v>
      </c>
      <c r="AA10" s="22">
        <v>14096138</v>
      </c>
    </row>
    <row r="11" spans="1:27" ht="13.5">
      <c r="A11" s="5" t="s">
        <v>38</v>
      </c>
      <c r="B11" s="3"/>
      <c r="C11" s="22">
        <v>2095</v>
      </c>
      <c r="D11" s="22"/>
      <c r="E11" s="23">
        <v>729</v>
      </c>
      <c r="F11" s="24">
        <v>729</v>
      </c>
      <c r="G11" s="24">
        <v>-770</v>
      </c>
      <c r="H11" s="24">
        <v>392</v>
      </c>
      <c r="I11" s="24">
        <v>940</v>
      </c>
      <c r="J11" s="24">
        <v>562</v>
      </c>
      <c r="K11" s="24">
        <v>1050</v>
      </c>
      <c r="L11" s="24"/>
      <c r="M11" s="24">
        <v>120</v>
      </c>
      <c r="N11" s="24">
        <v>1170</v>
      </c>
      <c r="O11" s="24"/>
      <c r="P11" s="24"/>
      <c r="Q11" s="24"/>
      <c r="R11" s="24"/>
      <c r="S11" s="24"/>
      <c r="T11" s="24"/>
      <c r="U11" s="24"/>
      <c r="V11" s="24"/>
      <c r="W11" s="24">
        <v>1732</v>
      </c>
      <c r="X11" s="24">
        <v>379</v>
      </c>
      <c r="Y11" s="24">
        <v>1353</v>
      </c>
      <c r="Z11" s="6">
        <v>356.99</v>
      </c>
      <c r="AA11" s="22">
        <v>729</v>
      </c>
    </row>
    <row r="12" spans="1:27" ht="13.5">
      <c r="A12" s="5" t="s">
        <v>39</v>
      </c>
      <c r="B12" s="3"/>
      <c r="C12" s="22">
        <v>8474953</v>
      </c>
      <c r="D12" s="22"/>
      <c r="E12" s="23">
        <v>17708479</v>
      </c>
      <c r="F12" s="24">
        <v>17708479</v>
      </c>
      <c r="G12" s="24">
        <v>1435291</v>
      </c>
      <c r="H12" s="24">
        <v>775854</v>
      </c>
      <c r="I12" s="24">
        <v>791193</v>
      </c>
      <c r="J12" s="24">
        <v>3002338</v>
      </c>
      <c r="K12" s="24">
        <v>827981</v>
      </c>
      <c r="L12" s="24">
        <v>6136</v>
      </c>
      <c r="M12" s="24">
        <v>260166</v>
      </c>
      <c r="N12" s="24">
        <v>1094283</v>
      </c>
      <c r="O12" s="24"/>
      <c r="P12" s="24"/>
      <c r="Q12" s="24"/>
      <c r="R12" s="24"/>
      <c r="S12" s="24"/>
      <c r="T12" s="24"/>
      <c r="U12" s="24"/>
      <c r="V12" s="24"/>
      <c r="W12" s="24">
        <v>4096621</v>
      </c>
      <c r="X12" s="24">
        <v>10497894</v>
      </c>
      <c r="Y12" s="24">
        <v>-6401273</v>
      </c>
      <c r="Z12" s="6">
        <v>-60.98</v>
      </c>
      <c r="AA12" s="22">
        <v>17708479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19488854</v>
      </c>
      <c r="D15" s="19">
        <f>SUM(D16:D18)</f>
        <v>0</v>
      </c>
      <c r="E15" s="20">
        <f t="shared" si="2"/>
        <v>27596783</v>
      </c>
      <c r="F15" s="21">
        <f t="shared" si="2"/>
        <v>27596783</v>
      </c>
      <c r="G15" s="21">
        <f t="shared" si="2"/>
        <v>2828433</v>
      </c>
      <c r="H15" s="21">
        <f t="shared" si="2"/>
        <v>1575214</v>
      </c>
      <c r="I15" s="21">
        <f t="shared" si="2"/>
        <v>2099962</v>
      </c>
      <c r="J15" s="21">
        <f t="shared" si="2"/>
        <v>6503609</v>
      </c>
      <c r="K15" s="21">
        <f t="shared" si="2"/>
        <v>1486397</v>
      </c>
      <c r="L15" s="21">
        <f t="shared" si="2"/>
        <v>1535171</v>
      </c>
      <c r="M15" s="21">
        <f t="shared" si="2"/>
        <v>1729847</v>
      </c>
      <c r="N15" s="21">
        <f t="shared" si="2"/>
        <v>4751415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11255024</v>
      </c>
      <c r="X15" s="21">
        <f t="shared" si="2"/>
        <v>12673231</v>
      </c>
      <c r="Y15" s="21">
        <f t="shared" si="2"/>
        <v>-1418207</v>
      </c>
      <c r="Z15" s="4">
        <f>+IF(X15&lt;&gt;0,+(Y15/X15)*100,0)</f>
        <v>-11.190571686099622</v>
      </c>
      <c r="AA15" s="19">
        <f>SUM(AA16:AA18)</f>
        <v>27596783</v>
      </c>
    </row>
    <row r="16" spans="1:27" ht="13.5">
      <c r="A16" s="5" t="s">
        <v>43</v>
      </c>
      <c r="B16" s="3"/>
      <c r="C16" s="22">
        <v>7730374</v>
      </c>
      <c r="D16" s="22"/>
      <c r="E16" s="23">
        <v>9252379</v>
      </c>
      <c r="F16" s="24">
        <v>9252379</v>
      </c>
      <c r="G16" s="24">
        <v>150415</v>
      </c>
      <c r="H16" s="24">
        <v>107446</v>
      </c>
      <c r="I16" s="24">
        <v>614405</v>
      </c>
      <c r="J16" s="24">
        <v>872266</v>
      </c>
      <c r="K16" s="24">
        <v>459712</v>
      </c>
      <c r="L16" s="24">
        <v>497694</v>
      </c>
      <c r="M16" s="24">
        <v>123893</v>
      </c>
      <c r="N16" s="24">
        <v>1081299</v>
      </c>
      <c r="O16" s="24"/>
      <c r="P16" s="24"/>
      <c r="Q16" s="24"/>
      <c r="R16" s="24"/>
      <c r="S16" s="24"/>
      <c r="T16" s="24"/>
      <c r="U16" s="24"/>
      <c r="V16" s="24"/>
      <c r="W16" s="24">
        <v>1953565</v>
      </c>
      <c r="X16" s="24">
        <v>1617416</v>
      </c>
      <c r="Y16" s="24">
        <v>336149</v>
      </c>
      <c r="Z16" s="6">
        <v>20.78</v>
      </c>
      <c r="AA16" s="22">
        <v>9252379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11758480</v>
      </c>
      <c r="D18" s="22"/>
      <c r="E18" s="23">
        <v>18344404</v>
      </c>
      <c r="F18" s="24">
        <v>18344404</v>
      </c>
      <c r="G18" s="24">
        <v>2678018</v>
      </c>
      <c r="H18" s="24">
        <v>1467768</v>
      </c>
      <c r="I18" s="24">
        <v>1485557</v>
      </c>
      <c r="J18" s="24">
        <v>5631343</v>
      </c>
      <c r="K18" s="24">
        <v>1026685</v>
      </c>
      <c r="L18" s="24">
        <v>1037477</v>
      </c>
      <c r="M18" s="24">
        <v>1605954</v>
      </c>
      <c r="N18" s="24">
        <v>3670116</v>
      </c>
      <c r="O18" s="24"/>
      <c r="P18" s="24"/>
      <c r="Q18" s="24"/>
      <c r="R18" s="24"/>
      <c r="S18" s="24"/>
      <c r="T18" s="24"/>
      <c r="U18" s="24"/>
      <c r="V18" s="24"/>
      <c r="W18" s="24">
        <v>9301459</v>
      </c>
      <c r="X18" s="24">
        <v>11055815</v>
      </c>
      <c r="Y18" s="24">
        <v>-1754356</v>
      </c>
      <c r="Z18" s="6">
        <v>-15.87</v>
      </c>
      <c r="AA18" s="22">
        <v>18344404</v>
      </c>
    </row>
    <row r="19" spans="1:27" ht="13.5">
      <c r="A19" s="2" t="s">
        <v>46</v>
      </c>
      <c r="B19" s="8"/>
      <c r="C19" s="19">
        <f aca="true" t="shared" si="3" ref="C19:Y19">SUM(C20:C23)</f>
        <v>301496682</v>
      </c>
      <c r="D19" s="19">
        <f>SUM(D20:D23)</f>
        <v>0</v>
      </c>
      <c r="E19" s="20">
        <f t="shared" si="3"/>
        <v>341994110</v>
      </c>
      <c r="F19" s="21">
        <f t="shared" si="3"/>
        <v>341994110</v>
      </c>
      <c r="G19" s="21">
        <f t="shared" si="3"/>
        <v>34933654</v>
      </c>
      <c r="H19" s="21">
        <f t="shared" si="3"/>
        <v>24506498</v>
      </c>
      <c r="I19" s="21">
        <f t="shared" si="3"/>
        <v>14881803</v>
      </c>
      <c r="J19" s="21">
        <f t="shared" si="3"/>
        <v>74321955</v>
      </c>
      <c r="K19" s="21">
        <f t="shared" si="3"/>
        <v>26290965</v>
      </c>
      <c r="L19" s="21">
        <f t="shared" si="3"/>
        <v>28350188</v>
      </c>
      <c r="M19" s="21">
        <f t="shared" si="3"/>
        <v>26356869</v>
      </c>
      <c r="N19" s="21">
        <f t="shared" si="3"/>
        <v>80998022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155319977</v>
      </c>
      <c r="X19" s="21">
        <f t="shared" si="3"/>
        <v>170081881</v>
      </c>
      <c r="Y19" s="21">
        <f t="shared" si="3"/>
        <v>-14761904</v>
      </c>
      <c r="Z19" s="4">
        <f>+IF(X19&lt;&gt;0,+(Y19/X19)*100,0)</f>
        <v>-8.679292534399947</v>
      </c>
      <c r="AA19" s="19">
        <f>SUM(AA20:AA23)</f>
        <v>341994110</v>
      </c>
    </row>
    <row r="20" spans="1:27" ht="13.5">
      <c r="A20" s="5" t="s">
        <v>47</v>
      </c>
      <c r="B20" s="3"/>
      <c r="C20" s="22">
        <v>193764697</v>
      </c>
      <c r="D20" s="22"/>
      <c r="E20" s="23">
        <v>217205784</v>
      </c>
      <c r="F20" s="24">
        <v>217205784</v>
      </c>
      <c r="G20" s="24">
        <v>21585370</v>
      </c>
      <c r="H20" s="24">
        <v>14759769</v>
      </c>
      <c r="I20" s="24">
        <v>7142525</v>
      </c>
      <c r="J20" s="24">
        <v>43487664</v>
      </c>
      <c r="K20" s="24">
        <v>16022818</v>
      </c>
      <c r="L20" s="24">
        <v>15076543</v>
      </c>
      <c r="M20" s="24">
        <v>16033711</v>
      </c>
      <c r="N20" s="24">
        <v>47133072</v>
      </c>
      <c r="O20" s="24"/>
      <c r="P20" s="24"/>
      <c r="Q20" s="24"/>
      <c r="R20" s="24"/>
      <c r="S20" s="24"/>
      <c r="T20" s="24"/>
      <c r="U20" s="24"/>
      <c r="V20" s="24"/>
      <c r="W20" s="24">
        <v>90620736</v>
      </c>
      <c r="X20" s="24">
        <v>108040636</v>
      </c>
      <c r="Y20" s="24">
        <v>-17419900</v>
      </c>
      <c r="Z20" s="6">
        <v>-16.12</v>
      </c>
      <c r="AA20" s="22">
        <v>217205784</v>
      </c>
    </row>
    <row r="21" spans="1:27" ht="13.5">
      <c r="A21" s="5" t="s">
        <v>48</v>
      </c>
      <c r="B21" s="3"/>
      <c r="C21" s="22">
        <v>41720027</v>
      </c>
      <c r="D21" s="22"/>
      <c r="E21" s="23">
        <v>57152580</v>
      </c>
      <c r="F21" s="24">
        <v>57152580</v>
      </c>
      <c r="G21" s="24">
        <v>6320673</v>
      </c>
      <c r="H21" s="24">
        <v>3900379</v>
      </c>
      <c r="I21" s="24">
        <v>1835023</v>
      </c>
      <c r="J21" s="24">
        <v>12056075</v>
      </c>
      <c r="K21" s="24">
        <v>4320660</v>
      </c>
      <c r="L21" s="24">
        <v>4324595</v>
      </c>
      <c r="M21" s="24">
        <v>4397171</v>
      </c>
      <c r="N21" s="24">
        <v>13042426</v>
      </c>
      <c r="O21" s="24"/>
      <c r="P21" s="24"/>
      <c r="Q21" s="24"/>
      <c r="R21" s="24"/>
      <c r="S21" s="24"/>
      <c r="T21" s="24"/>
      <c r="U21" s="24"/>
      <c r="V21" s="24"/>
      <c r="W21" s="24">
        <v>25098501</v>
      </c>
      <c r="X21" s="24">
        <v>27924727</v>
      </c>
      <c r="Y21" s="24">
        <v>-2826226</v>
      </c>
      <c r="Z21" s="6">
        <v>-10.12</v>
      </c>
      <c r="AA21" s="22">
        <v>57152580</v>
      </c>
    </row>
    <row r="22" spans="1:27" ht="13.5">
      <c r="A22" s="5" t="s">
        <v>49</v>
      </c>
      <c r="B22" s="3"/>
      <c r="C22" s="25">
        <v>45555725</v>
      </c>
      <c r="D22" s="25"/>
      <c r="E22" s="26">
        <v>33005815</v>
      </c>
      <c r="F22" s="27">
        <v>33005815</v>
      </c>
      <c r="G22" s="27">
        <v>4320689</v>
      </c>
      <c r="H22" s="27">
        <v>3133215</v>
      </c>
      <c r="I22" s="27">
        <v>3107459</v>
      </c>
      <c r="J22" s="27">
        <v>10561363</v>
      </c>
      <c r="K22" s="27">
        <v>3240791</v>
      </c>
      <c r="L22" s="27">
        <v>6238399</v>
      </c>
      <c r="M22" s="27">
        <v>3217642</v>
      </c>
      <c r="N22" s="27">
        <v>12696832</v>
      </c>
      <c r="O22" s="27"/>
      <c r="P22" s="27"/>
      <c r="Q22" s="27"/>
      <c r="R22" s="27"/>
      <c r="S22" s="27"/>
      <c r="T22" s="27"/>
      <c r="U22" s="27"/>
      <c r="V22" s="27"/>
      <c r="W22" s="27">
        <v>23258195</v>
      </c>
      <c r="X22" s="27">
        <v>16854573</v>
      </c>
      <c r="Y22" s="27">
        <v>6403622</v>
      </c>
      <c r="Z22" s="7">
        <v>37.99</v>
      </c>
      <c r="AA22" s="25">
        <v>33005815</v>
      </c>
    </row>
    <row r="23" spans="1:27" ht="13.5">
      <c r="A23" s="5" t="s">
        <v>50</v>
      </c>
      <c r="B23" s="3"/>
      <c r="C23" s="22">
        <v>20456233</v>
      </c>
      <c r="D23" s="22"/>
      <c r="E23" s="23">
        <v>34629931</v>
      </c>
      <c r="F23" s="24">
        <v>34629931</v>
      </c>
      <c r="G23" s="24">
        <v>2706922</v>
      </c>
      <c r="H23" s="24">
        <v>2713135</v>
      </c>
      <c r="I23" s="24">
        <v>2796796</v>
      </c>
      <c r="J23" s="24">
        <v>8216853</v>
      </c>
      <c r="K23" s="24">
        <v>2706696</v>
      </c>
      <c r="L23" s="24">
        <v>2710651</v>
      </c>
      <c r="M23" s="24">
        <v>2708345</v>
      </c>
      <c r="N23" s="24">
        <v>8125692</v>
      </c>
      <c r="O23" s="24"/>
      <c r="P23" s="24"/>
      <c r="Q23" s="24"/>
      <c r="R23" s="24"/>
      <c r="S23" s="24"/>
      <c r="T23" s="24"/>
      <c r="U23" s="24"/>
      <c r="V23" s="24"/>
      <c r="W23" s="24">
        <v>16342545</v>
      </c>
      <c r="X23" s="24">
        <v>17261945</v>
      </c>
      <c r="Y23" s="24">
        <v>-919400</v>
      </c>
      <c r="Z23" s="6">
        <v>-5.33</v>
      </c>
      <c r="AA23" s="22">
        <v>34629931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538366101</v>
      </c>
      <c r="D25" s="40">
        <f>+D5+D9+D15+D19+D24</f>
        <v>0</v>
      </c>
      <c r="E25" s="41">
        <f t="shared" si="4"/>
        <v>619063916</v>
      </c>
      <c r="F25" s="42">
        <f t="shared" si="4"/>
        <v>619063916</v>
      </c>
      <c r="G25" s="42">
        <f t="shared" si="4"/>
        <v>95034608</v>
      </c>
      <c r="H25" s="42">
        <f t="shared" si="4"/>
        <v>59233608</v>
      </c>
      <c r="I25" s="42">
        <f t="shared" si="4"/>
        <v>25257533</v>
      </c>
      <c r="J25" s="42">
        <f t="shared" si="4"/>
        <v>179525749</v>
      </c>
      <c r="K25" s="42">
        <f t="shared" si="4"/>
        <v>36892259</v>
      </c>
      <c r="L25" s="42">
        <f t="shared" si="4"/>
        <v>38251153</v>
      </c>
      <c r="M25" s="42">
        <f t="shared" si="4"/>
        <v>60683551</v>
      </c>
      <c r="N25" s="42">
        <f t="shared" si="4"/>
        <v>135826963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315352712</v>
      </c>
      <c r="X25" s="42">
        <f t="shared" si="4"/>
        <v>360636424</v>
      </c>
      <c r="Y25" s="42">
        <f t="shared" si="4"/>
        <v>-45283712</v>
      </c>
      <c r="Z25" s="43">
        <f>+IF(X25&lt;&gt;0,+(Y25/X25)*100,0)</f>
        <v>-12.556610754325803</v>
      </c>
      <c r="AA25" s="40">
        <f>+AA5+AA9+AA15+AA19+AA24</f>
        <v>619063916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138701510</v>
      </c>
      <c r="D28" s="19">
        <f>SUM(D29:D31)</f>
        <v>0</v>
      </c>
      <c r="E28" s="20">
        <f t="shared" si="5"/>
        <v>144056068</v>
      </c>
      <c r="F28" s="21">
        <f t="shared" si="5"/>
        <v>144056068</v>
      </c>
      <c r="G28" s="21">
        <f t="shared" si="5"/>
        <v>5103081</v>
      </c>
      <c r="H28" s="21">
        <f t="shared" si="5"/>
        <v>6806150</v>
      </c>
      <c r="I28" s="21">
        <f t="shared" si="5"/>
        <v>6973791</v>
      </c>
      <c r="J28" s="21">
        <f t="shared" si="5"/>
        <v>18883022</v>
      </c>
      <c r="K28" s="21">
        <f t="shared" si="5"/>
        <v>7147618</v>
      </c>
      <c r="L28" s="21">
        <f t="shared" si="5"/>
        <v>9537479</v>
      </c>
      <c r="M28" s="21">
        <f t="shared" si="5"/>
        <v>8881608</v>
      </c>
      <c r="N28" s="21">
        <f t="shared" si="5"/>
        <v>25566705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44449727</v>
      </c>
      <c r="X28" s="21">
        <f t="shared" si="5"/>
        <v>83218570</v>
      </c>
      <c r="Y28" s="21">
        <f t="shared" si="5"/>
        <v>-38768843</v>
      </c>
      <c r="Z28" s="4">
        <f>+IF(X28&lt;&gt;0,+(Y28/X28)*100,0)</f>
        <v>-46.586769034844025</v>
      </c>
      <c r="AA28" s="19">
        <f>SUM(AA29:AA31)</f>
        <v>144056068</v>
      </c>
    </row>
    <row r="29" spans="1:27" ht="13.5">
      <c r="A29" s="5" t="s">
        <v>33</v>
      </c>
      <c r="B29" s="3"/>
      <c r="C29" s="22">
        <v>25127326</v>
      </c>
      <c r="D29" s="22"/>
      <c r="E29" s="23">
        <v>29119655</v>
      </c>
      <c r="F29" s="24">
        <v>29119655</v>
      </c>
      <c r="G29" s="24">
        <v>1223689</v>
      </c>
      <c r="H29" s="24">
        <v>1403537</v>
      </c>
      <c r="I29" s="24">
        <v>1593138</v>
      </c>
      <c r="J29" s="24">
        <v>4220364</v>
      </c>
      <c r="K29" s="24">
        <v>2134897</v>
      </c>
      <c r="L29" s="24">
        <v>1963131</v>
      </c>
      <c r="M29" s="24">
        <v>2937598</v>
      </c>
      <c r="N29" s="24">
        <v>7035626</v>
      </c>
      <c r="O29" s="24"/>
      <c r="P29" s="24"/>
      <c r="Q29" s="24"/>
      <c r="R29" s="24"/>
      <c r="S29" s="24"/>
      <c r="T29" s="24"/>
      <c r="U29" s="24"/>
      <c r="V29" s="24"/>
      <c r="W29" s="24">
        <v>11255990</v>
      </c>
      <c r="X29" s="24">
        <v>12860318</v>
      </c>
      <c r="Y29" s="24">
        <v>-1604328</v>
      </c>
      <c r="Z29" s="6">
        <v>-12.48</v>
      </c>
      <c r="AA29" s="22">
        <v>29119655</v>
      </c>
    </row>
    <row r="30" spans="1:27" ht="13.5">
      <c r="A30" s="5" t="s">
        <v>34</v>
      </c>
      <c r="B30" s="3"/>
      <c r="C30" s="25">
        <v>79926263</v>
      </c>
      <c r="D30" s="25"/>
      <c r="E30" s="26">
        <v>76987864</v>
      </c>
      <c r="F30" s="27">
        <v>76987864</v>
      </c>
      <c r="G30" s="27">
        <v>1955751</v>
      </c>
      <c r="H30" s="27">
        <v>2609017</v>
      </c>
      <c r="I30" s="27">
        <v>2677618</v>
      </c>
      <c r="J30" s="27">
        <v>7242386</v>
      </c>
      <c r="K30" s="27">
        <v>2335905</v>
      </c>
      <c r="L30" s="27">
        <v>4025219</v>
      </c>
      <c r="M30" s="27">
        <v>2587690</v>
      </c>
      <c r="N30" s="27">
        <v>8948814</v>
      </c>
      <c r="O30" s="27"/>
      <c r="P30" s="27"/>
      <c r="Q30" s="27"/>
      <c r="R30" s="27"/>
      <c r="S30" s="27"/>
      <c r="T30" s="27"/>
      <c r="U30" s="27"/>
      <c r="V30" s="27"/>
      <c r="W30" s="27">
        <v>16191200</v>
      </c>
      <c r="X30" s="27">
        <v>50757252</v>
      </c>
      <c r="Y30" s="27">
        <v>-34566052</v>
      </c>
      <c r="Z30" s="7">
        <v>-68.1</v>
      </c>
      <c r="AA30" s="25">
        <v>76987864</v>
      </c>
    </row>
    <row r="31" spans="1:27" ht="13.5">
      <c r="A31" s="5" t="s">
        <v>35</v>
      </c>
      <c r="B31" s="3"/>
      <c r="C31" s="22">
        <v>33647921</v>
      </c>
      <c r="D31" s="22"/>
      <c r="E31" s="23">
        <v>37948549</v>
      </c>
      <c r="F31" s="24">
        <v>37948549</v>
      </c>
      <c r="G31" s="24">
        <v>1923641</v>
      </c>
      <c r="H31" s="24">
        <v>2793596</v>
      </c>
      <c r="I31" s="24">
        <v>2703035</v>
      </c>
      <c r="J31" s="24">
        <v>7420272</v>
      </c>
      <c r="K31" s="24">
        <v>2676816</v>
      </c>
      <c r="L31" s="24">
        <v>3549129</v>
      </c>
      <c r="M31" s="24">
        <v>3356320</v>
      </c>
      <c r="N31" s="24">
        <v>9582265</v>
      </c>
      <c r="O31" s="24"/>
      <c r="P31" s="24"/>
      <c r="Q31" s="24"/>
      <c r="R31" s="24"/>
      <c r="S31" s="24"/>
      <c r="T31" s="24"/>
      <c r="U31" s="24"/>
      <c r="V31" s="24"/>
      <c r="W31" s="24">
        <v>17002537</v>
      </c>
      <c r="X31" s="24">
        <v>19601000</v>
      </c>
      <c r="Y31" s="24">
        <v>-2598463</v>
      </c>
      <c r="Z31" s="6">
        <v>-13.26</v>
      </c>
      <c r="AA31" s="22">
        <v>37948549</v>
      </c>
    </row>
    <row r="32" spans="1:27" ht="13.5">
      <c r="A32" s="2" t="s">
        <v>36</v>
      </c>
      <c r="B32" s="3"/>
      <c r="C32" s="19">
        <f aca="true" t="shared" si="6" ref="C32:Y32">SUM(C33:C37)</f>
        <v>91882829</v>
      </c>
      <c r="D32" s="19">
        <f>SUM(D33:D37)</f>
        <v>0</v>
      </c>
      <c r="E32" s="20">
        <f t="shared" si="6"/>
        <v>84731480</v>
      </c>
      <c r="F32" s="21">
        <f t="shared" si="6"/>
        <v>84731480</v>
      </c>
      <c r="G32" s="21">
        <f t="shared" si="6"/>
        <v>5038107</v>
      </c>
      <c r="H32" s="21">
        <f t="shared" si="6"/>
        <v>5337757</v>
      </c>
      <c r="I32" s="21">
        <f t="shared" si="6"/>
        <v>5950323</v>
      </c>
      <c r="J32" s="21">
        <f t="shared" si="6"/>
        <v>16326187</v>
      </c>
      <c r="K32" s="21">
        <f t="shared" si="6"/>
        <v>5693980</v>
      </c>
      <c r="L32" s="21">
        <f t="shared" si="6"/>
        <v>8643967</v>
      </c>
      <c r="M32" s="21">
        <f t="shared" si="6"/>
        <v>7173486</v>
      </c>
      <c r="N32" s="21">
        <f t="shared" si="6"/>
        <v>21511433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37837620</v>
      </c>
      <c r="X32" s="21">
        <f t="shared" si="6"/>
        <v>42904685</v>
      </c>
      <c r="Y32" s="21">
        <f t="shared" si="6"/>
        <v>-5067065</v>
      </c>
      <c r="Z32" s="4">
        <f>+IF(X32&lt;&gt;0,+(Y32/X32)*100,0)</f>
        <v>-11.810050580723294</v>
      </c>
      <c r="AA32" s="19">
        <f>SUM(AA33:AA37)</f>
        <v>84731480</v>
      </c>
    </row>
    <row r="33" spans="1:27" ht="13.5">
      <c r="A33" s="5" t="s">
        <v>37</v>
      </c>
      <c r="B33" s="3"/>
      <c r="C33" s="22">
        <v>60258452</v>
      </c>
      <c r="D33" s="22"/>
      <c r="E33" s="23">
        <v>47108009</v>
      </c>
      <c r="F33" s="24">
        <v>47108009</v>
      </c>
      <c r="G33" s="24">
        <v>2727949</v>
      </c>
      <c r="H33" s="24">
        <v>2882874</v>
      </c>
      <c r="I33" s="24">
        <v>3202973</v>
      </c>
      <c r="J33" s="24">
        <v>8813796</v>
      </c>
      <c r="K33" s="24">
        <v>3245132</v>
      </c>
      <c r="L33" s="24">
        <v>4779994</v>
      </c>
      <c r="M33" s="24">
        <v>4232007</v>
      </c>
      <c r="N33" s="24">
        <v>12257133</v>
      </c>
      <c r="O33" s="24"/>
      <c r="P33" s="24"/>
      <c r="Q33" s="24"/>
      <c r="R33" s="24"/>
      <c r="S33" s="24"/>
      <c r="T33" s="24"/>
      <c r="U33" s="24"/>
      <c r="V33" s="24"/>
      <c r="W33" s="24">
        <v>21070929</v>
      </c>
      <c r="X33" s="24">
        <v>23769021</v>
      </c>
      <c r="Y33" s="24">
        <v>-2698092</v>
      </c>
      <c r="Z33" s="6">
        <v>-11.35</v>
      </c>
      <c r="AA33" s="22">
        <v>47108009</v>
      </c>
    </row>
    <row r="34" spans="1:27" ht="13.5">
      <c r="A34" s="5" t="s">
        <v>38</v>
      </c>
      <c r="B34" s="3"/>
      <c r="C34" s="22">
        <v>527385</v>
      </c>
      <c r="D34" s="22"/>
      <c r="E34" s="23">
        <v>731578</v>
      </c>
      <c r="F34" s="24">
        <v>731578</v>
      </c>
      <c r="G34" s="24">
        <v>36242</v>
      </c>
      <c r="H34" s="24">
        <v>29554</v>
      </c>
      <c r="I34" s="24">
        <v>48902</v>
      </c>
      <c r="J34" s="24">
        <v>114698</v>
      </c>
      <c r="K34" s="24">
        <v>44117</v>
      </c>
      <c r="L34" s="24">
        <v>58172</v>
      </c>
      <c r="M34" s="24">
        <v>49988</v>
      </c>
      <c r="N34" s="24">
        <v>152277</v>
      </c>
      <c r="O34" s="24"/>
      <c r="P34" s="24"/>
      <c r="Q34" s="24"/>
      <c r="R34" s="24"/>
      <c r="S34" s="24"/>
      <c r="T34" s="24"/>
      <c r="U34" s="24"/>
      <c r="V34" s="24"/>
      <c r="W34" s="24">
        <v>266975</v>
      </c>
      <c r="X34" s="24">
        <v>382401</v>
      </c>
      <c r="Y34" s="24">
        <v>-115426</v>
      </c>
      <c r="Z34" s="6">
        <v>-30.18</v>
      </c>
      <c r="AA34" s="22">
        <v>731578</v>
      </c>
    </row>
    <row r="35" spans="1:27" ht="13.5">
      <c r="A35" s="5" t="s">
        <v>39</v>
      </c>
      <c r="B35" s="3"/>
      <c r="C35" s="22">
        <v>27534656</v>
      </c>
      <c r="D35" s="22"/>
      <c r="E35" s="23">
        <v>32274880</v>
      </c>
      <c r="F35" s="24">
        <v>32274880</v>
      </c>
      <c r="G35" s="24">
        <v>2039983</v>
      </c>
      <c r="H35" s="24">
        <v>2172178</v>
      </c>
      <c r="I35" s="24">
        <v>2369329</v>
      </c>
      <c r="J35" s="24">
        <v>6581490</v>
      </c>
      <c r="K35" s="24">
        <v>2074171</v>
      </c>
      <c r="L35" s="24">
        <v>3348049</v>
      </c>
      <c r="M35" s="24">
        <v>2588723</v>
      </c>
      <c r="N35" s="24">
        <v>8010943</v>
      </c>
      <c r="O35" s="24"/>
      <c r="P35" s="24"/>
      <c r="Q35" s="24"/>
      <c r="R35" s="24"/>
      <c r="S35" s="24"/>
      <c r="T35" s="24"/>
      <c r="U35" s="24"/>
      <c r="V35" s="24"/>
      <c r="W35" s="24">
        <v>14592433</v>
      </c>
      <c r="X35" s="24">
        <v>16183940</v>
      </c>
      <c r="Y35" s="24">
        <v>-1591507</v>
      </c>
      <c r="Z35" s="6">
        <v>-9.83</v>
      </c>
      <c r="AA35" s="22">
        <v>32274880</v>
      </c>
    </row>
    <row r="36" spans="1:27" ht="13.5">
      <c r="A36" s="5" t="s">
        <v>40</v>
      </c>
      <c r="B36" s="3"/>
      <c r="C36" s="22">
        <v>3562336</v>
      </c>
      <c r="D36" s="22"/>
      <c r="E36" s="23">
        <v>4617013</v>
      </c>
      <c r="F36" s="24">
        <v>4617013</v>
      </c>
      <c r="G36" s="24">
        <v>233933</v>
      </c>
      <c r="H36" s="24">
        <v>253151</v>
      </c>
      <c r="I36" s="24">
        <v>329119</v>
      </c>
      <c r="J36" s="24">
        <v>816203</v>
      </c>
      <c r="K36" s="24">
        <v>330560</v>
      </c>
      <c r="L36" s="24">
        <v>457752</v>
      </c>
      <c r="M36" s="24">
        <v>302768</v>
      </c>
      <c r="N36" s="24">
        <v>1091080</v>
      </c>
      <c r="O36" s="24"/>
      <c r="P36" s="24"/>
      <c r="Q36" s="24"/>
      <c r="R36" s="24"/>
      <c r="S36" s="24"/>
      <c r="T36" s="24"/>
      <c r="U36" s="24"/>
      <c r="V36" s="24"/>
      <c r="W36" s="24">
        <v>1907283</v>
      </c>
      <c r="X36" s="24">
        <v>2569323</v>
      </c>
      <c r="Y36" s="24">
        <v>-662040</v>
      </c>
      <c r="Z36" s="6">
        <v>-25.77</v>
      </c>
      <c r="AA36" s="22">
        <v>4617013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89356356</v>
      </c>
      <c r="D38" s="19">
        <f>SUM(D39:D41)</f>
        <v>0</v>
      </c>
      <c r="E38" s="20">
        <f t="shared" si="7"/>
        <v>104388370</v>
      </c>
      <c r="F38" s="21">
        <f t="shared" si="7"/>
        <v>104388370</v>
      </c>
      <c r="G38" s="21">
        <f t="shared" si="7"/>
        <v>3005451</v>
      </c>
      <c r="H38" s="21">
        <f t="shared" si="7"/>
        <v>3585690</v>
      </c>
      <c r="I38" s="21">
        <f t="shared" si="7"/>
        <v>3849466</v>
      </c>
      <c r="J38" s="21">
        <f t="shared" si="7"/>
        <v>10440607</v>
      </c>
      <c r="K38" s="21">
        <f t="shared" si="7"/>
        <v>3765100</v>
      </c>
      <c r="L38" s="21">
        <f t="shared" si="7"/>
        <v>5118464</v>
      </c>
      <c r="M38" s="21">
        <f t="shared" si="7"/>
        <v>4717028</v>
      </c>
      <c r="N38" s="21">
        <f t="shared" si="7"/>
        <v>13600592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24041199</v>
      </c>
      <c r="X38" s="21">
        <f t="shared" si="7"/>
        <v>48436982</v>
      </c>
      <c r="Y38" s="21">
        <f t="shared" si="7"/>
        <v>-24395783</v>
      </c>
      <c r="Z38" s="4">
        <f>+IF(X38&lt;&gt;0,+(Y38/X38)*100,0)</f>
        <v>-50.36602610790243</v>
      </c>
      <c r="AA38" s="19">
        <f>SUM(AA39:AA41)</f>
        <v>104388370</v>
      </c>
    </row>
    <row r="39" spans="1:27" ht="13.5">
      <c r="A39" s="5" t="s">
        <v>43</v>
      </c>
      <c r="B39" s="3"/>
      <c r="C39" s="22">
        <v>82217902</v>
      </c>
      <c r="D39" s="22"/>
      <c r="E39" s="23">
        <v>92780612</v>
      </c>
      <c r="F39" s="24">
        <v>92780612</v>
      </c>
      <c r="G39" s="24">
        <v>2296185</v>
      </c>
      <c r="H39" s="24">
        <v>2897103</v>
      </c>
      <c r="I39" s="24">
        <v>3032799</v>
      </c>
      <c r="J39" s="24">
        <v>8226087</v>
      </c>
      <c r="K39" s="24">
        <v>3074953</v>
      </c>
      <c r="L39" s="24">
        <v>4125517</v>
      </c>
      <c r="M39" s="24">
        <v>3840869</v>
      </c>
      <c r="N39" s="24">
        <v>11041339</v>
      </c>
      <c r="O39" s="24"/>
      <c r="P39" s="24"/>
      <c r="Q39" s="24"/>
      <c r="R39" s="24"/>
      <c r="S39" s="24"/>
      <c r="T39" s="24"/>
      <c r="U39" s="24"/>
      <c r="V39" s="24"/>
      <c r="W39" s="24">
        <v>19267426</v>
      </c>
      <c r="X39" s="24">
        <v>43088920</v>
      </c>
      <c r="Y39" s="24">
        <v>-23821494</v>
      </c>
      <c r="Z39" s="6">
        <v>-55.28</v>
      </c>
      <c r="AA39" s="22">
        <v>92780612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7138454</v>
      </c>
      <c r="D41" s="22"/>
      <c r="E41" s="23">
        <v>11607758</v>
      </c>
      <c r="F41" s="24">
        <v>11607758</v>
      </c>
      <c r="G41" s="24">
        <v>709266</v>
      </c>
      <c r="H41" s="24">
        <v>688587</v>
      </c>
      <c r="I41" s="24">
        <v>816667</v>
      </c>
      <c r="J41" s="24">
        <v>2214520</v>
      </c>
      <c r="K41" s="24">
        <v>690147</v>
      </c>
      <c r="L41" s="24">
        <v>992947</v>
      </c>
      <c r="M41" s="24">
        <v>876159</v>
      </c>
      <c r="N41" s="24">
        <v>2559253</v>
      </c>
      <c r="O41" s="24"/>
      <c r="P41" s="24"/>
      <c r="Q41" s="24"/>
      <c r="R41" s="24"/>
      <c r="S41" s="24"/>
      <c r="T41" s="24"/>
      <c r="U41" s="24"/>
      <c r="V41" s="24"/>
      <c r="W41" s="24">
        <v>4773773</v>
      </c>
      <c r="X41" s="24">
        <v>5348062</v>
      </c>
      <c r="Y41" s="24">
        <v>-574289</v>
      </c>
      <c r="Z41" s="6">
        <v>-10.74</v>
      </c>
      <c r="AA41" s="22">
        <v>11607758</v>
      </c>
    </row>
    <row r="42" spans="1:27" ht="13.5">
      <c r="A42" s="2" t="s">
        <v>46</v>
      </c>
      <c r="B42" s="8"/>
      <c r="C42" s="19">
        <f aca="true" t="shared" si="8" ref="C42:Y42">SUM(C43:C46)</f>
        <v>269497839</v>
      </c>
      <c r="D42" s="19">
        <f>SUM(D43:D46)</f>
        <v>0</v>
      </c>
      <c r="E42" s="20">
        <f t="shared" si="8"/>
        <v>363359307</v>
      </c>
      <c r="F42" s="21">
        <f t="shared" si="8"/>
        <v>363359307</v>
      </c>
      <c r="G42" s="21">
        <f t="shared" si="8"/>
        <v>25668802</v>
      </c>
      <c r="H42" s="21">
        <f t="shared" si="8"/>
        <v>27060303</v>
      </c>
      <c r="I42" s="21">
        <f t="shared" si="8"/>
        <v>12048177</v>
      </c>
      <c r="J42" s="21">
        <f t="shared" si="8"/>
        <v>64777282</v>
      </c>
      <c r="K42" s="21">
        <f t="shared" si="8"/>
        <v>25930625</v>
      </c>
      <c r="L42" s="21">
        <f t="shared" si="8"/>
        <v>24232017</v>
      </c>
      <c r="M42" s="21">
        <f t="shared" si="8"/>
        <v>33100868</v>
      </c>
      <c r="N42" s="21">
        <f t="shared" si="8"/>
        <v>83263510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148040792</v>
      </c>
      <c r="X42" s="21">
        <f t="shared" si="8"/>
        <v>194960526</v>
      </c>
      <c r="Y42" s="21">
        <f t="shared" si="8"/>
        <v>-46919734</v>
      </c>
      <c r="Z42" s="4">
        <f>+IF(X42&lt;&gt;0,+(Y42/X42)*100,0)</f>
        <v>-24.06627380560104</v>
      </c>
      <c r="AA42" s="19">
        <f>SUM(AA43:AA46)</f>
        <v>363359307</v>
      </c>
    </row>
    <row r="43" spans="1:27" ht="13.5">
      <c r="A43" s="5" t="s">
        <v>47</v>
      </c>
      <c r="B43" s="3"/>
      <c r="C43" s="22">
        <v>175907433</v>
      </c>
      <c r="D43" s="22"/>
      <c r="E43" s="23">
        <v>224263646</v>
      </c>
      <c r="F43" s="24">
        <v>224263646</v>
      </c>
      <c r="G43" s="24">
        <v>19343596</v>
      </c>
      <c r="H43" s="24">
        <v>19741710</v>
      </c>
      <c r="I43" s="24">
        <v>2602807</v>
      </c>
      <c r="J43" s="24">
        <v>41688113</v>
      </c>
      <c r="K43" s="24">
        <v>17168495</v>
      </c>
      <c r="L43" s="24">
        <v>13929098</v>
      </c>
      <c r="M43" s="24">
        <v>23434022</v>
      </c>
      <c r="N43" s="24">
        <v>54531615</v>
      </c>
      <c r="O43" s="24"/>
      <c r="P43" s="24"/>
      <c r="Q43" s="24"/>
      <c r="R43" s="24"/>
      <c r="S43" s="24"/>
      <c r="T43" s="24"/>
      <c r="U43" s="24"/>
      <c r="V43" s="24"/>
      <c r="W43" s="24">
        <v>96219728</v>
      </c>
      <c r="X43" s="24">
        <v>130612008</v>
      </c>
      <c r="Y43" s="24">
        <v>-34392280</v>
      </c>
      <c r="Z43" s="6">
        <v>-26.33</v>
      </c>
      <c r="AA43" s="22">
        <v>224263646</v>
      </c>
    </row>
    <row r="44" spans="1:27" ht="13.5">
      <c r="A44" s="5" t="s">
        <v>48</v>
      </c>
      <c r="B44" s="3"/>
      <c r="C44" s="22">
        <v>33992643</v>
      </c>
      <c r="D44" s="22"/>
      <c r="E44" s="23">
        <v>62752376</v>
      </c>
      <c r="F44" s="24">
        <v>62752376</v>
      </c>
      <c r="G44" s="24">
        <v>2009075</v>
      </c>
      <c r="H44" s="24">
        <v>3023625</v>
      </c>
      <c r="I44" s="24">
        <v>4022549</v>
      </c>
      <c r="J44" s="24">
        <v>9055249</v>
      </c>
      <c r="K44" s="24">
        <v>3915935</v>
      </c>
      <c r="L44" s="24">
        <v>4014802</v>
      </c>
      <c r="M44" s="24">
        <v>3847263</v>
      </c>
      <c r="N44" s="24">
        <v>11778000</v>
      </c>
      <c r="O44" s="24"/>
      <c r="P44" s="24"/>
      <c r="Q44" s="24"/>
      <c r="R44" s="24"/>
      <c r="S44" s="24"/>
      <c r="T44" s="24"/>
      <c r="U44" s="24"/>
      <c r="V44" s="24"/>
      <c r="W44" s="24">
        <v>20833249</v>
      </c>
      <c r="X44" s="24">
        <v>29374576</v>
      </c>
      <c r="Y44" s="24">
        <v>-8541327</v>
      </c>
      <c r="Z44" s="6">
        <v>-29.08</v>
      </c>
      <c r="AA44" s="22">
        <v>62752376</v>
      </c>
    </row>
    <row r="45" spans="1:27" ht="13.5">
      <c r="A45" s="5" t="s">
        <v>49</v>
      </c>
      <c r="B45" s="3"/>
      <c r="C45" s="25">
        <v>33583949</v>
      </c>
      <c r="D45" s="25"/>
      <c r="E45" s="26">
        <v>42144235</v>
      </c>
      <c r="F45" s="27">
        <v>42144235</v>
      </c>
      <c r="G45" s="27">
        <v>1656227</v>
      </c>
      <c r="H45" s="27">
        <v>1777028</v>
      </c>
      <c r="I45" s="27">
        <v>2326390</v>
      </c>
      <c r="J45" s="27">
        <v>5759645</v>
      </c>
      <c r="K45" s="27">
        <v>1959678</v>
      </c>
      <c r="L45" s="27">
        <v>2546406</v>
      </c>
      <c r="M45" s="27">
        <v>2652601</v>
      </c>
      <c r="N45" s="27">
        <v>7158685</v>
      </c>
      <c r="O45" s="27"/>
      <c r="P45" s="27"/>
      <c r="Q45" s="27"/>
      <c r="R45" s="27"/>
      <c r="S45" s="27"/>
      <c r="T45" s="27"/>
      <c r="U45" s="27"/>
      <c r="V45" s="27"/>
      <c r="W45" s="27">
        <v>12918330</v>
      </c>
      <c r="X45" s="27">
        <v>19186284</v>
      </c>
      <c r="Y45" s="27">
        <v>-6267954</v>
      </c>
      <c r="Z45" s="7">
        <v>-32.67</v>
      </c>
      <c r="AA45" s="25">
        <v>42144235</v>
      </c>
    </row>
    <row r="46" spans="1:27" ht="13.5">
      <c r="A46" s="5" t="s">
        <v>50</v>
      </c>
      <c r="B46" s="3"/>
      <c r="C46" s="22">
        <v>26013814</v>
      </c>
      <c r="D46" s="22"/>
      <c r="E46" s="23">
        <v>34199050</v>
      </c>
      <c r="F46" s="24">
        <v>34199050</v>
      </c>
      <c r="G46" s="24">
        <v>2659904</v>
      </c>
      <c r="H46" s="24">
        <v>2517940</v>
      </c>
      <c r="I46" s="24">
        <v>3096431</v>
      </c>
      <c r="J46" s="24">
        <v>8274275</v>
      </c>
      <c r="K46" s="24">
        <v>2886517</v>
      </c>
      <c r="L46" s="24">
        <v>3741711</v>
      </c>
      <c r="M46" s="24">
        <v>3166982</v>
      </c>
      <c r="N46" s="24">
        <v>9795210</v>
      </c>
      <c r="O46" s="24"/>
      <c r="P46" s="24"/>
      <c r="Q46" s="24"/>
      <c r="R46" s="24"/>
      <c r="S46" s="24"/>
      <c r="T46" s="24"/>
      <c r="U46" s="24"/>
      <c r="V46" s="24"/>
      <c r="W46" s="24">
        <v>18069485</v>
      </c>
      <c r="X46" s="24">
        <v>15787658</v>
      </c>
      <c r="Y46" s="24">
        <v>2281827</v>
      </c>
      <c r="Z46" s="6">
        <v>14.45</v>
      </c>
      <c r="AA46" s="22">
        <v>34199050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589438534</v>
      </c>
      <c r="D48" s="40">
        <f>+D28+D32+D38+D42+D47</f>
        <v>0</v>
      </c>
      <c r="E48" s="41">
        <f t="shared" si="9"/>
        <v>696535225</v>
      </c>
      <c r="F48" s="42">
        <f t="shared" si="9"/>
        <v>696535225</v>
      </c>
      <c r="G48" s="42">
        <f t="shared" si="9"/>
        <v>38815441</v>
      </c>
      <c r="H48" s="42">
        <f t="shared" si="9"/>
        <v>42789900</v>
      </c>
      <c r="I48" s="42">
        <f t="shared" si="9"/>
        <v>28821757</v>
      </c>
      <c r="J48" s="42">
        <f t="shared" si="9"/>
        <v>110427098</v>
      </c>
      <c r="K48" s="42">
        <f t="shared" si="9"/>
        <v>42537323</v>
      </c>
      <c r="L48" s="42">
        <f t="shared" si="9"/>
        <v>47531927</v>
      </c>
      <c r="M48" s="42">
        <f t="shared" si="9"/>
        <v>53872990</v>
      </c>
      <c r="N48" s="42">
        <f t="shared" si="9"/>
        <v>143942240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254369338</v>
      </c>
      <c r="X48" s="42">
        <f t="shared" si="9"/>
        <v>369520763</v>
      </c>
      <c r="Y48" s="42">
        <f t="shared" si="9"/>
        <v>-115151425</v>
      </c>
      <c r="Z48" s="43">
        <f>+IF(X48&lt;&gt;0,+(Y48/X48)*100,0)</f>
        <v>-31.16236935243609</v>
      </c>
      <c r="AA48" s="40">
        <f>+AA28+AA32+AA38+AA42+AA47</f>
        <v>696535225</v>
      </c>
    </row>
    <row r="49" spans="1:27" ht="13.5">
      <c r="A49" s="14" t="s">
        <v>58</v>
      </c>
      <c r="B49" s="15"/>
      <c r="C49" s="44">
        <f aca="true" t="shared" si="10" ref="C49:Y49">+C25-C48</f>
        <v>-51072433</v>
      </c>
      <c r="D49" s="44">
        <f>+D25-D48</f>
        <v>0</v>
      </c>
      <c r="E49" s="45">
        <f t="shared" si="10"/>
        <v>-77471309</v>
      </c>
      <c r="F49" s="46">
        <f t="shared" si="10"/>
        <v>-77471309</v>
      </c>
      <c r="G49" s="46">
        <f t="shared" si="10"/>
        <v>56219167</v>
      </c>
      <c r="H49" s="46">
        <f t="shared" si="10"/>
        <v>16443708</v>
      </c>
      <c r="I49" s="46">
        <f t="shared" si="10"/>
        <v>-3564224</v>
      </c>
      <c r="J49" s="46">
        <f t="shared" si="10"/>
        <v>69098651</v>
      </c>
      <c r="K49" s="46">
        <f t="shared" si="10"/>
        <v>-5645064</v>
      </c>
      <c r="L49" s="46">
        <f t="shared" si="10"/>
        <v>-9280774</v>
      </c>
      <c r="M49" s="46">
        <f t="shared" si="10"/>
        <v>6810561</v>
      </c>
      <c r="N49" s="46">
        <f t="shared" si="10"/>
        <v>-8115277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60983374</v>
      </c>
      <c r="X49" s="46">
        <f>IF(F25=F48,0,X25-X48)</f>
        <v>-8884339</v>
      </c>
      <c r="Y49" s="46">
        <f t="shared" si="10"/>
        <v>69867713</v>
      </c>
      <c r="Z49" s="47">
        <f>+IF(X49&lt;&gt;0,+(Y49/X49)*100,0)</f>
        <v>-786.4143072433413</v>
      </c>
      <c r="AA49" s="44">
        <f>+AA25-AA48</f>
        <v>-77471309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41589185</v>
      </c>
      <c r="D5" s="19">
        <f>SUM(D6:D8)</f>
        <v>0</v>
      </c>
      <c r="E5" s="20">
        <f t="shared" si="0"/>
        <v>51491161</v>
      </c>
      <c r="F5" s="21">
        <f t="shared" si="0"/>
        <v>51491161</v>
      </c>
      <c r="G5" s="21">
        <f t="shared" si="0"/>
        <v>26515042</v>
      </c>
      <c r="H5" s="21">
        <f t="shared" si="0"/>
        <v>758606</v>
      </c>
      <c r="I5" s="21">
        <f t="shared" si="0"/>
        <v>1199349</v>
      </c>
      <c r="J5" s="21">
        <f t="shared" si="0"/>
        <v>28472997</v>
      </c>
      <c r="K5" s="21">
        <f t="shared" si="0"/>
        <v>869683</v>
      </c>
      <c r="L5" s="21">
        <f t="shared" si="0"/>
        <v>9949527</v>
      </c>
      <c r="M5" s="21">
        <f t="shared" si="0"/>
        <v>775470</v>
      </c>
      <c r="N5" s="21">
        <f t="shared" si="0"/>
        <v>11594680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40067677</v>
      </c>
      <c r="X5" s="21">
        <f t="shared" si="0"/>
        <v>0</v>
      </c>
      <c r="Y5" s="21">
        <f t="shared" si="0"/>
        <v>40067677</v>
      </c>
      <c r="Z5" s="4">
        <f>+IF(X5&lt;&gt;0,+(Y5/X5)*100,0)</f>
        <v>0</v>
      </c>
      <c r="AA5" s="19">
        <f>SUM(AA6:AA8)</f>
        <v>51491161</v>
      </c>
    </row>
    <row r="6" spans="1:27" ht="13.5">
      <c r="A6" s="5" t="s">
        <v>33</v>
      </c>
      <c r="B6" s="3"/>
      <c r="C6" s="22">
        <v>23704702</v>
      </c>
      <c r="D6" s="22"/>
      <c r="E6" s="23">
        <v>25943076</v>
      </c>
      <c r="F6" s="24">
        <v>25943076</v>
      </c>
      <c r="G6" s="24">
        <v>10327240</v>
      </c>
      <c r="H6" s="24">
        <v>4333</v>
      </c>
      <c r="I6" s="24"/>
      <c r="J6" s="24">
        <v>10331573</v>
      </c>
      <c r="K6" s="24"/>
      <c r="L6" s="24">
        <v>8647948</v>
      </c>
      <c r="M6" s="24"/>
      <c r="N6" s="24">
        <v>8647948</v>
      </c>
      <c r="O6" s="24"/>
      <c r="P6" s="24"/>
      <c r="Q6" s="24"/>
      <c r="R6" s="24"/>
      <c r="S6" s="24"/>
      <c r="T6" s="24"/>
      <c r="U6" s="24"/>
      <c r="V6" s="24"/>
      <c r="W6" s="24">
        <v>18979521</v>
      </c>
      <c r="X6" s="24"/>
      <c r="Y6" s="24">
        <v>18979521</v>
      </c>
      <c r="Z6" s="6">
        <v>0</v>
      </c>
      <c r="AA6" s="22">
        <v>25943076</v>
      </c>
    </row>
    <row r="7" spans="1:27" ht="13.5">
      <c r="A7" s="5" t="s">
        <v>34</v>
      </c>
      <c r="B7" s="3"/>
      <c r="C7" s="25">
        <v>16978780</v>
      </c>
      <c r="D7" s="25"/>
      <c r="E7" s="26">
        <v>25498031</v>
      </c>
      <c r="F7" s="27">
        <v>25498031</v>
      </c>
      <c r="G7" s="27">
        <v>16151181</v>
      </c>
      <c r="H7" s="27">
        <v>744784</v>
      </c>
      <c r="I7" s="27">
        <v>1187996</v>
      </c>
      <c r="J7" s="27">
        <v>18083961</v>
      </c>
      <c r="K7" s="27">
        <v>786961</v>
      </c>
      <c r="L7" s="27">
        <v>1291853</v>
      </c>
      <c r="M7" s="27">
        <v>765992</v>
      </c>
      <c r="N7" s="27">
        <v>2844806</v>
      </c>
      <c r="O7" s="27"/>
      <c r="P7" s="27"/>
      <c r="Q7" s="27"/>
      <c r="R7" s="27"/>
      <c r="S7" s="27"/>
      <c r="T7" s="27"/>
      <c r="U7" s="27"/>
      <c r="V7" s="27"/>
      <c r="W7" s="27">
        <v>20928767</v>
      </c>
      <c r="X7" s="27"/>
      <c r="Y7" s="27">
        <v>20928767</v>
      </c>
      <c r="Z7" s="7">
        <v>0</v>
      </c>
      <c r="AA7" s="25">
        <v>25498031</v>
      </c>
    </row>
    <row r="8" spans="1:27" ht="13.5">
      <c r="A8" s="5" t="s">
        <v>35</v>
      </c>
      <c r="B8" s="3"/>
      <c r="C8" s="22">
        <v>905703</v>
      </c>
      <c r="D8" s="22"/>
      <c r="E8" s="23">
        <v>50054</v>
      </c>
      <c r="F8" s="24">
        <v>50054</v>
      </c>
      <c r="G8" s="24">
        <v>36621</v>
      </c>
      <c r="H8" s="24">
        <v>9489</v>
      </c>
      <c r="I8" s="24">
        <v>11353</v>
      </c>
      <c r="J8" s="24">
        <v>57463</v>
      </c>
      <c r="K8" s="24">
        <v>82722</v>
      </c>
      <c r="L8" s="24">
        <v>9726</v>
      </c>
      <c r="M8" s="24">
        <v>9478</v>
      </c>
      <c r="N8" s="24">
        <v>101926</v>
      </c>
      <c r="O8" s="24"/>
      <c r="P8" s="24"/>
      <c r="Q8" s="24"/>
      <c r="R8" s="24"/>
      <c r="S8" s="24"/>
      <c r="T8" s="24"/>
      <c r="U8" s="24"/>
      <c r="V8" s="24"/>
      <c r="W8" s="24">
        <v>159389</v>
      </c>
      <c r="X8" s="24"/>
      <c r="Y8" s="24">
        <v>159389</v>
      </c>
      <c r="Z8" s="6">
        <v>0</v>
      </c>
      <c r="AA8" s="22">
        <v>50054</v>
      </c>
    </row>
    <row r="9" spans="1:27" ht="13.5">
      <c r="A9" s="2" t="s">
        <v>36</v>
      </c>
      <c r="B9" s="3"/>
      <c r="C9" s="19">
        <f aca="true" t="shared" si="1" ref="C9:Y9">SUM(C10:C14)</f>
        <v>38777827</v>
      </c>
      <c r="D9" s="19">
        <f>SUM(D10:D14)</f>
        <v>0</v>
      </c>
      <c r="E9" s="20">
        <f t="shared" si="1"/>
        <v>9065044</v>
      </c>
      <c r="F9" s="21">
        <f t="shared" si="1"/>
        <v>9065044</v>
      </c>
      <c r="G9" s="21">
        <f t="shared" si="1"/>
        <v>33035</v>
      </c>
      <c r="H9" s="21">
        <f t="shared" si="1"/>
        <v>1977095</v>
      </c>
      <c r="I9" s="21">
        <f t="shared" si="1"/>
        <v>1798077</v>
      </c>
      <c r="J9" s="21">
        <f t="shared" si="1"/>
        <v>3808207</v>
      </c>
      <c r="K9" s="21">
        <f t="shared" si="1"/>
        <v>1972977</v>
      </c>
      <c r="L9" s="21">
        <f t="shared" si="1"/>
        <v>3859981</v>
      </c>
      <c r="M9" s="21">
        <f t="shared" si="1"/>
        <v>-400486</v>
      </c>
      <c r="N9" s="21">
        <f t="shared" si="1"/>
        <v>5432472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9240679</v>
      </c>
      <c r="X9" s="21">
        <f t="shared" si="1"/>
        <v>0</v>
      </c>
      <c r="Y9" s="21">
        <f t="shared" si="1"/>
        <v>9240679</v>
      </c>
      <c r="Z9" s="4">
        <f>+IF(X9&lt;&gt;0,+(Y9/X9)*100,0)</f>
        <v>0</v>
      </c>
      <c r="AA9" s="19">
        <f>SUM(AA10:AA14)</f>
        <v>9065044</v>
      </c>
    </row>
    <row r="10" spans="1:27" ht="13.5">
      <c r="A10" s="5" t="s">
        <v>37</v>
      </c>
      <c r="B10" s="3"/>
      <c r="C10" s="22">
        <v>3483908</v>
      </c>
      <c r="D10" s="22"/>
      <c r="E10" s="23">
        <v>2113044</v>
      </c>
      <c r="F10" s="24">
        <v>2113044</v>
      </c>
      <c r="G10" s="24">
        <v>12785</v>
      </c>
      <c r="H10" s="24">
        <v>414873</v>
      </c>
      <c r="I10" s="24">
        <v>33506</v>
      </c>
      <c r="J10" s="24">
        <v>461164</v>
      </c>
      <c r="K10" s="24">
        <v>21160</v>
      </c>
      <c r="L10" s="24">
        <v>312533</v>
      </c>
      <c r="M10" s="24">
        <v>184525</v>
      </c>
      <c r="N10" s="24">
        <v>518218</v>
      </c>
      <c r="O10" s="24"/>
      <c r="P10" s="24"/>
      <c r="Q10" s="24"/>
      <c r="R10" s="24"/>
      <c r="S10" s="24"/>
      <c r="T10" s="24"/>
      <c r="U10" s="24"/>
      <c r="V10" s="24"/>
      <c r="W10" s="24">
        <v>979382</v>
      </c>
      <c r="X10" s="24"/>
      <c r="Y10" s="24">
        <v>979382</v>
      </c>
      <c r="Z10" s="6">
        <v>0</v>
      </c>
      <c r="AA10" s="22">
        <v>2113044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6968091</v>
      </c>
      <c r="D12" s="22"/>
      <c r="E12" s="23">
        <v>6952000</v>
      </c>
      <c r="F12" s="24">
        <v>6952000</v>
      </c>
      <c r="G12" s="24">
        <v>20250</v>
      </c>
      <c r="H12" s="24">
        <v>585060</v>
      </c>
      <c r="I12" s="24">
        <v>319906</v>
      </c>
      <c r="J12" s="24">
        <v>925216</v>
      </c>
      <c r="K12" s="24"/>
      <c r="L12" s="24">
        <v>2023323</v>
      </c>
      <c r="M12" s="24">
        <v>-729182</v>
      </c>
      <c r="N12" s="24">
        <v>1294141</v>
      </c>
      <c r="O12" s="24"/>
      <c r="P12" s="24"/>
      <c r="Q12" s="24"/>
      <c r="R12" s="24"/>
      <c r="S12" s="24"/>
      <c r="T12" s="24"/>
      <c r="U12" s="24"/>
      <c r="V12" s="24"/>
      <c r="W12" s="24">
        <v>2219357</v>
      </c>
      <c r="X12" s="24"/>
      <c r="Y12" s="24">
        <v>2219357</v>
      </c>
      <c r="Z12" s="6">
        <v>0</v>
      </c>
      <c r="AA12" s="22">
        <v>6952000</v>
      </c>
    </row>
    <row r="13" spans="1:27" ht="13.5">
      <c r="A13" s="5" t="s">
        <v>40</v>
      </c>
      <c r="B13" s="3"/>
      <c r="C13" s="22">
        <v>28325828</v>
      </c>
      <c r="D13" s="22"/>
      <c r="E13" s="23"/>
      <c r="F13" s="24"/>
      <c r="G13" s="24"/>
      <c r="H13" s="24">
        <v>977162</v>
      </c>
      <c r="I13" s="24">
        <v>1444665</v>
      </c>
      <c r="J13" s="24">
        <v>2421827</v>
      </c>
      <c r="K13" s="24">
        <v>1951817</v>
      </c>
      <c r="L13" s="24">
        <v>1524125</v>
      </c>
      <c r="M13" s="24">
        <v>144171</v>
      </c>
      <c r="N13" s="24">
        <v>3620113</v>
      </c>
      <c r="O13" s="24"/>
      <c r="P13" s="24"/>
      <c r="Q13" s="24"/>
      <c r="R13" s="24"/>
      <c r="S13" s="24"/>
      <c r="T13" s="24"/>
      <c r="U13" s="24"/>
      <c r="V13" s="24"/>
      <c r="W13" s="24">
        <v>6041940</v>
      </c>
      <c r="X13" s="24"/>
      <c r="Y13" s="24">
        <v>6041940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3758524</v>
      </c>
      <c r="D15" s="19">
        <f>SUM(D16:D18)</f>
        <v>0</v>
      </c>
      <c r="E15" s="20">
        <f t="shared" si="2"/>
        <v>3068265</v>
      </c>
      <c r="F15" s="21">
        <f t="shared" si="2"/>
        <v>3068265</v>
      </c>
      <c r="G15" s="21">
        <f t="shared" si="2"/>
        <v>279897</v>
      </c>
      <c r="H15" s="21">
        <f t="shared" si="2"/>
        <v>529932</v>
      </c>
      <c r="I15" s="21">
        <f t="shared" si="2"/>
        <v>738802</v>
      </c>
      <c r="J15" s="21">
        <f t="shared" si="2"/>
        <v>1548631</v>
      </c>
      <c r="K15" s="21">
        <f t="shared" si="2"/>
        <v>-139610</v>
      </c>
      <c r="L15" s="21">
        <f t="shared" si="2"/>
        <v>155181</v>
      </c>
      <c r="M15" s="21">
        <f t="shared" si="2"/>
        <v>218310</v>
      </c>
      <c r="N15" s="21">
        <f t="shared" si="2"/>
        <v>233881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1782512</v>
      </c>
      <c r="X15" s="21">
        <f t="shared" si="2"/>
        <v>0</v>
      </c>
      <c r="Y15" s="21">
        <f t="shared" si="2"/>
        <v>1782512</v>
      </c>
      <c r="Z15" s="4">
        <f>+IF(X15&lt;&gt;0,+(Y15/X15)*100,0)</f>
        <v>0</v>
      </c>
      <c r="AA15" s="19">
        <f>SUM(AA16:AA18)</f>
        <v>3068265</v>
      </c>
    </row>
    <row r="16" spans="1:27" ht="13.5">
      <c r="A16" s="5" t="s">
        <v>43</v>
      </c>
      <c r="B16" s="3"/>
      <c r="C16" s="22">
        <v>321602</v>
      </c>
      <c r="D16" s="22"/>
      <c r="E16" s="23">
        <v>204515</v>
      </c>
      <c r="F16" s="24">
        <v>204515</v>
      </c>
      <c r="G16" s="24">
        <v>25186</v>
      </c>
      <c r="H16" s="24">
        <v>2059</v>
      </c>
      <c r="I16" s="24">
        <v>42494</v>
      </c>
      <c r="J16" s="24">
        <v>69739</v>
      </c>
      <c r="K16" s="24"/>
      <c r="L16" s="24">
        <v>1387</v>
      </c>
      <c r="M16" s="24">
        <v>34205</v>
      </c>
      <c r="N16" s="24">
        <v>35592</v>
      </c>
      <c r="O16" s="24"/>
      <c r="P16" s="24"/>
      <c r="Q16" s="24"/>
      <c r="R16" s="24"/>
      <c r="S16" s="24"/>
      <c r="T16" s="24"/>
      <c r="U16" s="24"/>
      <c r="V16" s="24"/>
      <c r="W16" s="24">
        <v>105331</v>
      </c>
      <c r="X16" s="24"/>
      <c r="Y16" s="24">
        <v>105331</v>
      </c>
      <c r="Z16" s="6">
        <v>0</v>
      </c>
      <c r="AA16" s="22">
        <v>204515</v>
      </c>
    </row>
    <row r="17" spans="1:27" ht="13.5">
      <c r="A17" s="5" t="s">
        <v>44</v>
      </c>
      <c r="B17" s="3"/>
      <c r="C17" s="22">
        <v>3436922</v>
      </c>
      <c r="D17" s="22"/>
      <c r="E17" s="23">
        <v>2863750</v>
      </c>
      <c r="F17" s="24">
        <v>2863750</v>
      </c>
      <c r="G17" s="24">
        <v>254711</v>
      </c>
      <c r="H17" s="24">
        <v>527873</v>
      </c>
      <c r="I17" s="24">
        <v>696308</v>
      </c>
      <c r="J17" s="24">
        <v>1478892</v>
      </c>
      <c r="K17" s="24">
        <v>-139610</v>
      </c>
      <c r="L17" s="24">
        <v>153794</v>
      </c>
      <c r="M17" s="24">
        <v>184105</v>
      </c>
      <c r="N17" s="24">
        <v>198289</v>
      </c>
      <c r="O17" s="24"/>
      <c r="P17" s="24"/>
      <c r="Q17" s="24"/>
      <c r="R17" s="24"/>
      <c r="S17" s="24"/>
      <c r="T17" s="24"/>
      <c r="U17" s="24"/>
      <c r="V17" s="24"/>
      <c r="W17" s="24">
        <v>1677181</v>
      </c>
      <c r="X17" s="24"/>
      <c r="Y17" s="24">
        <v>1677181</v>
      </c>
      <c r="Z17" s="6">
        <v>0</v>
      </c>
      <c r="AA17" s="22">
        <v>2863750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51701555</v>
      </c>
      <c r="D19" s="19">
        <f>SUM(D20:D23)</f>
        <v>0</v>
      </c>
      <c r="E19" s="20">
        <f t="shared" si="3"/>
        <v>44968590</v>
      </c>
      <c r="F19" s="21">
        <f t="shared" si="3"/>
        <v>44968590</v>
      </c>
      <c r="G19" s="21">
        <f t="shared" si="3"/>
        <v>5063571</v>
      </c>
      <c r="H19" s="21">
        <f t="shared" si="3"/>
        <v>4979935</v>
      </c>
      <c r="I19" s="21">
        <f t="shared" si="3"/>
        <v>2651343</v>
      </c>
      <c r="J19" s="21">
        <f t="shared" si="3"/>
        <v>12694849</v>
      </c>
      <c r="K19" s="21">
        <f t="shared" si="3"/>
        <v>5638464</v>
      </c>
      <c r="L19" s="21">
        <f t="shared" si="3"/>
        <v>5467679</v>
      </c>
      <c r="M19" s="21">
        <f t="shared" si="3"/>
        <v>4621578</v>
      </c>
      <c r="N19" s="21">
        <f t="shared" si="3"/>
        <v>15727721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28422570</v>
      </c>
      <c r="X19" s="21">
        <f t="shared" si="3"/>
        <v>0</v>
      </c>
      <c r="Y19" s="21">
        <f t="shared" si="3"/>
        <v>28422570</v>
      </c>
      <c r="Z19" s="4">
        <f>+IF(X19&lt;&gt;0,+(Y19/X19)*100,0)</f>
        <v>0</v>
      </c>
      <c r="AA19" s="19">
        <f>SUM(AA20:AA23)</f>
        <v>44968590</v>
      </c>
    </row>
    <row r="20" spans="1:27" ht="13.5">
      <c r="A20" s="5" t="s">
        <v>47</v>
      </c>
      <c r="B20" s="3"/>
      <c r="C20" s="22">
        <v>3346227</v>
      </c>
      <c r="D20" s="22"/>
      <c r="E20" s="23">
        <v>4782404</v>
      </c>
      <c r="F20" s="24">
        <v>4782404</v>
      </c>
      <c r="G20" s="24">
        <v>1380879</v>
      </c>
      <c r="H20" s="24">
        <v>187651</v>
      </c>
      <c r="I20" s="24">
        <v>345789</v>
      </c>
      <c r="J20" s="24">
        <v>1914319</v>
      </c>
      <c r="K20" s="24">
        <v>9726</v>
      </c>
      <c r="L20" s="24">
        <v>1130280</v>
      </c>
      <c r="M20" s="24">
        <v>205296</v>
      </c>
      <c r="N20" s="24">
        <v>1345302</v>
      </c>
      <c r="O20" s="24"/>
      <c r="P20" s="24"/>
      <c r="Q20" s="24"/>
      <c r="R20" s="24"/>
      <c r="S20" s="24"/>
      <c r="T20" s="24"/>
      <c r="U20" s="24"/>
      <c r="V20" s="24"/>
      <c r="W20" s="24">
        <v>3259621</v>
      </c>
      <c r="X20" s="24"/>
      <c r="Y20" s="24">
        <v>3259621</v>
      </c>
      <c r="Z20" s="6">
        <v>0</v>
      </c>
      <c r="AA20" s="22">
        <v>4782404</v>
      </c>
    </row>
    <row r="21" spans="1:27" ht="13.5">
      <c r="A21" s="5" t="s">
        <v>48</v>
      </c>
      <c r="B21" s="3"/>
      <c r="C21" s="22">
        <v>33571115</v>
      </c>
      <c r="D21" s="22"/>
      <c r="E21" s="23">
        <v>26743441</v>
      </c>
      <c r="F21" s="24">
        <v>26743441</v>
      </c>
      <c r="G21" s="24">
        <v>1625210</v>
      </c>
      <c r="H21" s="24">
        <v>3869301</v>
      </c>
      <c r="I21" s="24">
        <v>1446969</v>
      </c>
      <c r="J21" s="24">
        <v>6941480</v>
      </c>
      <c r="K21" s="24">
        <v>4756444</v>
      </c>
      <c r="L21" s="24">
        <v>2958615</v>
      </c>
      <c r="M21" s="24">
        <v>3524592</v>
      </c>
      <c r="N21" s="24">
        <v>11239651</v>
      </c>
      <c r="O21" s="24"/>
      <c r="P21" s="24"/>
      <c r="Q21" s="24"/>
      <c r="R21" s="24"/>
      <c r="S21" s="24"/>
      <c r="T21" s="24"/>
      <c r="U21" s="24"/>
      <c r="V21" s="24"/>
      <c r="W21" s="24">
        <v>18181131</v>
      </c>
      <c r="X21" s="24"/>
      <c r="Y21" s="24">
        <v>18181131</v>
      </c>
      <c r="Z21" s="6">
        <v>0</v>
      </c>
      <c r="AA21" s="22">
        <v>26743441</v>
      </c>
    </row>
    <row r="22" spans="1:27" ht="13.5">
      <c r="A22" s="5" t="s">
        <v>49</v>
      </c>
      <c r="B22" s="3"/>
      <c r="C22" s="25">
        <v>10089738</v>
      </c>
      <c r="D22" s="25"/>
      <c r="E22" s="26">
        <v>9320066</v>
      </c>
      <c r="F22" s="27">
        <v>9320066</v>
      </c>
      <c r="G22" s="27">
        <v>1583599</v>
      </c>
      <c r="H22" s="27">
        <v>610330</v>
      </c>
      <c r="I22" s="27">
        <v>590361</v>
      </c>
      <c r="J22" s="27">
        <v>2784290</v>
      </c>
      <c r="K22" s="27">
        <v>582667</v>
      </c>
      <c r="L22" s="27">
        <v>935286</v>
      </c>
      <c r="M22" s="27">
        <v>599800</v>
      </c>
      <c r="N22" s="27">
        <v>2117753</v>
      </c>
      <c r="O22" s="27"/>
      <c r="P22" s="27"/>
      <c r="Q22" s="27"/>
      <c r="R22" s="27"/>
      <c r="S22" s="27"/>
      <c r="T22" s="27"/>
      <c r="U22" s="27"/>
      <c r="V22" s="27"/>
      <c r="W22" s="27">
        <v>4902043</v>
      </c>
      <c r="X22" s="27"/>
      <c r="Y22" s="27">
        <v>4902043</v>
      </c>
      <c r="Z22" s="7">
        <v>0</v>
      </c>
      <c r="AA22" s="25">
        <v>9320066</v>
      </c>
    </row>
    <row r="23" spans="1:27" ht="13.5">
      <c r="A23" s="5" t="s">
        <v>50</v>
      </c>
      <c r="B23" s="3"/>
      <c r="C23" s="22">
        <v>4694475</v>
      </c>
      <c r="D23" s="22"/>
      <c r="E23" s="23">
        <v>4122679</v>
      </c>
      <c r="F23" s="24">
        <v>4122679</v>
      </c>
      <c r="G23" s="24">
        <v>473883</v>
      </c>
      <c r="H23" s="24">
        <v>312653</v>
      </c>
      <c r="I23" s="24">
        <v>268224</v>
      </c>
      <c r="J23" s="24">
        <v>1054760</v>
      </c>
      <c r="K23" s="24">
        <v>289627</v>
      </c>
      <c r="L23" s="24">
        <v>443498</v>
      </c>
      <c r="M23" s="24">
        <v>291890</v>
      </c>
      <c r="N23" s="24">
        <v>1025015</v>
      </c>
      <c r="O23" s="24"/>
      <c r="P23" s="24"/>
      <c r="Q23" s="24"/>
      <c r="R23" s="24"/>
      <c r="S23" s="24"/>
      <c r="T23" s="24"/>
      <c r="U23" s="24"/>
      <c r="V23" s="24"/>
      <c r="W23" s="24">
        <v>2079775</v>
      </c>
      <c r="X23" s="24"/>
      <c r="Y23" s="24">
        <v>2079775</v>
      </c>
      <c r="Z23" s="6">
        <v>0</v>
      </c>
      <c r="AA23" s="22">
        <v>4122679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135827091</v>
      </c>
      <c r="D25" s="40">
        <f>+D5+D9+D15+D19+D24</f>
        <v>0</v>
      </c>
      <c r="E25" s="41">
        <f t="shared" si="4"/>
        <v>108593060</v>
      </c>
      <c r="F25" s="42">
        <f t="shared" si="4"/>
        <v>108593060</v>
      </c>
      <c r="G25" s="42">
        <f t="shared" si="4"/>
        <v>31891545</v>
      </c>
      <c r="H25" s="42">
        <f t="shared" si="4"/>
        <v>8245568</v>
      </c>
      <c r="I25" s="42">
        <f t="shared" si="4"/>
        <v>6387571</v>
      </c>
      <c r="J25" s="42">
        <f t="shared" si="4"/>
        <v>46524684</v>
      </c>
      <c r="K25" s="42">
        <f t="shared" si="4"/>
        <v>8341514</v>
      </c>
      <c r="L25" s="42">
        <f t="shared" si="4"/>
        <v>19432368</v>
      </c>
      <c r="M25" s="42">
        <f t="shared" si="4"/>
        <v>5214872</v>
      </c>
      <c r="N25" s="42">
        <f t="shared" si="4"/>
        <v>32988754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79513438</v>
      </c>
      <c r="X25" s="42">
        <f t="shared" si="4"/>
        <v>0</v>
      </c>
      <c r="Y25" s="42">
        <f t="shared" si="4"/>
        <v>79513438</v>
      </c>
      <c r="Z25" s="43">
        <f>+IF(X25&lt;&gt;0,+(Y25/X25)*100,0)</f>
        <v>0</v>
      </c>
      <c r="AA25" s="40">
        <f>+AA5+AA9+AA15+AA19+AA24</f>
        <v>108593060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37497627</v>
      </c>
      <c r="D28" s="19">
        <f>SUM(D29:D31)</f>
        <v>0</v>
      </c>
      <c r="E28" s="20">
        <f t="shared" si="5"/>
        <v>36534543</v>
      </c>
      <c r="F28" s="21">
        <f t="shared" si="5"/>
        <v>36534543</v>
      </c>
      <c r="G28" s="21">
        <f t="shared" si="5"/>
        <v>6060866</v>
      </c>
      <c r="H28" s="21">
        <f t="shared" si="5"/>
        <v>2248032</v>
      </c>
      <c r="I28" s="21">
        <f t="shared" si="5"/>
        <v>3240947</v>
      </c>
      <c r="J28" s="21">
        <f t="shared" si="5"/>
        <v>11549845</v>
      </c>
      <c r="K28" s="21">
        <f t="shared" si="5"/>
        <v>2661275</v>
      </c>
      <c r="L28" s="21">
        <f t="shared" si="5"/>
        <v>2217332</v>
      </c>
      <c r="M28" s="21">
        <f t="shared" si="5"/>
        <v>3384520</v>
      </c>
      <c r="N28" s="21">
        <f t="shared" si="5"/>
        <v>8263127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19812972</v>
      </c>
      <c r="X28" s="21">
        <f t="shared" si="5"/>
        <v>0</v>
      </c>
      <c r="Y28" s="21">
        <f t="shared" si="5"/>
        <v>19812972</v>
      </c>
      <c r="Z28" s="4">
        <f>+IF(X28&lt;&gt;0,+(Y28/X28)*100,0)</f>
        <v>0</v>
      </c>
      <c r="AA28" s="19">
        <f>SUM(AA29:AA31)</f>
        <v>36534543</v>
      </c>
    </row>
    <row r="29" spans="1:27" ht="13.5">
      <c r="A29" s="5" t="s">
        <v>33</v>
      </c>
      <c r="B29" s="3"/>
      <c r="C29" s="22">
        <v>7438990</v>
      </c>
      <c r="D29" s="22"/>
      <c r="E29" s="23">
        <v>7657398</v>
      </c>
      <c r="F29" s="24">
        <v>7657398</v>
      </c>
      <c r="G29" s="24">
        <v>4137888</v>
      </c>
      <c r="H29" s="24">
        <v>671017</v>
      </c>
      <c r="I29" s="24">
        <v>662738</v>
      </c>
      <c r="J29" s="24">
        <v>5471643</v>
      </c>
      <c r="K29" s="24">
        <v>626415</v>
      </c>
      <c r="L29" s="24">
        <v>611433</v>
      </c>
      <c r="M29" s="24">
        <v>633673</v>
      </c>
      <c r="N29" s="24">
        <v>1871521</v>
      </c>
      <c r="O29" s="24"/>
      <c r="P29" s="24"/>
      <c r="Q29" s="24"/>
      <c r="R29" s="24"/>
      <c r="S29" s="24"/>
      <c r="T29" s="24"/>
      <c r="U29" s="24"/>
      <c r="V29" s="24"/>
      <c r="W29" s="24">
        <v>7343164</v>
      </c>
      <c r="X29" s="24"/>
      <c r="Y29" s="24">
        <v>7343164</v>
      </c>
      <c r="Z29" s="6">
        <v>0</v>
      </c>
      <c r="AA29" s="22">
        <v>7657398</v>
      </c>
    </row>
    <row r="30" spans="1:27" ht="13.5">
      <c r="A30" s="5" t="s">
        <v>34</v>
      </c>
      <c r="B30" s="3"/>
      <c r="C30" s="25">
        <v>15913621</v>
      </c>
      <c r="D30" s="25"/>
      <c r="E30" s="26">
        <v>16151324</v>
      </c>
      <c r="F30" s="27">
        <v>16151324</v>
      </c>
      <c r="G30" s="27">
        <v>1119734</v>
      </c>
      <c r="H30" s="27">
        <v>722650</v>
      </c>
      <c r="I30" s="27">
        <v>1150030</v>
      </c>
      <c r="J30" s="27">
        <v>2992414</v>
      </c>
      <c r="K30" s="27">
        <v>872881</v>
      </c>
      <c r="L30" s="27">
        <v>858257</v>
      </c>
      <c r="M30" s="27">
        <v>1814885</v>
      </c>
      <c r="N30" s="27">
        <v>3546023</v>
      </c>
      <c r="O30" s="27"/>
      <c r="P30" s="27"/>
      <c r="Q30" s="27"/>
      <c r="R30" s="27"/>
      <c r="S30" s="27"/>
      <c r="T30" s="27"/>
      <c r="U30" s="27"/>
      <c r="V30" s="27"/>
      <c r="W30" s="27">
        <v>6538437</v>
      </c>
      <c r="X30" s="27"/>
      <c r="Y30" s="27">
        <v>6538437</v>
      </c>
      <c r="Z30" s="7">
        <v>0</v>
      </c>
      <c r="AA30" s="25">
        <v>16151324</v>
      </c>
    </row>
    <row r="31" spans="1:27" ht="13.5">
      <c r="A31" s="5" t="s">
        <v>35</v>
      </c>
      <c r="B31" s="3"/>
      <c r="C31" s="22">
        <v>14145016</v>
      </c>
      <c r="D31" s="22"/>
      <c r="E31" s="23">
        <v>12725821</v>
      </c>
      <c r="F31" s="24">
        <v>12725821</v>
      </c>
      <c r="G31" s="24">
        <v>803244</v>
      </c>
      <c r="H31" s="24">
        <v>854365</v>
      </c>
      <c r="I31" s="24">
        <v>1428179</v>
      </c>
      <c r="J31" s="24">
        <v>3085788</v>
      </c>
      <c r="K31" s="24">
        <v>1161979</v>
      </c>
      <c r="L31" s="24">
        <v>747642</v>
      </c>
      <c r="M31" s="24">
        <v>935962</v>
      </c>
      <c r="N31" s="24">
        <v>2845583</v>
      </c>
      <c r="O31" s="24"/>
      <c r="P31" s="24"/>
      <c r="Q31" s="24"/>
      <c r="R31" s="24"/>
      <c r="S31" s="24"/>
      <c r="T31" s="24"/>
      <c r="U31" s="24"/>
      <c r="V31" s="24"/>
      <c r="W31" s="24">
        <v>5931371</v>
      </c>
      <c r="X31" s="24"/>
      <c r="Y31" s="24">
        <v>5931371</v>
      </c>
      <c r="Z31" s="6">
        <v>0</v>
      </c>
      <c r="AA31" s="22">
        <v>12725821</v>
      </c>
    </row>
    <row r="32" spans="1:27" ht="13.5">
      <c r="A32" s="2" t="s">
        <v>36</v>
      </c>
      <c r="B32" s="3"/>
      <c r="C32" s="19">
        <f aca="true" t="shared" si="6" ref="C32:Y32">SUM(C33:C37)</f>
        <v>39736648</v>
      </c>
      <c r="D32" s="19">
        <f>SUM(D33:D37)</f>
        <v>0</v>
      </c>
      <c r="E32" s="20">
        <f t="shared" si="6"/>
        <v>9368685</v>
      </c>
      <c r="F32" s="21">
        <f t="shared" si="6"/>
        <v>9368685</v>
      </c>
      <c r="G32" s="21">
        <f t="shared" si="6"/>
        <v>656766</v>
      </c>
      <c r="H32" s="21">
        <f t="shared" si="6"/>
        <v>1651642</v>
      </c>
      <c r="I32" s="21">
        <f t="shared" si="6"/>
        <v>2269722</v>
      </c>
      <c r="J32" s="21">
        <f t="shared" si="6"/>
        <v>4578130</v>
      </c>
      <c r="K32" s="21">
        <f t="shared" si="6"/>
        <v>2998802</v>
      </c>
      <c r="L32" s="21">
        <f t="shared" si="6"/>
        <v>3270122</v>
      </c>
      <c r="M32" s="21">
        <f t="shared" si="6"/>
        <v>891490</v>
      </c>
      <c r="N32" s="21">
        <f t="shared" si="6"/>
        <v>7160414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11738544</v>
      </c>
      <c r="X32" s="21">
        <f t="shared" si="6"/>
        <v>0</v>
      </c>
      <c r="Y32" s="21">
        <f t="shared" si="6"/>
        <v>11738544</v>
      </c>
      <c r="Z32" s="4">
        <f>+IF(X32&lt;&gt;0,+(Y32/X32)*100,0)</f>
        <v>0</v>
      </c>
      <c r="AA32" s="19">
        <f>SUM(AA33:AA37)</f>
        <v>9368685</v>
      </c>
    </row>
    <row r="33" spans="1:27" ht="13.5">
      <c r="A33" s="5" t="s">
        <v>37</v>
      </c>
      <c r="B33" s="3"/>
      <c r="C33" s="22">
        <v>5260129</v>
      </c>
      <c r="D33" s="22"/>
      <c r="E33" s="23">
        <v>5094975</v>
      </c>
      <c r="F33" s="24">
        <v>5094975</v>
      </c>
      <c r="G33" s="24">
        <v>322306</v>
      </c>
      <c r="H33" s="24">
        <v>314141</v>
      </c>
      <c r="I33" s="24">
        <v>413448</v>
      </c>
      <c r="J33" s="24">
        <v>1049895</v>
      </c>
      <c r="K33" s="24">
        <v>568409</v>
      </c>
      <c r="L33" s="24">
        <v>416105</v>
      </c>
      <c r="M33" s="24">
        <v>539436</v>
      </c>
      <c r="N33" s="24">
        <v>1523950</v>
      </c>
      <c r="O33" s="24"/>
      <c r="P33" s="24"/>
      <c r="Q33" s="24"/>
      <c r="R33" s="24"/>
      <c r="S33" s="24"/>
      <c r="T33" s="24"/>
      <c r="U33" s="24"/>
      <c r="V33" s="24"/>
      <c r="W33" s="24">
        <v>2573845</v>
      </c>
      <c r="X33" s="24"/>
      <c r="Y33" s="24">
        <v>2573845</v>
      </c>
      <c r="Z33" s="6">
        <v>0</v>
      </c>
      <c r="AA33" s="22">
        <v>5094975</v>
      </c>
    </row>
    <row r="34" spans="1:27" ht="13.5">
      <c r="A34" s="5" t="s">
        <v>38</v>
      </c>
      <c r="B34" s="3"/>
      <c r="C34" s="22">
        <v>101441</v>
      </c>
      <c r="D34" s="22"/>
      <c r="E34" s="23">
        <v>89000</v>
      </c>
      <c r="F34" s="24">
        <v>89000</v>
      </c>
      <c r="G34" s="24">
        <v>1136</v>
      </c>
      <c r="H34" s="24">
        <v>10429</v>
      </c>
      <c r="I34" s="24">
        <v>8179</v>
      </c>
      <c r="J34" s="24">
        <v>19744</v>
      </c>
      <c r="K34" s="24">
        <v>17619</v>
      </c>
      <c r="L34" s="24">
        <v>36902</v>
      </c>
      <c r="M34" s="24"/>
      <c r="N34" s="24">
        <v>54521</v>
      </c>
      <c r="O34" s="24"/>
      <c r="P34" s="24"/>
      <c r="Q34" s="24"/>
      <c r="R34" s="24"/>
      <c r="S34" s="24"/>
      <c r="T34" s="24"/>
      <c r="U34" s="24"/>
      <c r="V34" s="24"/>
      <c r="W34" s="24">
        <v>74265</v>
      </c>
      <c r="X34" s="24"/>
      <c r="Y34" s="24">
        <v>74265</v>
      </c>
      <c r="Z34" s="6">
        <v>0</v>
      </c>
      <c r="AA34" s="22">
        <v>89000</v>
      </c>
    </row>
    <row r="35" spans="1:27" ht="13.5">
      <c r="A35" s="5" t="s">
        <v>39</v>
      </c>
      <c r="B35" s="3"/>
      <c r="C35" s="22">
        <v>5646208</v>
      </c>
      <c r="D35" s="22"/>
      <c r="E35" s="23">
        <v>3860675</v>
      </c>
      <c r="F35" s="24">
        <v>3860675</v>
      </c>
      <c r="G35" s="24">
        <v>307398</v>
      </c>
      <c r="H35" s="24">
        <v>323984</v>
      </c>
      <c r="I35" s="24">
        <v>369254</v>
      </c>
      <c r="J35" s="24">
        <v>1000636</v>
      </c>
      <c r="K35" s="24">
        <v>404012</v>
      </c>
      <c r="L35" s="24">
        <v>1261871</v>
      </c>
      <c r="M35" s="24">
        <v>15782</v>
      </c>
      <c r="N35" s="24">
        <v>1681665</v>
      </c>
      <c r="O35" s="24"/>
      <c r="P35" s="24"/>
      <c r="Q35" s="24"/>
      <c r="R35" s="24"/>
      <c r="S35" s="24"/>
      <c r="T35" s="24"/>
      <c r="U35" s="24"/>
      <c r="V35" s="24"/>
      <c r="W35" s="24">
        <v>2682301</v>
      </c>
      <c r="X35" s="24"/>
      <c r="Y35" s="24">
        <v>2682301</v>
      </c>
      <c r="Z35" s="6">
        <v>0</v>
      </c>
      <c r="AA35" s="22">
        <v>3860675</v>
      </c>
    </row>
    <row r="36" spans="1:27" ht="13.5">
      <c r="A36" s="5" t="s">
        <v>40</v>
      </c>
      <c r="B36" s="3"/>
      <c r="C36" s="22">
        <v>28704325</v>
      </c>
      <c r="D36" s="22"/>
      <c r="E36" s="23">
        <v>324035</v>
      </c>
      <c r="F36" s="24">
        <v>324035</v>
      </c>
      <c r="G36" s="24">
        <v>25926</v>
      </c>
      <c r="H36" s="24">
        <v>1003088</v>
      </c>
      <c r="I36" s="24">
        <v>1470782</v>
      </c>
      <c r="J36" s="24">
        <v>2499796</v>
      </c>
      <c r="K36" s="24">
        <v>1991645</v>
      </c>
      <c r="L36" s="24">
        <v>1550114</v>
      </c>
      <c r="M36" s="24">
        <v>331049</v>
      </c>
      <c r="N36" s="24">
        <v>3872808</v>
      </c>
      <c r="O36" s="24"/>
      <c r="P36" s="24"/>
      <c r="Q36" s="24"/>
      <c r="R36" s="24"/>
      <c r="S36" s="24"/>
      <c r="T36" s="24"/>
      <c r="U36" s="24"/>
      <c r="V36" s="24"/>
      <c r="W36" s="24">
        <v>6372604</v>
      </c>
      <c r="X36" s="24"/>
      <c r="Y36" s="24">
        <v>6372604</v>
      </c>
      <c r="Z36" s="6">
        <v>0</v>
      </c>
      <c r="AA36" s="22">
        <v>324035</v>
      </c>
    </row>
    <row r="37" spans="1:27" ht="13.5">
      <c r="A37" s="5" t="s">
        <v>41</v>
      </c>
      <c r="B37" s="3"/>
      <c r="C37" s="25">
        <v>24545</v>
      </c>
      <c r="D37" s="25"/>
      <c r="E37" s="26"/>
      <c r="F37" s="27"/>
      <c r="G37" s="27"/>
      <c r="H37" s="27"/>
      <c r="I37" s="27">
        <v>8059</v>
      </c>
      <c r="J37" s="27">
        <v>8059</v>
      </c>
      <c r="K37" s="27">
        <v>17117</v>
      </c>
      <c r="L37" s="27">
        <v>5130</v>
      </c>
      <c r="M37" s="27">
        <v>5223</v>
      </c>
      <c r="N37" s="27">
        <v>27470</v>
      </c>
      <c r="O37" s="27"/>
      <c r="P37" s="27"/>
      <c r="Q37" s="27"/>
      <c r="R37" s="27"/>
      <c r="S37" s="27"/>
      <c r="T37" s="27"/>
      <c r="U37" s="27"/>
      <c r="V37" s="27"/>
      <c r="W37" s="27">
        <v>35529</v>
      </c>
      <c r="X37" s="27"/>
      <c r="Y37" s="27">
        <v>35529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14063920</v>
      </c>
      <c r="D38" s="19">
        <f>SUM(D39:D41)</f>
        <v>0</v>
      </c>
      <c r="E38" s="20">
        <f t="shared" si="7"/>
        <v>7363236</v>
      </c>
      <c r="F38" s="21">
        <f t="shared" si="7"/>
        <v>7363236</v>
      </c>
      <c r="G38" s="21">
        <f t="shared" si="7"/>
        <v>381102</v>
      </c>
      <c r="H38" s="21">
        <f t="shared" si="7"/>
        <v>333617</v>
      </c>
      <c r="I38" s="21">
        <f t="shared" si="7"/>
        <v>445058</v>
      </c>
      <c r="J38" s="21">
        <f t="shared" si="7"/>
        <v>1159777</v>
      </c>
      <c r="K38" s="21">
        <f t="shared" si="7"/>
        <v>502909</v>
      </c>
      <c r="L38" s="21">
        <f t="shared" si="7"/>
        <v>751697</v>
      </c>
      <c r="M38" s="21">
        <f t="shared" si="7"/>
        <v>455295</v>
      </c>
      <c r="N38" s="21">
        <f t="shared" si="7"/>
        <v>1709901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2869678</v>
      </c>
      <c r="X38" s="21">
        <f t="shared" si="7"/>
        <v>0</v>
      </c>
      <c r="Y38" s="21">
        <f t="shared" si="7"/>
        <v>2869678</v>
      </c>
      <c r="Z38" s="4">
        <f>+IF(X38&lt;&gt;0,+(Y38/X38)*100,0)</f>
        <v>0</v>
      </c>
      <c r="AA38" s="19">
        <f>SUM(AA39:AA41)</f>
        <v>7363236</v>
      </c>
    </row>
    <row r="39" spans="1:27" ht="13.5">
      <c r="A39" s="5" t="s">
        <v>43</v>
      </c>
      <c r="B39" s="3"/>
      <c r="C39" s="22">
        <v>1813492</v>
      </c>
      <c r="D39" s="22"/>
      <c r="E39" s="23">
        <v>1989385</v>
      </c>
      <c r="F39" s="24">
        <v>1989385</v>
      </c>
      <c r="G39" s="24">
        <v>82932</v>
      </c>
      <c r="H39" s="24">
        <v>76758</v>
      </c>
      <c r="I39" s="24">
        <v>136027</v>
      </c>
      <c r="J39" s="24">
        <v>295717</v>
      </c>
      <c r="K39" s="24">
        <v>145286</v>
      </c>
      <c r="L39" s="24">
        <v>155535</v>
      </c>
      <c r="M39" s="24">
        <v>147259</v>
      </c>
      <c r="N39" s="24">
        <v>448080</v>
      </c>
      <c r="O39" s="24"/>
      <c r="P39" s="24"/>
      <c r="Q39" s="24"/>
      <c r="R39" s="24"/>
      <c r="S39" s="24"/>
      <c r="T39" s="24"/>
      <c r="U39" s="24"/>
      <c r="V39" s="24"/>
      <c r="W39" s="24">
        <v>743797</v>
      </c>
      <c r="X39" s="24"/>
      <c r="Y39" s="24">
        <v>743797</v>
      </c>
      <c r="Z39" s="6">
        <v>0</v>
      </c>
      <c r="AA39" s="22">
        <v>1989385</v>
      </c>
    </row>
    <row r="40" spans="1:27" ht="13.5">
      <c r="A40" s="5" t="s">
        <v>44</v>
      </c>
      <c r="B40" s="3"/>
      <c r="C40" s="22">
        <v>12250428</v>
      </c>
      <c r="D40" s="22"/>
      <c r="E40" s="23">
        <v>5373851</v>
      </c>
      <c r="F40" s="24">
        <v>5373851</v>
      </c>
      <c r="G40" s="24">
        <v>298170</v>
      </c>
      <c r="H40" s="24">
        <v>256859</v>
      </c>
      <c r="I40" s="24">
        <v>309031</v>
      </c>
      <c r="J40" s="24">
        <v>864060</v>
      </c>
      <c r="K40" s="24">
        <v>357623</v>
      </c>
      <c r="L40" s="24">
        <v>596162</v>
      </c>
      <c r="M40" s="24">
        <v>308036</v>
      </c>
      <c r="N40" s="24">
        <v>1261821</v>
      </c>
      <c r="O40" s="24"/>
      <c r="P40" s="24"/>
      <c r="Q40" s="24"/>
      <c r="R40" s="24"/>
      <c r="S40" s="24"/>
      <c r="T40" s="24"/>
      <c r="U40" s="24"/>
      <c r="V40" s="24"/>
      <c r="W40" s="24">
        <v>2125881</v>
      </c>
      <c r="X40" s="24"/>
      <c r="Y40" s="24">
        <v>2125881</v>
      </c>
      <c r="Z40" s="6">
        <v>0</v>
      </c>
      <c r="AA40" s="22">
        <v>5373851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43081228</v>
      </c>
      <c r="D42" s="19">
        <f>SUM(D43:D46)</f>
        <v>0</v>
      </c>
      <c r="E42" s="20">
        <f t="shared" si="8"/>
        <v>39647029</v>
      </c>
      <c r="F42" s="21">
        <f t="shared" si="8"/>
        <v>39647029</v>
      </c>
      <c r="G42" s="21">
        <f t="shared" si="8"/>
        <v>1626346</v>
      </c>
      <c r="H42" s="21">
        <f t="shared" si="8"/>
        <v>2620798</v>
      </c>
      <c r="I42" s="21">
        <f t="shared" si="8"/>
        <v>2003534</v>
      </c>
      <c r="J42" s="21">
        <f t="shared" si="8"/>
        <v>6250678</v>
      </c>
      <c r="K42" s="21">
        <f t="shared" si="8"/>
        <v>3924952</v>
      </c>
      <c r="L42" s="21">
        <f t="shared" si="8"/>
        <v>2295777</v>
      </c>
      <c r="M42" s="21">
        <f t="shared" si="8"/>
        <v>2980358</v>
      </c>
      <c r="N42" s="21">
        <f t="shared" si="8"/>
        <v>9201087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15451765</v>
      </c>
      <c r="X42" s="21">
        <f t="shared" si="8"/>
        <v>0</v>
      </c>
      <c r="Y42" s="21">
        <f t="shared" si="8"/>
        <v>15451765</v>
      </c>
      <c r="Z42" s="4">
        <f>+IF(X42&lt;&gt;0,+(Y42/X42)*100,0)</f>
        <v>0</v>
      </c>
      <c r="AA42" s="19">
        <f>SUM(AA43:AA46)</f>
        <v>39647029</v>
      </c>
    </row>
    <row r="43" spans="1:27" ht="13.5">
      <c r="A43" s="5" t="s">
        <v>47</v>
      </c>
      <c r="B43" s="3"/>
      <c r="C43" s="22">
        <v>6488113</v>
      </c>
      <c r="D43" s="22"/>
      <c r="E43" s="23">
        <v>7342770</v>
      </c>
      <c r="F43" s="24">
        <v>7342770</v>
      </c>
      <c r="G43" s="24">
        <v>229333</v>
      </c>
      <c r="H43" s="24">
        <v>527310</v>
      </c>
      <c r="I43" s="24">
        <v>526690</v>
      </c>
      <c r="J43" s="24">
        <v>1283333</v>
      </c>
      <c r="K43" s="24">
        <v>580232</v>
      </c>
      <c r="L43" s="24">
        <v>384248</v>
      </c>
      <c r="M43" s="24">
        <v>286613</v>
      </c>
      <c r="N43" s="24">
        <v>1251093</v>
      </c>
      <c r="O43" s="24"/>
      <c r="P43" s="24"/>
      <c r="Q43" s="24"/>
      <c r="R43" s="24"/>
      <c r="S43" s="24"/>
      <c r="T43" s="24"/>
      <c r="U43" s="24"/>
      <c r="V43" s="24"/>
      <c r="W43" s="24">
        <v>2534426</v>
      </c>
      <c r="X43" s="24"/>
      <c r="Y43" s="24">
        <v>2534426</v>
      </c>
      <c r="Z43" s="6">
        <v>0</v>
      </c>
      <c r="AA43" s="22">
        <v>7342770</v>
      </c>
    </row>
    <row r="44" spans="1:27" ht="13.5">
      <c r="A44" s="5" t="s">
        <v>48</v>
      </c>
      <c r="B44" s="3"/>
      <c r="C44" s="22">
        <v>19852845</v>
      </c>
      <c r="D44" s="22"/>
      <c r="E44" s="23">
        <v>14029434</v>
      </c>
      <c r="F44" s="24">
        <v>14029434</v>
      </c>
      <c r="G44" s="24">
        <v>697068</v>
      </c>
      <c r="H44" s="24">
        <v>1266624</v>
      </c>
      <c r="I44" s="24">
        <v>771460</v>
      </c>
      <c r="J44" s="24">
        <v>2735152</v>
      </c>
      <c r="K44" s="24">
        <v>2380355</v>
      </c>
      <c r="L44" s="24">
        <v>1060067</v>
      </c>
      <c r="M44" s="24">
        <v>1950963</v>
      </c>
      <c r="N44" s="24">
        <v>5391385</v>
      </c>
      <c r="O44" s="24"/>
      <c r="P44" s="24"/>
      <c r="Q44" s="24"/>
      <c r="R44" s="24"/>
      <c r="S44" s="24"/>
      <c r="T44" s="24"/>
      <c r="U44" s="24"/>
      <c r="V44" s="24"/>
      <c r="W44" s="24">
        <v>8126537</v>
      </c>
      <c r="X44" s="24"/>
      <c r="Y44" s="24">
        <v>8126537</v>
      </c>
      <c r="Z44" s="6">
        <v>0</v>
      </c>
      <c r="AA44" s="22">
        <v>14029434</v>
      </c>
    </row>
    <row r="45" spans="1:27" ht="13.5">
      <c r="A45" s="5" t="s">
        <v>49</v>
      </c>
      <c r="B45" s="3"/>
      <c r="C45" s="25">
        <v>10563812</v>
      </c>
      <c r="D45" s="25"/>
      <c r="E45" s="26">
        <v>10171140</v>
      </c>
      <c r="F45" s="27">
        <v>10171140</v>
      </c>
      <c r="G45" s="27">
        <v>376522</v>
      </c>
      <c r="H45" s="27">
        <v>373976</v>
      </c>
      <c r="I45" s="27">
        <v>370905</v>
      </c>
      <c r="J45" s="27">
        <v>1121403</v>
      </c>
      <c r="K45" s="27">
        <v>584320</v>
      </c>
      <c r="L45" s="27">
        <v>532052</v>
      </c>
      <c r="M45" s="27">
        <v>416520</v>
      </c>
      <c r="N45" s="27">
        <v>1532892</v>
      </c>
      <c r="O45" s="27"/>
      <c r="P45" s="27"/>
      <c r="Q45" s="27"/>
      <c r="R45" s="27"/>
      <c r="S45" s="27"/>
      <c r="T45" s="27"/>
      <c r="U45" s="27"/>
      <c r="V45" s="27"/>
      <c r="W45" s="27">
        <v>2654295</v>
      </c>
      <c r="X45" s="27"/>
      <c r="Y45" s="27">
        <v>2654295</v>
      </c>
      <c r="Z45" s="7">
        <v>0</v>
      </c>
      <c r="AA45" s="25">
        <v>10171140</v>
      </c>
    </row>
    <row r="46" spans="1:27" ht="13.5">
      <c r="A46" s="5" t="s">
        <v>50</v>
      </c>
      <c r="B46" s="3"/>
      <c r="C46" s="22">
        <v>6176458</v>
      </c>
      <c r="D46" s="22"/>
      <c r="E46" s="23">
        <v>8103685</v>
      </c>
      <c r="F46" s="24">
        <v>8103685</v>
      </c>
      <c r="G46" s="24">
        <v>323423</v>
      </c>
      <c r="H46" s="24">
        <v>452888</v>
      </c>
      <c r="I46" s="24">
        <v>334479</v>
      </c>
      <c r="J46" s="24">
        <v>1110790</v>
      </c>
      <c r="K46" s="24">
        <v>380045</v>
      </c>
      <c r="L46" s="24">
        <v>319410</v>
      </c>
      <c r="M46" s="24">
        <v>326262</v>
      </c>
      <c r="N46" s="24">
        <v>1025717</v>
      </c>
      <c r="O46" s="24"/>
      <c r="P46" s="24"/>
      <c r="Q46" s="24"/>
      <c r="R46" s="24"/>
      <c r="S46" s="24"/>
      <c r="T46" s="24"/>
      <c r="U46" s="24"/>
      <c r="V46" s="24"/>
      <c r="W46" s="24">
        <v>2136507</v>
      </c>
      <c r="X46" s="24"/>
      <c r="Y46" s="24">
        <v>2136507</v>
      </c>
      <c r="Z46" s="6">
        <v>0</v>
      </c>
      <c r="AA46" s="22">
        <v>8103685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134379423</v>
      </c>
      <c r="D48" s="40">
        <f>+D28+D32+D38+D42+D47</f>
        <v>0</v>
      </c>
      <c r="E48" s="41">
        <f t="shared" si="9"/>
        <v>92913493</v>
      </c>
      <c r="F48" s="42">
        <f t="shared" si="9"/>
        <v>92913493</v>
      </c>
      <c r="G48" s="42">
        <f t="shared" si="9"/>
        <v>8725080</v>
      </c>
      <c r="H48" s="42">
        <f t="shared" si="9"/>
        <v>6854089</v>
      </c>
      <c r="I48" s="42">
        <f t="shared" si="9"/>
        <v>7959261</v>
      </c>
      <c r="J48" s="42">
        <f t="shared" si="9"/>
        <v>23538430</v>
      </c>
      <c r="K48" s="42">
        <f t="shared" si="9"/>
        <v>10087938</v>
      </c>
      <c r="L48" s="42">
        <f t="shared" si="9"/>
        <v>8534928</v>
      </c>
      <c r="M48" s="42">
        <f t="shared" si="9"/>
        <v>7711663</v>
      </c>
      <c r="N48" s="42">
        <f t="shared" si="9"/>
        <v>26334529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49872959</v>
      </c>
      <c r="X48" s="42">
        <f t="shared" si="9"/>
        <v>0</v>
      </c>
      <c r="Y48" s="42">
        <f t="shared" si="9"/>
        <v>49872959</v>
      </c>
      <c r="Z48" s="43">
        <f>+IF(X48&lt;&gt;0,+(Y48/X48)*100,0)</f>
        <v>0</v>
      </c>
      <c r="AA48" s="40">
        <f>+AA28+AA32+AA38+AA42+AA47</f>
        <v>92913493</v>
      </c>
    </row>
    <row r="49" spans="1:27" ht="13.5">
      <c r="A49" s="14" t="s">
        <v>58</v>
      </c>
      <c r="B49" s="15"/>
      <c r="C49" s="44">
        <f aca="true" t="shared" si="10" ref="C49:Y49">+C25-C48</f>
        <v>1447668</v>
      </c>
      <c r="D49" s="44">
        <f>+D25-D48</f>
        <v>0</v>
      </c>
      <c r="E49" s="45">
        <f t="shared" si="10"/>
        <v>15679567</v>
      </c>
      <c r="F49" s="46">
        <f t="shared" si="10"/>
        <v>15679567</v>
      </c>
      <c r="G49" s="46">
        <f t="shared" si="10"/>
        <v>23166465</v>
      </c>
      <c r="H49" s="46">
        <f t="shared" si="10"/>
        <v>1391479</v>
      </c>
      <c r="I49" s="46">
        <f t="shared" si="10"/>
        <v>-1571690</v>
      </c>
      <c r="J49" s="46">
        <f t="shared" si="10"/>
        <v>22986254</v>
      </c>
      <c r="K49" s="46">
        <f t="shared" si="10"/>
        <v>-1746424</v>
      </c>
      <c r="L49" s="46">
        <f t="shared" si="10"/>
        <v>10897440</v>
      </c>
      <c r="M49" s="46">
        <f t="shared" si="10"/>
        <v>-2496791</v>
      </c>
      <c r="N49" s="46">
        <f t="shared" si="10"/>
        <v>6654225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29640479</v>
      </c>
      <c r="X49" s="46">
        <f>IF(F25=F48,0,X25-X48)</f>
        <v>0</v>
      </c>
      <c r="Y49" s="46">
        <f t="shared" si="10"/>
        <v>29640479</v>
      </c>
      <c r="Z49" s="47">
        <f>+IF(X49&lt;&gt;0,+(Y49/X49)*100,0)</f>
        <v>0</v>
      </c>
      <c r="AA49" s="44">
        <f>+AA25-AA48</f>
        <v>15679567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126868148</v>
      </c>
      <c r="D5" s="19">
        <f>SUM(D6:D8)</f>
        <v>0</v>
      </c>
      <c r="E5" s="20">
        <f t="shared" si="0"/>
        <v>101538000</v>
      </c>
      <c r="F5" s="21">
        <f t="shared" si="0"/>
        <v>101538000</v>
      </c>
      <c r="G5" s="21">
        <f t="shared" si="0"/>
        <v>37063608</v>
      </c>
      <c r="H5" s="21">
        <f t="shared" si="0"/>
        <v>1431954</v>
      </c>
      <c r="I5" s="21">
        <f t="shared" si="0"/>
        <v>1456009</v>
      </c>
      <c r="J5" s="21">
        <f t="shared" si="0"/>
        <v>39951571</v>
      </c>
      <c r="K5" s="21">
        <f t="shared" si="0"/>
        <v>1896412</v>
      </c>
      <c r="L5" s="21">
        <f t="shared" si="0"/>
        <v>1610627</v>
      </c>
      <c r="M5" s="21">
        <f t="shared" si="0"/>
        <v>28637115</v>
      </c>
      <c r="N5" s="21">
        <f t="shared" si="0"/>
        <v>32144154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72095725</v>
      </c>
      <c r="X5" s="21">
        <f t="shared" si="0"/>
        <v>66648998</v>
      </c>
      <c r="Y5" s="21">
        <f t="shared" si="0"/>
        <v>5446727</v>
      </c>
      <c r="Z5" s="4">
        <f>+IF(X5&lt;&gt;0,+(Y5/X5)*100,0)</f>
        <v>8.172256393111867</v>
      </c>
      <c r="AA5" s="19">
        <f>SUM(AA6:AA8)</f>
        <v>101538000</v>
      </c>
    </row>
    <row r="6" spans="1:27" ht="13.5">
      <c r="A6" s="5" t="s">
        <v>33</v>
      </c>
      <c r="B6" s="3"/>
      <c r="C6" s="22">
        <v>3491669</v>
      </c>
      <c r="D6" s="22"/>
      <c r="E6" s="23">
        <v>7354000</v>
      </c>
      <c r="F6" s="24">
        <v>7354000</v>
      </c>
      <c r="G6" s="24">
        <v>770</v>
      </c>
      <c r="H6" s="24">
        <v>4840</v>
      </c>
      <c r="I6" s="24">
        <v>83083</v>
      </c>
      <c r="J6" s="24">
        <v>88693</v>
      </c>
      <c r="K6" s="24">
        <v>50968</v>
      </c>
      <c r="L6" s="24">
        <v>35471</v>
      </c>
      <c r="M6" s="24">
        <v>1054</v>
      </c>
      <c r="N6" s="24">
        <v>87493</v>
      </c>
      <c r="O6" s="24"/>
      <c r="P6" s="24"/>
      <c r="Q6" s="24"/>
      <c r="R6" s="24"/>
      <c r="S6" s="24"/>
      <c r="T6" s="24"/>
      <c r="U6" s="24"/>
      <c r="V6" s="24"/>
      <c r="W6" s="24">
        <v>176186</v>
      </c>
      <c r="X6" s="24">
        <v>4009000</v>
      </c>
      <c r="Y6" s="24">
        <v>-3832814</v>
      </c>
      <c r="Z6" s="6">
        <v>-95.61</v>
      </c>
      <c r="AA6" s="22">
        <v>7354000</v>
      </c>
    </row>
    <row r="7" spans="1:27" ht="13.5">
      <c r="A7" s="5" t="s">
        <v>34</v>
      </c>
      <c r="B7" s="3"/>
      <c r="C7" s="25">
        <v>120938642</v>
      </c>
      <c r="D7" s="25"/>
      <c r="E7" s="26">
        <v>91504000</v>
      </c>
      <c r="F7" s="27">
        <v>91504000</v>
      </c>
      <c r="G7" s="27">
        <v>36963308</v>
      </c>
      <c r="H7" s="27">
        <v>1304029</v>
      </c>
      <c r="I7" s="27">
        <v>1275004</v>
      </c>
      <c r="J7" s="27">
        <v>39542341</v>
      </c>
      <c r="K7" s="27">
        <v>1742567</v>
      </c>
      <c r="L7" s="27">
        <v>1448928</v>
      </c>
      <c r="M7" s="27">
        <v>27776103</v>
      </c>
      <c r="N7" s="27">
        <v>30967598</v>
      </c>
      <c r="O7" s="27"/>
      <c r="P7" s="27"/>
      <c r="Q7" s="27"/>
      <c r="R7" s="27"/>
      <c r="S7" s="27"/>
      <c r="T7" s="27"/>
      <c r="U7" s="27"/>
      <c r="V7" s="27"/>
      <c r="W7" s="27">
        <v>70509939</v>
      </c>
      <c r="X7" s="27">
        <v>61300000</v>
      </c>
      <c r="Y7" s="27">
        <v>9209939</v>
      </c>
      <c r="Z7" s="7">
        <v>15.02</v>
      </c>
      <c r="AA7" s="25">
        <v>91504000</v>
      </c>
    </row>
    <row r="8" spans="1:27" ht="13.5">
      <c r="A8" s="5" t="s">
        <v>35</v>
      </c>
      <c r="B8" s="3"/>
      <c r="C8" s="22">
        <v>2437837</v>
      </c>
      <c r="D8" s="22"/>
      <c r="E8" s="23">
        <v>2680000</v>
      </c>
      <c r="F8" s="24">
        <v>2680000</v>
      </c>
      <c r="G8" s="24">
        <v>99530</v>
      </c>
      <c r="H8" s="24">
        <v>123085</v>
      </c>
      <c r="I8" s="24">
        <v>97922</v>
      </c>
      <c r="J8" s="24">
        <v>320537</v>
      </c>
      <c r="K8" s="24">
        <v>102877</v>
      </c>
      <c r="L8" s="24">
        <v>126228</v>
      </c>
      <c r="M8" s="24">
        <v>859958</v>
      </c>
      <c r="N8" s="24">
        <v>1089063</v>
      </c>
      <c r="O8" s="24"/>
      <c r="P8" s="24"/>
      <c r="Q8" s="24"/>
      <c r="R8" s="24"/>
      <c r="S8" s="24"/>
      <c r="T8" s="24"/>
      <c r="U8" s="24"/>
      <c r="V8" s="24"/>
      <c r="W8" s="24">
        <v>1409600</v>
      </c>
      <c r="X8" s="24">
        <v>1339998</v>
      </c>
      <c r="Y8" s="24">
        <v>69602</v>
      </c>
      <c r="Z8" s="6">
        <v>5.19</v>
      </c>
      <c r="AA8" s="22">
        <v>2680000</v>
      </c>
    </row>
    <row r="9" spans="1:27" ht="13.5">
      <c r="A9" s="2" t="s">
        <v>36</v>
      </c>
      <c r="B9" s="3"/>
      <c r="C9" s="19">
        <f aca="true" t="shared" si="1" ref="C9:Y9">SUM(C10:C14)</f>
        <v>241313</v>
      </c>
      <c r="D9" s="19">
        <f>SUM(D10:D14)</f>
        <v>0</v>
      </c>
      <c r="E9" s="20">
        <f t="shared" si="1"/>
        <v>34991000</v>
      </c>
      <c r="F9" s="21">
        <f t="shared" si="1"/>
        <v>34991000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17575000</v>
      </c>
      <c r="Y9" s="21">
        <f t="shared" si="1"/>
        <v>-17575000</v>
      </c>
      <c r="Z9" s="4">
        <f>+IF(X9&lt;&gt;0,+(Y9/X9)*100,0)</f>
        <v>-100</v>
      </c>
      <c r="AA9" s="19">
        <f>SUM(AA10:AA14)</f>
        <v>34991000</v>
      </c>
    </row>
    <row r="10" spans="1:27" ht="13.5">
      <c r="A10" s="5" t="s">
        <v>37</v>
      </c>
      <c r="B10" s="3"/>
      <c r="C10" s="22">
        <v>241313</v>
      </c>
      <c r="D10" s="22"/>
      <c r="E10" s="23">
        <v>3200000</v>
      </c>
      <c r="F10" s="24">
        <v>3200000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1500000</v>
      </c>
      <c r="Y10" s="24">
        <v>-1500000</v>
      </c>
      <c r="Z10" s="6">
        <v>-100</v>
      </c>
      <c r="AA10" s="22">
        <v>3200000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20556000</v>
      </c>
      <c r="F12" s="24">
        <v>20556000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6400000</v>
      </c>
      <c r="Y12" s="24">
        <v>-6400000</v>
      </c>
      <c r="Z12" s="6">
        <v>-100</v>
      </c>
      <c r="AA12" s="22">
        <v>20556000</v>
      </c>
    </row>
    <row r="13" spans="1:27" ht="13.5">
      <c r="A13" s="5" t="s">
        <v>40</v>
      </c>
      <c r="B13" s="3"/>
      <c r="C13" s="22"/>
      <c r="D13" s="22"/>
      <c r="E13" s="23">
        <v>590000</v>
      </c>
      <c r="F13" s="24">
        <v>590000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590000</v>
      </c>
    </row>
    <row r="14" spans="1:27" ht="13.5">
      <c r="A14" s="5" t="s">
        <v>41</v>
      </c>
      <c r="B14" s="3"/>
      <c r="C14" s="25"/>
      <c r="D14" s="25"/>
      <c r="E14" s="26">
        <v>10645000</v>
      </c>
      <c r="F14" s="27">
        <v>10645000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9675000</v>
      </c>
      <c r="Y14" s="27">
        <v>-9675000</v>
      </c>
      <c r="Z14" s="7">
        <v>-100</v>
      </c>
      <c r="AA14" s="25">
        <v>10645000</v>
      </c>
    </row>
    <row r="15" spans="1:27" ht="13.5">
      <c r="A15" s="2" t="s">
        <v>42</v>
      </c>
      <c r="B15" s="8"/>
      <c r="C15" s="19">
        <f aca="true" t="shared" si="2" ref="C15:Y15">SUM(C16:C18)</f>
        <v>7247507</v>
      </c>
      <c r="D15" s="19">
        <f>SUM(D16:D18)</f>
        <v>0</v>
      </c>
      <c r="E15" s="20">
        <f t="shared" si="2"/>
        <v>13429200</v>
      </c>
      <c r="F15" s="21">
        <f t="shared" si="2"/>
        <v>13429200</v>
      </c>
      <c r="G15" s="21">
        <f t="shared" si="2"/>
        <v>0</v>
      </c>
      <c r="H15" s="21">
        <f t="shared" si="2"/>
        <v>29000</v>
      </c>
      <c r="I15" s="21">
        <f t="shared" si="2"/>
        <v>587559</v>
      </c>
      <c r="J15" s="21">
        <f t="shared" si="2"/>
        <v>616559</v>
      </c>
      <c r="K15" s="21">
        <f t="shared" si="2"/>
        <v>306918</v>
      </c>
      <c r="L15" s="21">
        <f t="shared" si="2"/>
        <v>201840</v>
      </c>
      <c r="M15" s="21">
        <f t="shared" si="2"/>
        <v>1065756</v>
      </c>
      <c r="N15" s="21">
        <f t="shared" si="2"/>
        <v>1574514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2191073</v>
      </c>
      <c r="X15" s="21">
        <f t="shared" si="2"/>
        <v>6700668</v>
      </c>
      <c r="Y15" s="21">
        <f t="shared" si="2"/>
        <v>-4509595</v>
      </c>
      <c r="Z15" s="4">
        <f>+IF(X15&lt;&gt;0,+(Y15/X15)*100,0)</f>
        <v>-67.30067808164797</v>
      </c>
      <c r="AA15" s="19">
        <f>SUM(AA16:AA18)</f>
        <v>13429200</v>
      </c>
    </row>
    <row r="16" spans="1:27" ht="13.5">
      <c r="A16" s="5" t="s">
        <v>43</v>
      </c>
      <c r="B16" s="3"/>
      <c r="C16" s="22">
        <v>2413178</v>
      </c>
      <c r="D16" s="22"/>
      <c r="E16" s="23">
        <v>6100200</v>
      </c>
      <c r="F16" s="24">
        <v>6100200</v>
      </c>
      <c r="G16" s="24"/>
      <c r="H16" s="24">
        <v>29000</v>
      </c>
      <c r="I16" s="24">
        <v>274958</v>
      </c>
      <c r="J16" s="24">
        <v>303958</v>
      </c>
      <c r="K16" s="24"/>
      <c r="L16" s="24"/>
      <c r="M16" s="24">
        <v>1065756</v>
      </c>
      <c r="N16" s="24">
        <v>1065756</v>
      </c>
      <c r="O16" s="24"/>
      <c r="P16" s="24"/>
      <c r="Q16" s="24"/>
      <c r="R16" s="24"/>
      <c r="S16" s="24"/>
      <c r="T16" s="24"/>
      <c r="U16" s="24"/>
      <c r="V16" s="24"/>
      <c r="W16" s="24">
        <v>1369714</v>
      </c>
      <c r="X16" s="24">
        <v>3050668</v>
      </c>
      <c r="Y16" s="24">
        <v>-1680954</v>
      </c>
      <c r="Z16" s="6">
        <v>-55.1</v>
      </c>
      <c r="AA16" s="22">
        <v>6100200</v>
      </c>
    </row>
    <row r="17" spans="1:27" ht="13.5">
      <c r="A17" s="5" t="s">
        <v>44</v>
      </c>
      <c r="B17" s="3"/>
      <c r="C17" s="22">
        <v>4834329</v>
      </c>
      <c r="D17" s="22"/>
      <c r="E17" s="23">
        <v>7329000</v>
      </c>
      <c r="F17" s="24">
        <v>7329000</v>
      </c>
      <c r="G17" s="24"/>
      <c r="H17" s="24"/>
      <c r="I17" s="24">
        <v>312601</v>
      </c>
      <c r="J17" s="24">
        <v>312601</v>
      </c>
      <c r="K17" s="24">
        <v>306918</v>
      </c>
      <c r="L17" s="24">
        <v>201840</v>
      </c>
      <c r="M17" s="24"/>
      <c r="N17" s="24">
        <v>508758</v>
      </c>
      <c r="O17" s="24"/>
      <c r="P17" s="24"/>
      <c r="Q17" s="24"/>
      <c r="R17" s="24"/>
      <c r="S17" s="24"/>
      <c r="T17" s="24"/>
      <c r="U17" s="24"/>
      <c r="V17" s="24"/>
      <c r="W17" s="24">
        <v>821359</v>
      </c>
      <c r="X17" s="24">
        <v>3650000</v>
      </c>
      <c r="Y17" s="24">
        <v>-2828641</v>
      </c>
      <c r="Z17" s="6">
        <v>-77.5</v>
      </c>
      <c r="AA17" s="22">
        <v>7329000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4754054</v>
      </c>
      <c r="D19" s="19">
        <f>SUM(D20:D23)</f>
        <v>0</v>
      </c>
      <c r="E19" s="20">
        <f t="shared" si="3"/>
        <v>1775000</v>
      </c>
      <c r="F19" s="21">
        <f t="shared" si="3"/>
        <v>1775000</v>
      </c>
      <c r="G19" s="21">
        <f t="shared" si="3"/>
        <v>10550</v>
      </c>
      <c r="H19" s="21">
        <f t="shared" si="3"/>
        <v>10910</v>
      </c>
      <c r="I19" s="21">
        <f t="shared" si="3"/>
        <v>13863</v>
      </c>
      <c r="J19" s="21">
        <f t="shared" si="3"/>
        <v>35323</v>
      </c>
      <c r="K19" s="21">
        <f t="shared" si="3"/>
        <v>145652</v>
      </c>
      <c r="L19" s="21">
        <f t="shared" si="3"/>
        <v>30133</v>
      </c>
      <c r="M19" s="21">
        <f t="shared" si="3"/>
        <v>1240</v>
      </c>
      <c r="N19" s="21">
        <f t="shared" si="3"/>
        <v>177025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212348</v>
      </c>
      <c r="X19" s="21">
        <f t="shared" si="3"/>
        <v>870000</v>
      </c>
      <c r="Y19" s="21">
        <f t="shared" si="3"/>
        <v>-657652</v>
      </c>
      <c r="Z19" s="4">
        <f>+IF(X19&lt;&gt;0,+(Y19/X19)*100,0)</f>
        <v>-75.59218390804597</v>
      </c>
      <c r="AA19" s="19">
        <f>SUM(AA20:AA23)</f>
        <v>1775000</v>
      </c>
    </row>
    <row r="20" spans="1:27" ht="13.5">
      <c r="A20" s="5" t="s">
        <v>47</v>
      </c>
      <c r="B20" s="3"/>
      <c r="C20" s="22">
        <v>48189</v>
      </c>
      <c r="D20" s="22"/>
      <c r="E20" s="23"/>
      <c r="F20" s="24"/>
      <c r="G20" s="24"/>
      <c r="H20" s="24"/>
      <c r="I20" s="24"/>
      <c r="J20" s="24"/>
      <c r="K20" s="24">
        <v>84660</v>
      </c>
      <c r="L20" s="24"/>
      <c r="M20" s="24"/>
      <c r="N20" s="24">
        <v>84660</v>
      </c>
      <c r="O20" s="24"/>
      <c r="P20" s="24"/>
      <c r="Q20" s="24"/>
      <c r="R20" s="24"/>
      <c r="S20" s="24"/>
      <c r="T20" s="24"/>
      <c r="U20" s="24"/>
      <c r="V20" s="24"/>
      <c r="W20" s="24">
        <v>84660</v>
      </c>
      <c r="X20" s="24"/>
      <c r="Y20" s="24">
        <v>84660</v>
      </c>
      <c r="Z20" s="6">
        <v>0</v>
      </c>
      <c r="AA20" s="22"/>
    </row>
    <row r="21" spans="1:27" ht="13.5">
      <c r="A21" s="5" t="s">
        <v>48</v>
      </c>
      <c r="B21" s="3"/>
      <c r="C21" s="22">
        <v>4705865</v>
      </c>
      <c r="D21" s="22"/>
      <c r="E21" s="23">
        <v>1775000</v>
      </c>
      <c r="F21" s="24">
        <v>1775000</v>
      </c>
      <c r="G21" s="24">
        <v>10550</v>
      </c>
      <c r="H21" s="24">
        <v>10910</v>
      </c>
      <c r="I21" s="24">
        <v>13863</v>
      </c>
      <c r="J21" s="24">
        <v>35323</v>
      </c>
      <c r="K21" s="24">
        <v>60992</v>
      </c>
      <c r="L21" s="24">
        <v>30133</v>
      </c>
      <c r="M21" s="24">
        <v>1240</v>
      </c>
      <c r="N21" s="24">
        <v>92365</v>
      </c>
      <c r="O21" s="24"/>
      <c r="P21" s="24"/>
      <c r="Q21" s="24"/>
      <c r="R21" s="24"/>
      <c r="S21" s="24"/>
      <c r="T21" s="24"/>
      <c r="U21" s="24"/>
      <c r="V21" s="24"/>
      <c r="W21" s="24">
        <v>127688</v>
      </c>
      <c r="X21" s="24">
        <v>870000</v>
      </c>
      <c r="Y21" s="24">
        <v>-742312</v>
      </c>
      <c r="Z21" s="6">
        <v>-85.32</v>
      </c>
      <c r="AA21" s="22">
        <v>1775000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1975000</v>
      </c>
      <c r="F24" s="21">
        <v>1975000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900000</v>
      </c>
      <c r="Y24" s="21">
        <v>-900000</v>
      </c>
      <c r="Z24" s="4">
        <v>-100</v>
      </c>
      <c r="AA24" s="19">
        <v>1975000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139111022</v>
      </c>
      <c r="D25" s="40">
        <f>+D5+D9+D15+D19+D24</f>
        <v>0</v>
      </c>
      <c r="E25" s="41">
        <f t="shared" si="4"/>
        <v>153708200</v>
      </c>
      <c r="F25" s="42">
        <f t="shared" si="4"/>
        <v>153708200</v>
      </c>
      <c r="G25" s="42">
        <f t="shared" si="4"/>
        <v>37074158</v>
      </c>
      <c r="H25" s="42">
        <f t="shared" si="4"/>
        <v>1471864</v>
      </c>
      <c r="I25" s="42">
        <f t="shared" si="4"/>
        <v>2057431</v>
      </c>
      <c r="J25" s="42">
        <f t="shared" si="4"/>
        <v>40603453</v>
      </c>
      <c r="K25" s="42">
        <f t="shared" si="4"/>
        <v>2348982</v>
      </c>
      <c r="L25" s="42">
        <f t="shared" si="4"/>
        <v>1842600</v>
      </c>
      <c r="M25" s="42">
        <f t="shared" si="4"/>
        <v>29704111</v>
      </c>
      <c r="N25" s="42">
        <f t="shared" si="4"/>
        <v>33895693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74499146</v>
      </c>
      <c r="X25" s="42">
        <f t="shared" si="4"/>
        <v>92694666</v>
      </c>
      <c r="Y25" s="42">
        <f t="shared" si="4"/>
        <v>-18195520</v>
      </c>
      <c r="Z25" s="43">
        <f>+IF(X25&lt;&gt;0,+(Y25/X25)*100,0)</f>
        <v>-19.62952215610767</v>
      </c>
      <c r="AA25" s="40">
        <f>+AA5+AA9+AA15+AA19+AA24</f>
        <v>153708200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62041406</v>
      </c>
      <c r="D28" s="19">
        <f>SUM(D29:D31)</f>
        <v>0</v>
      </c>
      <c r="E28" s="20">
        <f t="shared" si="5"/>
        <v>65402800</v>
      </c>
      <c r="F28" s="21">
        <f t="shared" si="5"/>
        <v>65402800</v>
      </c>
      <c r="G28" s="21">
        <f t="shared" si="5"/>
        <v>3267146</v>
      </c>
      <c r="H28" s="21">
        <f t="shared" si="5"/>
        <v>3772511</v>
      </c>
      <c r="I28" s="21">
        <f t="shared" si="5"/>
        <v>5007406</v>
      </c>
      <c r="J28" s="21">
        <f t="shared" si="5"/>
        <v>12047063</v>
      </c>
      <c r="K28" s="21">
        <f t="shared" si="5"/>
        <v>4949041</v>
      </c>
      <c r="L28" s="21">
        <f t="shared" si="5"/>
        <v>5546313</v>
      </c>
      <c r="M28" s="21">
        <f t="shared" si="5"/>
        <v>4924589</v>
      </c>
      <c r="N28" s="21">
        <f t="shared" si="5"/>
        <v>15419943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27467006</v>
      </c>
      <c r="X28" s="21">
        <f t="shared" si="5"/>
        <v>31606500</v>
      </c>
      <c r="Y28" s="21">
        <f t="shared" si="5"/>
        <v>-4139494</v>
      </c>
      <c r="Z28" s="4">
        <f>+IF(X28&lt;&gt;0,+(Y28/X28)*100,0)</f>
        <v>-13.096970559853194</v>
      </c>
      <c r="AA28" s="19">
        <f>SUM(AA29:AA31)</f>
        <v>65402800</v>
      </c>
    </row>
    <row r="29" spans="1:27" ht="13.5">
      <c r="A29" s="5" t="s">
        <v>33</v>
      </c>
      <c r="B29" s="3"/>
      <c r="C29" s="22">
        <v>23514697</v>
      </c>
      <c r="D29" s="22"/>
      <c r="E29" s="23">
        <v>27733800</v>
      </c>
      <c r="F29" s="24">
        <v>27733800</v>
      </c>
      <c r="G29" s="24">
        <v>1090512</v>
      </c>
      <c r="H29" s="24">
        <v>1553944</v>
      </c>
      <c r="I29" s="24">
        <v>1772035</v>
      </c>
      <c r="J29" s="24">
        <v>4416491</v>
      </c>
      <c r="K29" s="24">
        <v>1297717</v>
      </c>
      <c r="L29" s="24">
        <v>2072314</v>
      </c>
      <c r="M29" s="24">
        <v>1675653</v>
      </c>
      <c r="N29" s="24">
        <v>5045684</v>
      </c>
      <c r="O29" s="24"/>
      <c r="P29" s="24"/>
      <c r="Q29" s="24"/>
      <c r="R29" s="24"/>
      <c r="S29" s="24"/>
      <c r="T29" s="24"/>
      <c r="U29" s="24"/>
      <c r="V29" s="24"/>
      <c r="W29" s="24">
        <v>9462175</v>
      </c>
      <c r="X29" s="24">
        <v>13272000</v>
      </c>
      <c r="Y29" s="24">
        <v>-3809825</v>
      </c>
      <c r="Z29" s="6">
        <v>-28.71</v>
      </c>
      <c r="AA29" s="22">
        <v>27733800</v>
      </c>
    </row>
    <row r="30" spans="1:27" ht="13.5">
      <c r="A30" s="5" t="s">
        <v>34</v>
      </c>
      <c r="B30" s="3"/>
      <c r="C30" s="25">
        <v>22000933</v>
      </c>
      <c r="D30" s="25"/>
      <c r="E30" s="26">
        <v>21278800</v>
      </c>
      <c r="F30" s="27">
        <v>21278800</v>
      </c>
      <c r="G30" s="27">
        <v>1228844</v>
      </c>
      <c r="H30" s="27">
        <v>1249674</v>
      </c>
      <c r="I30" s="27">
        <v>2075563</v>
      </c>
      <c r="J30" s="27">
        <v>4554081</v>
      </c>
      <c r="K30" s="27">
        <v>2362835</v>
      </c>
      <c r="L30" s="27">
        <v>1792106</v>
      </c>
      <c r="M30" s="27">
        <v>1824713</v>
      </c>
      <c r="N30" s="27">
        <v>5979654</v>
      </c>
      <c r="O30" s="27"/>
      <c r="P30" s="27"/>
      <c r="Q30" s="27"/>
      <c r="R30" s="27"/>
      <c r="S30" s="27"/>
      <c r="T30" s="27"/>
      <c r="U30" s="27"/>
      <c r="V30" s="27"/>
      <c r="W30" s="27">
        <v>10533735</v>
      </c>
      <c r="X30" s="27">
        <v>10139502</v>
      </c>
      <c r="Y30" s="27">
        <v>394233</v>
      </c>
      <c r="Z30" s="7">
        <v>3.89</v>
      </c>
      <c r="AA30" s="25">
        <v>21278800</v>
      </c>
    </row>
    <row r="31" spans="1:27" ht="13.5">
      <c r="A31" s="5" t="s">
        <v>35</v>
      </c>
      <c r="B31" s="3"/>
      <c r="C31" s="22">
        <v>16525776</v>
      </c>
      <c r="D31" s="22"/>
      <c r="E31" s="23">
        <v>16390200</v>
      </c>
      <c r="F31" s="24">
        <v>16390200</v>
      </c>
      <c r="G31" s="24">
        <v>947790</v>
      </c>
      <c r="H31" s="24">
        <v>968893</v>
      </c>
      <c r="I31" s="24">
        <v>1159808</v>
      </c>
      <c r="J31" s="24">
        <v>3076491</v>
      </c>
      <c r="K31" s="24">
        <v>1288489</v>
      </c>
      <c r="L31" s="24">
        <v>1681893</v>
      </c>
      <c r="M31" s="24">
        <v>1424223</v>
      </c>
      <c r="N31" s="24">
        <v>4394605</v>
      </c>
      <c r="O31" s="24"/>
      <c r="P31" s="24"/>
      <c r="Q31" s="24"/>
      <c r="R31" s="24"/>
      <c r="S31" s="24"/>
      <c r="T31" s="24"/>
      <c r="U31" s="24"/>
      <c r="V31" s="24"/>
      <c r="W31" s="24">
        <v>7471096</v>
      </c>
      <c r="X31" s="24">
        <v>8194998</v>
      </c>
      <c r="Y31" s="24">
        <v>-723902</v>
      </c>
      <c r="Z31" s="6">
        <v>-8.83</v>
      </c>
      <c r="AA31" s="22">
        <v>16390200</v>
      </c>
    </row>
    <row r="32" spans="1:27" ht="13.5">
      <c r="A32" s="2" t="s">
        <v>36</v>
      </c>
      <c r="B32" s="3"/>
      <c r="C32" s="19">
        <f aca="true" t="shared" si="6" ref="C32:Y32">SUM(C33:C37)</f>
        <v>17754175</v>
      </c>
      <c r="D32" s="19">
        <f>SUM(D33:D37)</f>
        <v>0</v>
      </c>
      <c r="E32" s="20">
        <f t="shared" si="6"/>
        <v>44008912</v>
      </c>
      <c r="F32" s="21">
        <f t="shared" si="6"/>
        <v>44008912</v>
      </c>
      <c r="G32" s="21">
        <f t="shared" si="6"/>
        <v>1004084</v>
      </c>
      <c r="H32" s="21">
        <f t="shared" si="6"/>
        <v>1237984</v>
      </c>
      <c r="I32" s="21">
        <f t="shared" si="6"/>
        <v>3642668</v>
      </c>
      <c r="J32" s="21">
        <f t="shared" si="6"/>
        <v>5884736</v>
      </c>
      <c r="K32" s="21">
        <f t="shared" si="6"/>
        <v>5510596</v>
      </c>
      <c r="L32" s="21">
        <f t="shared" si="6"/>
        <v>2089708</v>
      </c>
      <c r="M32" s="21">
        <f t="shared" si="6"/>
        <v>1365786</v>
      </c>
      <c r="N32" s="21">
        <f t="shared" si="6"/>
        <v>8966090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14850826</v>
      </c>
      <c r="X32" s="21">
        <f t="shared" si="6"/>
        <v>22879996</v>
      </c>
      <c r="Y32" s="21">
        <f t="shared" si="6"/>
        <v>-8029170</v>
      </c>
      <c r="Z32" s="4">
        <f>+IF(X32&lt;&gt;0,+(Y32/X32)*100,0)</f>
        <v>-35.092532358834326</v>
      </c>
      <c r="AA32" s="19">
        <f>SUM(AA33:AA37)</f>
        <v>44008912</v>
      </c>
    </row>
    <row r="33" spans="1:27" ht="13.5">
      <c r="A33" s="5" t="s">
        <v>37</v>
      </c>
      <c r="B33" s="3"/>
      <c r="C33" s="22">
        <v>2907753</v>
      </c>
      <c r="D33" s="22"/>
      <c r="E33" s="23">
        <v>3000000</v>
      </c>
      <c r="F33" s="24">
        <v>3000000</v>
      </c>
      <c r="G33" s="24">
        <v>296923</v>
      </c>
      <c r="H33" s="24">
        <v>487764</v>
      </c>
      <c r="I33" s="24">
        <v>305563</v>
      </c>
      <c r="J33" s="24">
        <v>1090250</v>
      </c>
      <c r="K33" s="24">
        <v>539033</v>
      </c>
      <c r="L33" s="24">
        <v>391317</v>
      </c>
      <c r="M33" s="24">
        <v>156114</v>
      </c>
      <c r="N33" s="24">
        <v>1086464</v>
      </c>
      <c r="O33" s="24"/>
      <c r="P33" s="24"/>
      <c r="Q33" s="24"/>
      <c r="R33" s="24"/>
      <c r="S33" s="24"/>
      <c r="T33" s="24"/>
      <c r="U33" s="24"/>
      <c r="V33" s="24"/>
      <c r="W33" s="24">
        <v>2176714</v>
      </c>
      <c r="X33" s="24">
        <v>1599996</v>
      </c>
      <c r="Y33" s="24">
        <v>576718</v>
      </c>
      <c r="Z33" s="6">
        <v>36.04</v>
      </c>
      <c r="AA33" s="22">
        <v>3000000</v>
      </c>
    </row>
    <row r="34" spans="1:27" ht="13.5">
      <c r="A34" s="5" t="s">
        <v>38</v>
      </c>
      <c r="B34" s="3"/>
      <c r="C34" s="22">
        <v>299750</v>
      </c>
      <c r="D34" s="22"/>
      <c r="E34" s="23">
        <v>300000</v>
      </c>
      <c r="F34" s="24">
        <v>300000</v>
      </c>
      <c r="G34" s="24">
        <v>7433</v>
      </c>
      <c r="H34" s="24">
        <v>685</v>
      </c>
      <c r="I34" s="24"/>
      <c r="J34" s="24">
        <v>8118</v>
      </c>
      <c r="K34" s="24">
        <v>1422</v>
      </c>
      <c r="L34" s="24">
        <v>151260</v>
      </c>
      <c r="M34" s="24"/>
      <c r="N34" s="24">
        <v>152682</v>
      </c>
      <c r="O34" s="24"/>
      <c r="P34" s="24"/>
      <c r="Q34" s="24"/>
      <c r="R34" s="24"/>
      <c r="S34" s="24"/>
      <c r="T34" s="24"/>
      <c r="U34" s="24"/>
      <c r="V34" s="24"/>
      <c r="W34" s="24">
        <v>160800</v>
      </c>
      <c r="X34" s="24"/>
      <c r="Y34" s="24">
        <v>160800</v>
      </c>
      <c r="Z34" s="6">
        <v>0</v>
      </c>
      <c r="AA34" s="22">
        <v>300000</v>
      </c>
    </row>
    <row r="35" spans="1:27" ht="13.5">
      <c r="A35" s="5" t="s">
        <v>39</v>
      </c>
      <c r="B35" s="3"/>
      <c r="C35" s="22">
        <v>14157401</v>
      </c>
      <c r="D35" s="22"/>
      <c r="E35" s="23">
        <v>28264412</v>
      </c>
      <c r="F35" s="24">
        <v>28264412</v>
      </c>
      <c r="G35" s="24">
        <v>485152</v>
      </c>
      <c r="H35" s="24">
        <v>564117</v>
      </c>
      <c r="I35" s="24">
        <v>877749</v>
      </c>
      <c r="J35" s="24">
        <v>1927018</v>
      </c>
      <c r="K35" s="24">
        <v>2549810</v>
      </c>
      <c r="L35" s="24">
        <v>1335931</v>
      </c>
      <c r="M35" s="24">
        <v>1048188</v>
      </c>
      <c r="N35" s="24">
        <v>4933929</v>
      </c>
      <c r="O35" s="24"/>
      <c r="P35" s="24"/>
      <c r="Q35" s="24"/>
      <c r="R35" s="24"/>
      <c r="S35" s="24"/>
      <c r="T35" s="24"/>
      <c r="U35" s="24"/>
      <c r="V35" s="24"/>
      <c r="W35" s="24">
        <v>6860947</v>
      </c>
      <c r="X35" s="24">
        <v>11080000</v>
      </c>
      <c r="Y35" s="24">
        <v>-4219053</v>
      </c>
      <c r="Z35" s="6">
        <v>-38.08</v>
      </c>
      <c r="AA35" s="22">
        <v>28264412</v>
      </c>
    </row>
    <row r="36" spans="1:27" ht="13.5">
      <c r="A36" s="5" t="s">
        <v>40</v>
      </c>
      <c r="B36" s="3"/>
      <c r="C36" s="22">
        <v>389271</v>
      </c>
      <c r="D36" s="22"/>
      <c r="E36" s="23">
        <v>1004800</v>
      </c>
      <c r="F36" s="24">
        <v>1004800</v>
      </c>
      <c r="G36" s="24">
        <v>30211</v>
      </c>
      <c r="H36" s="24">
        <v>38003</v>
      </c>
      <c r="I36" s="24">
        <v>30986</v>
      </c>
      <c r="J36" s="24">
        <v>99200</v>
      </c>
      <c r="K36" s="24">
        <v>31047</v>
      </c>
      <c r="L36" s="24">
        <v>37478</v>
      </c>
      <c r="M36" s="24">
        <v>33647</v>
      </c>
      <c r="N36" s="24">
        <v>102172</v>
      </c>
      <c r="O36" s="24"/>
      <c r="P36" s="24"/>
      <c r="Q36" s="24"/>
      <c r="R36" s="24"/>
      <c r="S36" s="24"/>
      <c r="T36" s="24"/>
      <c r="U36" s="24"/>
      <c r="V36" s="24"/>
      <c r="W36" s="24">
        <v>201372</v>
      </c>
      <c r="X36" s="24">
        <v>200000</v>
      </c>
      <c r="Y36" s="24">
        <v>1372</v>
      </c>
      <c r="Z36" s="6">
        <v>0.69</v>
      </c>
      <c r="AA36" s="22">
        <v>1004800</v>
      </c>
    </row>
    <row r="37" spans="1:27" ht="13.5">
      <c r="A37" s="5" t="s">
        <v>41</v>
      </c>
      <c r="B37" s="3"/>
      <c r="C37" s="25"/>
      <c r="D37" s="25"/>
      <c r="E37" s="26">
        <v>11439700</v>
      </c>
      <c r="F37" s="27">
        <v>11439700</v>
      </c>
      <c r="G37" s="27">
        <v>184365</v>
      </c>
      <c r="H37" s="27">
        <v>147415</v>
      </c>
      <c r="I37" s="27">
        <v>2428370</v>
      </c>
      <c r="J37" s="27">
        <v>2760150</v>
      </c>
      <c r="K37" s="27">
        <v>2389284</v>
      </c>
      <c r="L37" s="27">
        <v>173722</v>
      </c>
      <c r="M37" s="27">
        <v>127837</v>
      </c>
      <c r="N37" s="27">
        <v>2690843</v>
      </c>
      <c r="O37" s="27"/>
      <c r="P37" s="27"/>
      <c r="Q37" s="27"/>
      <c r="R37" s="27"/>
      <c r="S37" s="27"/>
      <c r="T37" s="27"/>
      <c r="U37" s="27"/>
      <c r="V37" s="27"/>
      <c r="W37" s="27">
        <v>5450993</v>
      </c>
      <c r="X37" s="27">
        <v>10000000</v>
      </c>
      <c r="Y37" s="27">
        <v>-4549007</v>
      </c>
      <c r="Z37" s="7">
        <v>-45.49</v>
      </c>
      <c r="AA37" s="25">
        <v>11439700</v>
      </c>
    </row>
    <row r="38" spans="1:27" ht="13.5">
      <c r="A38" s="2" t="s">
        <v>42</v>
      </c>
      <c r="B38" s="8"/>
      <c r="C38" s="19">
        <f aca="true" t="shared" si="7" ref="C38:Y38">SUM(C39:C41)</f>
        <v>43604363</v>
      </c>
      <c r="D38" s="19">
        <f>SUM(D39:D41)</f>
        <v>0</v>
      </c>
      <c r="E38" s="20">
        <f t="shared" si="7"/>
        <v>31897188</v>
      </c>
      <c r="F38" s="21">
        <f t="shared" si="7"/>
        <v>31897188</v>
      </c>
      <c r="G38" s="21">
        <f t="shared" si="7"/>
        <v>876105</v>
      </c>
      <c r="H38" s="21">
        <f t="shared" si="7"/>
        <v>1251335</v>
      </c>
      <c r="I38" s="21">
        <f t="shared" si="7"/>
        <v>2397953</v>
      </c>
      <c r="J38" s="21">
        <f t="shared" si="7"/>
        <v>4525393</v>
      </c>
      <c r="K38" s="21">
        <f t="shared" si="7"/>
        <v>1265692</v>
      </c>
      <c r="L38" s="21">
        <f t="shared" si="7"/>
        <v>1172760</v>
      </c>
      <c r="M38" s="21">
        <f t="shared" si="7"/>
        <v>772566</v>
      </c>
      <c r="N38" s="21">
        <f t="shared" si="7"/>
        <v>3211018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7736411</v>
      </c>
      <c r="X38" s="21">
        <f t="shared" si="7"/>
        <v>15570498</v>
      </c>
      <c r="Y38" s="21">
        <f t="shared" si="7"/>
        <v>-7834087</v>
      </c>
      <c r="Z38" s="4">
        <f>+IF(X38&lt;&gt;0,+(Y38/X38)*100,0)</f>
        <v>-50.31365727672936</v>
      </c>
      <c r="AA38" s="19">
        <f>SUM(AA39:AA41)</f>
        <v>31897188</v>
      </c>
    </row>
    <row r="39" spans="1:27" ht="13.5">
      <c r="A39" s="5" t="s">
        <v>43</v>
      </c>
      <c r="B39" s="3"/>
      <c r="C39" s="22">
        <v>37857679</v>
      </c>
      <c r="D39" s="22"/>
      <c r="E39" s="23">
        <v>24885900</v>
      </c>
      <c r="F39" s="24">
        <v>24885900</v>
      </c>
      <c r="G39" s="24">
        <v>875499</v>
      </c>
      <c r="H39" s="24">
        <v>1091803</v>
      </c>
      <c r="I39" s="24">
        <v>2079360</v>
      </c>
      <c r="J39" s="24">
        <v>4046662</v>
      </c>
      <c r="K39" s="24">
        <v>955250</v>
      </c>
      <c r="L39" s="24">
        <v>965750</v>
      </c>
      <c r="M39" s="24">
        <v>768955</v>
      </c>
      <c r="N39" s="24">
        <v>2689955</v>
      </c>
      <c r="O39" s="24"/>
      <c r="P39" s="24"/>
      <c r="Q39" s="24"/>
      <c r="R39" s="24"/>
      <c r="S39" s="24"/>
      <c r="T39" s="24"/>
      <c r="U39" s="24"/>
      <c r="V39" s="24"/>
      <c r="W39" s="24">
        <v>6736617</v>
      </c>
      <c r="X39" s="24">
        <v>12000000</v>
      </c>
      <c r="Y39" s="24">
        <v>-5263383</v>
      </c>
      <c r="Z39" s="6">
        <v>-43.86</v>
      </c>
      <c r="AA39" s="22">
        <v>24885900</v>
      </c>
    </row>
    <row r="40" spans="1:27" ht="13.5">
      <c r="A40" s="5" t="s">
        <v>44</v>
      </c>
      <c r="B40" s="3"/>
      <c r="C40" s="22">
        <v>5746684</v>
      </c>
      <c r="D40" s="22"/>
      <c r="E40" s="23">
        <v>7011288</v>
      </c>
      <c r="F40" s="24">
        <v>7011288</v>
      </c>
      <c r="G40" s="24">
        <v>606</v>
      </c>
      <c r="H40" s="24">
        <v>159532</v>
      </c>
      <c r="I40" s="24">
        <v>318593</v>
      </c>
      <c r="J40" s="24">
        <v>478731</v>
      </c>
      <c r="K40" s="24">
        <v>310442</v>
      </c>
      <c r="L40" s="24">
        <v>207010</v>
      </c>
      <c r="M40" s="24">
        <v>3611</v>
      </c>
      <c r="N40" s="24">
        <v>521063</v>
      </c>
      <c r="O40" s="24"/>
      <c r="P40" s="24"/>
      <c r="Q40" s="24"/>
      <c r="R40" s="24"/>
      <c r="S40" s="24"/>
      <c r="T40" s="24"/>
      <c r="U40" s="24"/>
      <c r="V40" s="24"/>
      <c r="W40" s="24">
        <v>999794</v>
      </c>
      <c r="X40" s="24">
        <v>3570498</v>
      </c>
      <c r="Y40" s="24">
        <v>-2570704</v>
      </c>
      <c r="Z40" s="6">
        <v>-72</v>
      </c>
      <c r="AA40" s="22">
        <v>7011288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13584101</v>
      </c>
      <c r="D42" s="19">
        <f>SUM(D43:D46)</f>
        <v>0</v>
      </c>
      <c r="E42" s="20">
        <f t="shared" si="8"/>
        <v>5392100</v>
      </c>
      <c r="F42" s="21">
        <f t="shared" si="8"/>
        <v>5392100</v>
      </c>
      <c r="G42" s="21">
        <f t="shared" si="8"/>
        <v>69634</v>
      </c>
      <c r="H42" s="21">
        <f t="shared" si="8"/>
        <v>547362</v>
      </c>
      <c r="I42" s="21">
        <f t="shared" si="8"/>
        <v>690081</v>
      </c>
      <c r="J42" s="21">
        <f t="shared" si="8"/>
        <v>1307077</v>
      </c>
      <c r="K42" s="21">
        <f t="shared" si="8"/>
        <v>598789</v>
      </c>
      <c r="L42" s="21">
        <f t="shared" si="8"/>
        <v>474817</v>
      </c>
      <c r="M42" s="21">
        <f t="shared" si="8"/>
        <v>268450</v>
      </c>
      <c r="N42" s="21">
        <f t="shared" si="8"/>
        <v>1342056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2649133</v>
      </c>
      <c r="X42" s="21">
        <f t="shared" si="8"/>
        <v>2400000</v>
      </c>
      <c r="Y42" s="21">
        <f t="shared" si="8"/>
        <v>249133</v>
      </c>
      <c r="Z42" s="4">
        <f>+IF(X42&lt;&gt;0,+(Y42/X42)*100,0)</f>
        <v>10.380541666666666</v>
      </c>
      <c r="AA42" s="19">
        <f>SUM(AA43:AA46)</f>
        <v>5392100</v>
      </c>
    </row>
    <row r="43" spans="1:27" ht="13.5">
      <c r="A43" s="5" t="s">
        <v>47</v>
      </c>
      <c r="B43" s="3"/>
      <c r="C43" s="22">
        <v>40763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13399522</v>
      </c>
      <c r="D44" s="22"/>
      <c r="E44" s="23">
        <v>5392100</v>
      </c>
      <c r="F44" s="24">
        <v>5392100</v>
      </c>
      <c r="G44" s="24">
        <v>69634</v>
      </c>
      <c r="H44" s="24">
        <v>547362</v>
      </c>
      <c r="I44" s="24">
        <v>690081</v>
      </c>
      <c r="J44" s="24">
        <v>1307077</v>
      </c>
      <c r="K44" s="24">
        <v>598789</v>
      </c>
      <c r="L44" s="24">
        <v>474817</v>
      </c>
      <c r="M44" s="24">
        <v>268450</v>
      </c>
      <c r="N44" s="24">
        <v>1342056</v>
      </c>
      <c r="O44" s="24"/>
      <c r="P44" s="24"/>
      <c r="Q44" s="24"/>
      <c r="R44" s="24"/>
      <c r="S44" s="24"/>
      <c r="T44" s="24"/>
      <c r="U44" s="24"/>
      <c r="V44" s="24"/>
      <c r="W44" s="24">
        <v>2649133</v>
      </c>
      <c r="X44" s="24">
        <v>2400000</v>
      </c>
      <c r="Y44" s="24">
        <v>249133</v>
      </c>
      <c r="Z44" s="6">
        <v>10.38</v>
      </c>
      <c r="AA44" s="22">
        <v>5392100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143816</v>
      </c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7007200</v>
      </c>
      <c r="F47" s="21">
        <v>7007200</v>
      </c>
      <c r="G47" s="21">
        <v>60186</v>
      </c>
      <c r="H47" s="21">
        <v>127129</v>
      </c>
      <c r="I47" s="21">
        <v>118822</v>
      </c>
      <c r="J47" s="21">
        <v>306137</v>
      </c>
      <c r="K47" s="21">
        <v>357899</v>
      </c>
      <c r="L47" s="21">
        <v>348327</v>
      </c>
      <c r="M47" s="21">
        <v>203129</v>
      </c>
      <c r="N47" s="21">
        <v>909355</v>
      </c>
      <c r="O47" s="21"/>
      <c r="P47" s="21"/>
      <c r="Q47" s="21"/>
      <c r="R47" s="21"/>
      <c r="S47" s="21"/>
      <c r="T47" s="21"/>
      <c r="U47" s="21"/>
      <c r="V47" s="21"/>
      <c r="W47" s="21">
        <v>1215492</v>
      </c>
      <c r="X47" s="21">
        <v>2515998</v>
      </c>
      <c r="Y47" s="21">
        <v>-1300506</v>
      </c>
      <c r="Z47" s="4">
        <v>-51.69</v>
      </c>
      <c r="AA47" s="19">
        <v>7007200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136984045</v>
      </c>
      <c r="D48" s="40">
        <f>+D28+D32+D38+D42+D47</f>
        <v>0</v>
      </c>
      <c r="E48" s="41">
        <f t="shared" si="9"/>
        <v>153708200</v>
      </c>
      <c r="F48" s="42">
        <f t="shared" si="9"/>
        <v>153708200</v>
      </c>
      <c r="G48" s="42">
        <f t="shared" si="9"/>
        <v>5277155</v>
      </c>
      <c r="H48" s="42">
        <f t="shared" si="9"/>
        <v>6936321</v>
      </c>
      <c r="I48" s="42">
        <f t="shared" si="9"/>
        <v>11856930</v>
      </c>
      <c r="J48" s="42">
        <f t="shared" si="9"/>
        <v>24070406</v>
      </c>
      <c r="K48" s="42">
        <f t="shared" si="9"/>
        <v>12682017</v>
      </c>
      <c r="L48" s="42">
        <f t="shared" si="9"/>
        <v>9631925</v>
      </c>
      <c r="M48" s="42">
        <f t="shared" si="9"/>
        <v>7534520</v>
      </c>
      <c r="N48" s="42">
        <f t="shared" si="9"/>
        <v>29848462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53918868</v>
      </c>
      <c r="X48" s="42">
        <f t="shared" si="9"/>
        <v>74972992</v>
      </c>
      <c r="Y48" s="42">
        <f t="shared" si="9"/>
        <v>-21054124</v>
      </c>
      <c r="Z48" s="43">
        <f>+IF(X48&lt;&gt;0,+(Y48/X48)*100,0)</f>
        <v>-28.0822779488379</v>
      </c>
      <c r="AA48" s="40">
        <f>+AA28+AA32+AA38+AA42+AA47</f>
        <v>153708200</v>
      </c>
    </row>
    <row r="49" spans="1:27" ht="13.5">
      <c r="A49" s="14" t="s">
        <v>58</v>
      </c>
      <c r="B49" s="15"/>
      <c r="C49" s="44">
        <f aca="true" t="shared" si="10" ref="C49:Y49">+C25-C48</f>
        <v>2126977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31797003</v>
      </c>
      <c r="H49" s="46">
        <f t="shared" si="10"/>
        <v>-5464457</v>
      </c>
      <c r="I49" s="46">
        <f t="shared" si="10"/>
        <v>-9799499</v>
      </c>
      <c r="J49" s="46">
        <f t="shared" si="10"/>
        <v>16533047</v>
      </c>
      <c r="K49" s="46">
        <f t="shared" si="10"/>
        <v>-10333035</v>
      </c>
      <c r="L49" s="46">
        <f t="shared" si="10"/>
        <v>-7789325</v>
      </c>
      <c r="M49" s="46">
        <f t="shared" si="10"/>
        <v>22169591</v>
      </c>
      <c r="N49" s="46">
        <f t="shared" si="10"/>
        <v>4047231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20580278</v>
      </c>
      <c r="X49" s="46">
        <f>IF(F25=F48,0,X25-X48)</f>
        <v>0</v>
      </c>
      <c r="Y49" s="46">
        <f t="shared" si="10"/>
        <v>2858604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150241785</v>
      </c>
      <c r="D5" s="19">
        <f>SUM(D6:D8)</f>
        <v>0</v>
      </c>
      <c r="E5" s="20">
        <f t="shared" si="0"/>
        <v>185702158</v>
      </c>
      <c r="F5" s="21">
        <f t="shared" si="0"/>
        <v>185702158</v>
      </c>
      <c r="G5" s="21">
        <f t="shared" si="0"/>
        <v>5000</v>
      </c>
      <c r="H5" s="21">
        <f t="shared" si="0"/>
        <v>68100171</v>
      </c>
      <c r="I5" s="21">
        <f t="shared" si="0"/>
        <v>-271472</v>
      </c>
      <c r="J5" s="21">
        <f t="shared" si="0"/>
        <v>67833699</v>
      </c>
      <c r="K5" s="21">
        <f t="shared" si="0"/>
        <v>2743246</v>
      </c>
      <c r="L5" s="21">
        <f t="shared" si="0"/>
        <v>0</v>
      </c>
      <c r="M5" s="21">
        <f t="shared" si="0"/>
        <v>0</v>
      </c>
      <c r="N5" s="21">
        <f t="shared" si="0"/>
        <v>2743246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70576945</v>
      </c>
      <c r="X5" s="21">
        <f t="shared" si="0"/>
        <v>92851068</v>
      </c>
      <c r="Y5" s="21">
        <f t="shared" si="0"/>
        <v>-22274123</v>
      </c>
      <c r="Z5" s="4">
        <f>+IF(X5&lt;&gt;0,+(Y5/X5)*100,0)</f>
        <v>-23.989086479866877</v>
      </c>
      <c r="AA5" s="19">
        <f>SUM(AA6:AA8)</f>
        <v>185702158</v>
      </c>
    </row>
    <row r="6" spans="1:27" ht="13.5">
      <c r="A6" s="5" t="s">
        <v>33</v>
      </c>
      <c r="B6" s="3"/>
      <c r="C6" s="22">
        <v>-29643</v>
      </c>
      <c r="D6" s="22"/>
      <c r="E6" s="23">
        <v>10543000</v>
      </c>
      <c r="F6" s="24">
        <v>10543000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5271498</v>
      </c>
      <c r="Y6" s="24">
        <v>-5271498</v>
      </c>
      <c r="Z6" s="6">
        <v>-100</v>
      </c>
      <c r="AA6" s="22">
        <v>10543000</v>
      </c>
    </row>
    <row r="7" spans="1:27" ht="13.5">
      <c r="A7" s="5" t="s">
        <v>34</v>
      </c>
      <c r="B7" s="3"/>
      <c r="C7" s="25">
        <v>149693932</v>
      </c>
      <c r="D7" s="25"/>
      <c r="E7" s="26">
        <v>174297345</v>
      </c>
      <c r="F7" s="27">
        <v>174297345</v>
      </c>
      <c r="G7" s="27"/>
      <c r="H7" s="27">
        <v>68050674</v>
      </c>
      <c r="I7" s="27">
        <v>-488312</v>
      </c>
      <c r="J7" s="27">
        <v>67562362</v>
      </c>
      <c r="K7" s="27">
        <v>2721060</v>
      </c>
      <c r="L7" s="27"/>
      <c r="M7" s="27"/>
      <c r="N7" s="27">
        <v>2721060</v>
      </c>
      <c r="O7" s="27"/>
      <c r="P7" s="27"/>
      <c r="Q7" s="27"/>
      <c r="R7" s="27"/>
      <c r="S7" s="27"/>
      <c r="T7" s="27"/>
      <c r="U7" s="27"/>
      <c r="V7" s="27"/>
      <c r="W7" s="27">
        <v>70283422</v>
      </c>
      <c r="X7" s="27">
        <v>87148662</v>
      </c>
      <c r="Y7" s="27">
        <v>-16865240</v>
      </c>
      <c r="Z7" s="7">
        <v>-19.35</v>
      </c>
      <c r="AA7" s="25">
        <v>174297345</v>
      </c>
    </row>
    <row r="8" spans="1:27" ht="13.5">
      <c r="A8" s="5" t="s">
        <v>35</v>
      </c>
      <c r="B8" s="3"/>
      <c r="C8" s="22">
        <v>577496</v>
      </c>
      <c r="D8" s="22"/>
      <c r="E8" s="23">
        <v>861813</v>
      </c>
      <c r="F8" s="24">
        <v>861813</v>
      </c>
      <c r="G8" s="24">
        <v>5000</v>
      </c>
      <c r="H8" s="24">
        <v>49497</v>
      </c>
      <c r="I8" s="24">
        <v>216840</v>
      </c>
      <c r="J8" s="24">
        <v>271337</v>
      </c>
      <c r="K8" s="24">
        <v>22186</v>
      </c>
      <c r="L8" s="24"/>
      <c r="M8" s="24"/>
      <c r="N8" s="24">
        <v>22186</v>
      </c>
      <c r="O8" s="24"/>
      <c r="P8" s="24"/>
      <c r="Q8" s="24"/>
      <c r="R8" s="24"/>
      <c r="S8" s="24"/>
      <c r="T8" s="24"/>
      <c r="U8" s="24"/>
      <c r="V8" s="24"/>
      <c r="W8" s="24">
        <v>293523</v>
      </c>
      <c r="X8" s="24">
        <v>430908</v>
      </c>
      <c r="Y8" s="24">
        <v>-137385</v>
      </c>
      <c r="Z8" s="6">
        <v>-31.88</v>
      </c>
      <c r="AA8" s="22">
        <v>861813</v>
      </c>
    </row>
    <row r="9" spans="1:27" ht="13.5">
      <c r="A9" s="2" t="s">
        <v>36</v>
      </c>
      <c r="B9" s="3"/>
      <c r="C9" s="19">
        <f aca="true" t="shared" si="1" ref="C9:Y9">SUM(C10:C14)</f>
        <v>2279517</v>
      </c>
      <c r="D9" s="19">
        <f>SUM(D10:D14)</f>
        <v>0</v>
      </c>
      <c r="E9" s="20">
        <f t="shared" si="1"/>
        <v>3251858</v>
      </c>
      <c r="F9" s="21">
        <f t="shared" si="1"/>
        <v>3251858</v>
      </c>
      <c r="G9" s="21">
        <f t="shared" si="1"/>
        <v>0</v>
      </c>
      <c r="H9" s="21">
        <f t="shared" si="1"/>
        <v>291403</v>
      </c>
      <c r="I9" s="21">
        <f t="shared" si="1"/>
        <v>108739</v>
      </c>
      <c r="J9" s="21">
        <f t="shared" si="1"/>
        <v>400142</v>
      </c>
      <c r="K9" s="21">
        <f t="shared" si="1"/>
        <v>127651</v>
      </c>
      <c r="L9" s="21">
        <f t="shared" si="1"/>
        <v>0</v>
      </c>
      <c r="M9" s="21">
        <f t="shared" si="1"/>
        <v>0</v>
      </c>
      <c r="N9" s="21">
        <f t="shared" si="1"/>
        <v>127651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527793</v>
      </c>
      <c r="X9" s="21">
        <f t="shared" si="1"/>
        <v>1475934</v>
      </c>
      <c r="Y9" s="21">
        <f t="shared" si="1"/>
        <v>-948141</v>
      </c>
      <c r="Z9" s="4">
        <f>+IF(X9&lt;&gt;0,+(Y9/X9)*100,0)</f>
        <v>-64.24006764530121</v>
      </c>
      <c r="AA9" s="19">
        <f>SUM(AA10:AA14)</f>
        <v>3251858</v>
      </c>
    </row>
    <row r="10" spans="1:27" ht="13.5">
      <c r="A10" s="5" t="s">
        <v>37</v>
      </c>
      <c r="B10" s="3"/>
      <c r="C10" s="22">
        <v>135342</v>
      </c>
      <c r="D10" s="22"/>
      <c r="E10" s="23">
        <v>465255</v>
      </c>
      <c r="F10" s="24">
        <v>465255</v>
      </c>
      <c r="G10" s="24"/>
      <c r="H10" s="24">
        <v>12677</v>
      </c>
      <c r="I10" s="24">
        <v>19740</v>
      </c>
      <c r="J10" s="24">
        <v>32417</v>
      </c>
      <c r="K10" s="24">
        <v>11913</v>
      </c>
      <c r="L10" s="24"/>
      <c r="M10" s="24"/>
      <c r="N10" s="24">
        <v>11913</v>
      </c>
      <c r="O10" s="24"/>
      <c r="P10" s="24"/>
      <c r="Q10" s="24"/>
      <c r="R10" s="24"/>
      <c r="S10" s="24"/>
      <c r="T10" s="24"/>
      <c r="U10" s="24"/>
      <c r="V10" s="24"/>
      <c r="W10" s="24">
        <v>44330</v>
      </c>
      <c r="X10" s="24">
        <v>82632</v>
      </c>
      <c r="Y10" s="24">
        <v>-38302</v>
      </c>
      <c r="Z10" s="6">
        <v>-46.35</v>
      </c>
      <c r="AA10" s="22">
        <v>465255</v>
      </c>
    </row>
    <row r="11" spans="1:27" ht="13.5">
      <c r="A11" s="5" t="s">
        <v>38</v>
      </c>
      <c r="B11" s="3"/>
      <c r="C11" s="22">
        <v>350000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1794175</v>
      </c>
      <c r="D12" s="22"/>
      <c r="E12" s="23">
        <v>2786603</v>
      </c>
      <c r="F12" s="24">
        <v>2786603</v>
      </c>
      <c r="G12" s="24"/>
      <c r="H12" s="24">
        <v>278726</v>
      </c>
      <c r="I12" s="24">
        <v>88999</v>
      </c>
      <c r="J12" s="24">
        <v>367725</v>
      </c>
      <c r="K12" s="24">
        <v>115738</v>
      </c>
      <c r="L12" s="24"/>
      <c r="M12" s="24"/>
      <c r="N12" s="24">
        <v>115738</v>
      </c>
      <c r="O12" s="24"/>
      <c r="P12" s="24"/>
      <c r="Q12" s="24"/>
      <c r="R12" s="24"/>
      <c r="S12" s="24"/>
      <c r="T12" s="24"/>
      <c r="U12" s="24"/>
      <c r="V12" s="24"/>
      <c r="W12" s="24">
        <v>483463</v>
      </c>
      <c r="X12" s="24">
        <v>1393302</v>
      </c>
      <c r="Y12" s="24">
        <v>-909839</v>
      </c>
      <c r="Z12" s="6">
        <v>-65.3</v>
      </c>
      <c r="AA12" s="22">
        <v>2786603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44344143</v>
      </c>
      <c r="D15" s="19">
        <f>SUM(D16:D18)</f>
        <v>0</v>
      </c>
      <c r="E15" s="20">
        <f t="shared" si="2"/>
        <v>58182306</v>
      </c>
      <c r="F15" s="21">
        <f t="shared" si="2"/>
        <v>58182306</v>
      </c>
      <c r="G15" s="21">
        <f t="shared" si="2"/>
        <v>0</v>
      </c>
      <c r="H15" s="21">
        <f t="shared" si="2"/>
        <v>15956315</v>
      </c>
      <c r="I15" s="21">
        <f t="shared" si="2"/>
        <v>469455</v>
      </c>
      <c r="J15" s="21">
        <f t="shared" si="2"/>
        <v>16425770</v>
      </c>
      <c r="K15" s="21">
        <f t="shared" si="2"/>
        <v>1067656</v>
      </c>
      <c r="L15" s="21">
        <f t="shared" si="2"/>
        <v>0</v>
      </c>
      <c r="M15" s="21">
        <f t="shared" si="2"/>
        <v>0</v>
      </c>
      <c r="N15" s="21">
        <f t="shared" si="2"/>
        <v>1067656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17493426</v>
      </c>
      <c r="X15" s="21">
        <f t="shared" si="2"/>
        <v>29091156</v>
      </c>
      <c r="Y15" s="21">
        <f t="shared" si="2"/>
        <v>-11597730</v>
      </c>
      <c r="Z15" s="4">
        <f>+IF(X15&lt;&gt;0,+(Y15/X15)*100,0)</f>
        <v>-39.86685850503844</v>
      </c>
      <c r="AA15" s="19">
        <f>SUM(AA16:AA18)</f>
        <v>58182306</v>
      </c>
    </row>
    <row r="16" spans="1:27" ht="13.5">
      <c r="A16" s="5" t="s">
        <v>43</v>
      </c>
      <c r="B16" s="3"/>
      <c r="C16" s="22">
        <v>555464</v>
      </c>
      <c r="D16" s="22"/>
      <c r="E16" s="23">
        <v>652306</v>
      </c>
      <c r="F16" s="24">
        <v>652306</v>
      </c>
      <c r="G16" s="24"/>
      <c r="H16" s="24">
        <v>942315</v>
      </c>
      <c r="I16" s="24">
        <v>8455</v>
      </c>
      <c r="J16" s="24">
        <v>950770</v>
      </c>
      <c r="K16" s="24">
        <v>67656</v>
      </c>
      <c r="L16" s="24"/>
      <c r="M16" s="24"/>
      <c r="N16" s="24">
        <v>67656</v>
      </c>
      <c r="O16" s="24"/>
      <c r="P16" s="24"/>
      <c r="Q16" s="24"/>
      <c r="R16" s="24"/>
      <c r="S16" s="24"/>
      <c r="T16" s="24"/>
      <c r="U16" s="24"/>
      <c r="V16" s="24"/>
      <c r="W16" s="24">
        <v>1018426</v>
      </c>
      <c r="X16" s="24">
        <v>326154</v>
      </c>
      <c r="Y16" s="24">
        <v>692272</v>
      </c>
      <c r="Z16" s="6">
        <v>212.25</v>
      </c>
      <c r="AA16" s="22">
        <v>652306</v>
      </c>
    </row>
    <row r="17" spans="1:27" ht="13.5">
      <c r="A17" s="5" t="s">
        <v>44</v>
      </c>
      <c r="B17" s="3"/>
      <c r="C17" s="22">
        <v>43788679</v>
      </c>
      <c r="D17" s="22"/>
      <c r="E17" s="23">
        <v>57180000</v>
      </c>
      <c r="F17" s="24">
        <v>57180000</v>
      </c>
      <c r="G17" s="24"/>
      <c r="H17" s="24">
        <v>15014000</v>
      </c>
      <c r="I17" s="24">
        <v>461000</v>
      </c>
      <c r="J17" s="24">
        <v>15475000</v>
      </c>
      <c r="K17" s="24">
        <v>1000000</v>
      </c>
      <c r="L17" s="24"/>
      <c r="M17" s="24"/>
      <c r="N17" s="24">
        <v>1000000</v>
      </c>
      <c r="O17" s="24"/>
      <c r="P17" s="24"/>
      <c r="Q17" s="24"/>
      <c r="R17" s="24"/>
      <c r="S17" s="24"/>
      <c r="T17" s="24"/>
      <c r="U17" s="24"/>
      <c r="V17" s="24"/>
      <c r="W17" s="24">
        <v>16475000</v>
      </c>
      <c r="X17" s="24">
        <v>28590000</v>
      </c>
      <c r="Y17" s="24">
        <v>-12115000</v>
      </c>
      <c r="Z17" s="6">
        <v>-42.37</v>
      </c>
      <c r="AA17" s="22">
        <v>57180000</v>
      </c>
    </row>
    <row r="18" spans="1:27" ht="13.5">
      <c r="A18" s="5" t="s">
        <v>45</v>
      </c>
      <c r="B18" s="3"/>
      <c r="C18" s="22"/>
      <c r="D18" s="22"/>
      <c r="E18" s="23">
        <v>350000</v>
      </c>
      <c r="F18" s="24">
        <v>350000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175002</v>
      </c>
      <c r="Y18" s="24">
        <v>-175002</v>
      </c>
      <c r="Z18" s="6">
        <v>-100</v>
      </c>
      <c r="AA18" s="22">
        <v>350000</v>
      </c>
    </row>
    <row r="19" spans="1:27" ht="13.5">
      <c r="A19" s="2" t="s">
        <v>46</v>
      </c>
      <c r="B19" s="8"/>
      <c r="C19" s="19">
        <f aca="true" t="shared" si="3" ref="C19:Y19">SUM(C20:C23)</f>
        <v>817196</v>
      </c>
      <c r="D19" s="19">
        <f>SUM(D20:D23)</f>
        <v>0</v>
      </c>
      <c r="E19" s="20">
        <f t="shared" si="3"/>
        <v>853146</v>
      </c>
      <c r="F19" s="21">
        <f t="shared" si="3"/>
        <v>853146</v>
      </c>
      <c r="G19" s="21">
        <f t="shared" si="3"/>
        <v>0</v>
      </c>
      <c r="H19" s="21">
        <f t="shared" si="3"/>
        <v>9828</v>
      </c>
      <c r="I19" s="21">
        <f t="shared" si="3"/>
        <v>6286</v>
      </c>
      <c r="J19" s="21">
        <f t="shared" si="3"/>
        <v>16114</v>
      </c>
      <c r="K19" s="21">
        <f t="shared" si="3"/>
        <v>5248</v>
      </c>
      <c r="L19" s="21">
        <f t="shared" si="3"/>
        <v>0</v>
      </c>
      <c r="M19" s="21">
        <f t="shared" si="3"/>
        <v>0</v>
      </c>
      <c r="N19" s="21">
        <f t="shared" si="3"/>
        <v>5248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21362</v>
      </c>
      <c r="X19" s="21">
        <f t="shared" si="3"/>
        <v>426570</v>
      </c>
      <c r="Y19" s="21">
        <f t="shared" si="3"/>
        <v>-405208</v>
      </c>
      <c r="Z19" s="4">
        <f>+IF(X19&lt;&gt;0,+(Y19/X19)*100,0)</f>
        <v>-94.99214665822726</v>
      </c>
      <c r="AA19" s="19">
        <f>SUM(AA20:AA23)</f>
        <v>853146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52263</v>
      </c>
      <c r="D22" s="25"/>
      <c r="E22" s="26">
        <v>82573</v>
      </c>
      <c r="F22" s="27">
        <v>82573</v>
      </c>
      <c r="G22" s="27"/>
      <c r="H22" s="27">
        <v>9828</v>
      </c>
      <c r="I22" s="27">
        <v>6286</v>
      </c>
      <c r="J22" s="27">
        <v>16114</v>
      </c>
      <c r="K22" s="27">
        <v>5248</v>
      </c>
      <c r="L22" s="27"/>
      <c r="M22" s="27"/>
      <c r="N22" s="27">
        <v>5248</v>
      </c>
      <c r="O22" s="27"/>
      <c r="P22" s="27"/>
      <c r="Q22" s="27"/>
      <c r="R22" s="27"/>
      <c r="S22" s="27"/>
      <c r="T22" s="27"/>
      <c r="U22" s="27"/>
      <c r="V22" s="27"/>
      <c r="W22" s="27">
        <v>21362</v>
      </c>
      <c r="X22" s="27">
        <v>41286</v>
      </c>
      <c r="Y22" s="27">
        <v>-19924</v>
      </c>
      <c r="Z22" s="7">
        <v>-48.26</v>
      </c>
      <c r="AA22" s="25">
        <v>82573</v>
      </c>
    </row>
    <row r="23" spans="1:27" ht="13.5">
      <c r="A23" s="5" t="s">
        <v>50</v>
      </c>
      <c r="B23" s="3"/>
      <c r="C23" s="22">
        <v>764933</v>
      </c>
      <c r="D23" s="22"/>
      <c r="E23" s="23">
        <v>770573</v>
      </c>
      <c r="F23" s="24">
        <v>770573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385284</v>
      </c>
      <c r="Y23" s="24">
        <v>-385284</v>
      </c>
      <c r="Z23" s="6">
        <v>-100</v>
      </c>
      <c r="AA23" s="22">
        <v>770573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197682641</v>
      </c>
      <c r="D25" s="40">
        <f>+D5+D9+D15+D19+D24</f>
        <v>0</v>
      </c>
      <c r="E25" s="41">
        <f t="shared" si="4"/>
        <v>247989468</v>
      </c>
      <c r="F25" s="42">
        <f t="shared" si="4"/>
        <v>247989468</v>
      </c>
      <c r="G25" s="42">
        <f t="shared" si="4"/>
        <v>5000</v>
      </c>
      <c r="H25" s="42">
        <f t="shared" si="4"/>
        <v>84357717</v>
      </c>
      <c r="I25" s="42">
        <f t="shared" si="4"/>
        <v>313008</v>
      </c>
      <c r="J25" s="42">
        <f t="shared" si="4"/>
        <v>84675725</v>
      </c>
      <c r="K25" s="42">
        <f t="shared" si="4"/>
        <v>3943801</v>
      </c>
      <c r="L25" s="42">
        <f t="shared" si="4"/>
        <v>0</v>
      </c>
      <c r="M25" s="42">
        <f t="shared" si="4"/>
        <v>0</v>
      </c>
      <c r="N25" s="42">
        <f t="shared" si="4"/>
        <v>3943801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88619526</v>
      </c>
      <c r="X25" s="42">
        <f t="shared" si="4"/>
        <v>123844728</v>
      </c>
      <c r="Y25" s="42">
        <f t="shared" si="4"/>
        <v>-35225202</v>
      </c>
      <c r="Z25" s="43">
        <f>+IF(X25&lt;&gt;0,+(Y25/X25)*100,0)</f>
        <v>-28.443037155364415</v>
      </c>
      <c r="AA25" s="40">
        <f>+AA5+AA9+AA15+AA19+AA24</f>
        <v>247989468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93335313</v>
      </c>
      <c r="D28" s="19">
        <f>SUM(D29:D31)</f>
        <v>0</v>
      </c>
      <c r="E28" s="20">
        <f t="shared" si="5"/>
        <v>97767766</v>
      </c>
      <c r="F28" s="21">
        <f t="shared" si="5"/>
        <v>97767766</v>
      </c>
      <c r="G28" s="21">
        <f t="shared" si="5"/>
        <v>5512413</v>
      </c>
      <c r="H28" s="21">
        <f t="shared" si="5"/>
        <v>3859384</v>
      </c>
      <c r="I28" s="21">
        <f t="shared" si="5"/>
        <v>4120850</v>
      </c>
      <c r="J28" s="21">
        <f t="shared" si="5"/>
        <v>13492647</v>
      </c>
      <c r="K28" s="21">
        <f t="shared" si="5"/>
        <v>6221981</v>
      </c>
      <c r="L28" s="21">
        <f t="shared" si="5"/>
        <v>0</v>
      </c>
      <c r="M28" s="21">
        <f t="shared" si="5"/>
        <v>0</v>
      </c>
      <c r="N28" s="21">
        <f t="shared" si="5"/>
        <v>6221981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19714628</v>
      </c>
      <c r="X28" s="21">
        <f t="shared" si="5"/>
        <v>47428632</v>
      </c>
      <c r="Y28" s="21">
        <f t="shared" si="5"/>
        <v>-27714004</v>
      </c>
      <c r="Z28" s="4">
        <f>+IF(X28&lt;&gt;0,+(Y28/X28)*100,0)</f>
        <v>-58.43306633849359</v>
      </c>
      <c r="AA28" s="19">
        <f>SUM(AA29:AA31)</f>
        <v>97767766</v>
      </c>
    </row>
    <row r="29" spans="1:27" ht="13.5">
      <c r="A29" s="5" t="s">
        <v>33</v>
      </c>
      <c r="B29" s="3"/>
      <c r="C29" s="22">
        <v>54024712</v>
      </c>
      <c r="D29" s="22"/>
      <c r="E29" s="23">
        <v>43775462</v>
      </c>
      <c r="F29" s="24">
        <v>43775462</v>
      </c>
      <c r="G29" s="24">
        <v>2251845</v>
      </c>
      <c r="H29" s="24">
        <v>2122756</v>
      </c>
      <c r="I29" s="24">
        <v>2552975</v>
      </c>
      <c r="J29" s="24">
        <v>6927576</v>
      </c>
      <c r="K29" s="24">
        <v>2610220</v>
      </c>
      <c r="L29" s="24"/>
      <c r="M29" s="24"/>
      <c r="N29" s="24">
        <v>2610220</v>
      </c>
      <c r="O29" s="24"/>
      <c r="P29" s="24"/>
      <c r="Q29" s="24"/>
      <c r="R29" s="24"/>
      <c r="S29" s="24"/>
      <c r="T29" s="24"/>
      <c r="U29" s="24"/>
      <c r="V29" s="24"/>
      <c r="W29" s="24">
        <v>9537796</v>
      </c>
      <c r="X29" s="24">
        <v>21801318</v>
      </c>
      <c r="Y29" s="24">
        <v>-12263522</v>
      </c>
      <c r="Z29" s="6">
        <v>-56.25</v>
      </c>
      <c r="AA29" s="22">
        <v>43775462</v>
      </c>
    </row>
    <row r="30" spans="1:27" ht="13.5">
      <c r="A30" s="5" t="s">
        <v>34</v>
      </c>
      <c r="B30" s="3"/>
      <c r="C30" s="25">
        <v>25925419</v>
      </c>
      <c r="D30" s="25"/>
      <c r="E30" s="26">
        <v>34684706</v>
      </c>
      <c r="F30" s="27">
        <v>34684706</v>
      </c>
      <c r="G30" s="27">
        <v>1746473</v>
      </c>
      <c r="H30" s="27">
        <v>605542</v>
      </c>
      <c r="I30" s="27">
        <v>763119</v>
      </c>
      <c r="J30" s="27">
        <v>3115134</v>
      </c>
      <c r="K30" s="27">
        <v>2564817</v>
      </c>
      <c r="L30" s="27"/>
      <c r="M30" s="27"/>
      <c r="N30" s="27">
        <v>2564817</v>
      </c>
      <c r="O30" s="27"/>
      <c r="P30" s="27"/>
      <c r="Q30" s="27"/>
      <c r="R30" s="27"/>
      <c r="S30" s="27"/>
      <c r="T30" s="27"/>
      <c r="U30" s="27"/>
      <c r="V30" s="27"/>
      <c r="W30" s="27">
        <v>5679951</v>
      </c>
      <c r="X30" s="27">
        <v>17175162</v>
      </c>
      <c r="Y30" s="27">
        <v>-11495211</v>
      </c>
      <c r="Z30" s="7">
        <v>-66.93</v>
      </c>
      <c r="AA30" s="25">
        <v>34684706</v>
      </c>
    </row>
    <row r="31" spans="1:27" ht="13.5">
      <c r="A31" s="5" t="s">
        <v>35</v>
      </c>
      <c r="B31" s="3"/>
      <c r="C31" s="22">
        <v>13385182</v>
      </c>
      <c r="D31" s="22"/>
      <c r="E31" s="23">
        <v>19307598</v>
      </c>
      <c r="F31" s="24">
        <v>19307598</v>
      </c>
      <c r="G31" s="24">
        <v>1514095</v>
      </c>
      <c r="H31" s="24">
        <v>1131086</v>
      </c>
      <c r="I31" s="24">
        <v>804756</v>
      </c>
      <c r="J31" s="24">
        <v>3449937</v>
      </c>
      <c r="K31" s="24">
        <v>1046944</v>
      </c>
      <c r="L31" s="24"/>
      <c r="M31" s="24"/>
      <c r="N31" s="24">
        <v>1046944</v>
      </c>
      <c r="O31" s="24"/>
      <c r="P31" s="24"/>
      <c r="Q31" s="24"/>
      <c r="R31" s="24"/>
      <c r="S31" s="24"/>
      <c r="T31" s="24"/>
      <c r="U31" s="24"/>
      <c r="V31" s="24"/>
      <c r="W31" s="24">
        <v>4496881</v>
      </c>
      <c r="X31" s="24">
        <v>8452152</v>
      </c>
      <c r="Y31" s="24">
        <v>-3955271</v>
      </c>
      <c r="Z31" s="6">
        <v>-46.8</v>
      </c>
      <c r="AA31" s="22">
        <v>19307598</v>
      </c>
    </row>
    <row r="32" spans="1:27" ht="13.5">
      <c r="A32" s="2" t="s">
        <v>36</v>
      </c>
      <c r="B32" s="3"/>
      <c r="C32" s="19">
        <f aca="true" t="shared" si="6" ref="C32:Y32">SUM(C33:C37)</f>
        <v>12158756</v>
      </c>
      <c r="D32" s="19">
        <f>SUM(D33:D37)</f>
        <v>0</v>
      </c>
      <c r="E32" s="20">
        <f t="shared" si="6"/>
        <v>31145795</v>
      </c>
      <c r="F32" s="21">
        <f t="shared" si="6"/>
        <v>31145795</v>
      </c>
      <c r="G32" s="21">
        <f t="shared" si="6"/>
        <v>1101637</v>
      </c>
      <c r="H32" s="21">
        <f t="shared" si="6"/>
        <v>1120998</v>
      </c>
      <c r="I32" s="21">
        <f t="shared" si="6"/>
        <v>1118754</v>
      </c>
      <c r="J32" s="21">
        <f t="shared" si="6"/>
        <v>3341389</v>
      </c>
      <c r="K32" s="21">
        <f t="shared" si="6"/>
        <v>1695018</v>
      </c>
      <c r="L32" s="21">
        <f t="shared" si="6"/>
        <v>0</v>
      </c>
      <c r="M32" s="21">
        <f t="shared" si="6"/>
        <v>0</v>
      </c>
      <c r="N32" s="21">
        <f t="shared" si="6"/>
        <v>1695018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5036407</v>
      </c>
      <c r="X32" s="21">
        <f t="shared" si="6"/>
        <v>14034120</v>
      </c>
      <c r="Y32" s="21">
        <f t="shared" si="6"/>
        <v>-8997713</v>
      </c>
      <c r="Z32" s="4">
        <f>+IF(X32&lt;&gt;0,+(Y32/X32)*100,0)</f>
        <v>-64.11312572501873</v>
      </c>
      <c r="AA32" s="19">
        <f>SUM(AA33:AA37)</f>
        <v>31145795</v>
      </c>
    </row>
    <row r="33" spans="1:27" ht="13.5">
      <c r="A33" s="5" t="s">
        <v>37</v>
      </c>
      <c r="B33" s="3"/>
      <c r="C33" s="22">
        <v>1008083</v>
      </c>
      <c r="D33" s="22"/>
      <c r="E33" s="23">
        <v>8513742</v>
      </c>
      <c r="F33" s="24">
        <v>8513742</v>
      </c>
      <c r="G33" s="24">
        <v>79835</v>
      </c>
      <c r="H33" s="24">
        <v>66443</v>
      </c>
      <c r="I33" s="24">
        <v>68407</v>
      </c>
      <c r="J33" s="24">
        <v>214685</v>
      </c>
      <c r="K33" s="24">
        <v>103290</v>
      </c>
      <c r="L33" s="24"/>
      <c r="M33" s="24"/>
      <c r="N33" s="24">
        <v>103290</v>
      </c>
      <c r="O33" s="24"/>
      <c r="P33" s="24"/>
      <c r="Q33" s="24"/>
      <c r="R33" s="24"/>
      <c r="S33" s="24"/>
      <c r="T33" s="24"/>
      <c r="U33" s="24"/>
      <c r="V33" s="24"/>
      <c r="W33" s="24">
        <v>317975</v>
      </c>
      <c r="X33" s="24">
        <v>3320880</v>
      </c>
      <c r="Y33" s="24">
        <v>-3002905</v>
      </c>
      <c r="Z33" s="6">
        <v>-90.42</v>
      </c>
      <c r="AA33" s="22">
        <v>8513742</v>
      </c>
    </row>
    <row r="34" spans="1:27" ht="13.5">
      <c r="A34" s="5" t="s">
        <v>38</v>
      </c>
      <c r="B34" s="3"/>
      <c r="C34" s="22">
        <v>134156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8682543</v>
      </c>
      <c r="D35" s="22"/>
      <c r="E35" s="23">
        <v>15080203</v>
      </c>
      <c r="F35" s="24">
        <v>15080203</v>
      </c>
      <c r="G35" s="24">
        <v>908132</v>
      </c>
      <c r="H35" s="24">
        <v>952497</v>
      </c>
      <c r="I35" s="24">
        <v>948028</v>
      </c>
      <c r="J35" s="24">
        <v>2808657</v>
      </c>
      <c r="K35" s="24">
        <v>1240860</v>
      </c>
      <c r="L35" s="24"/>
      <c r="M35" s="24"/>
      <c r="N35" s="24">
        <v>1240860</v>
      </c>
      <c r="O35" s="24"/>
      <c r="P35" s="24"/>
      <c r="Q35" s="24"/>
      <c r="R35" s="24"/>
      <c r="S35" s="24"/>
      <c r="T35" s="24"/>
      <c r="U35" s="24"/>
      <c r="V35" s="24"/>
      <c r="W35" s="24">
        <v>4049517</v>
      </c>
      <c r="X35" s="24">
        <v>7188108</v>
      </c>
      <c r="Y35" s="24">
        <v>-3138591</v>
      </c>
      <c r="Z35" s="6">
        <v>-43.66</v>
      </c>
      <c r="AA35" s="22">
        <v>15080203</v>
      </c>
    </row>
    <row r="36" spans="1:27" ht="13.5">
      <c r="A36" s="5" t="s">
        <v>40</v>
      </c>
      <c r="B36" s="3"/>
      <c r="C36" s="22">
        <v>2333974</v>
      </c>
      <c r="D36" s="22"/>
      <c r="E36" s="23">
        <v>7551850</v>
      </c>
      <c r="F36" s="24">
        <v>7551850</v>
      </c>
      <c r="G36" s="24">
        <v>113670</v>
      </c>
      <c r="H36" s="24">
        <v>102058</v>
      </c>
      <c r="I36" s="24">
        <v>102319</v>
      </c>
      <c r="J36" s="24">
        <v>318047</v>
      </c>
      <c r="K36" s="24">
        <v>350868</v>
      </c>
      <c r="L36" s="24"/>
      <c r="M36" s="24"/>
      <c r="N36" s="24">
        <v>350868</v>
      </c>
      <c r="O36" s="24"/>
      <c r="P36" s="24"/>
      <c r="Q36" s="24"/>
      <c r="R36" s="24"/>
      <c r="S36" s="24"/>
      <c r="T36" s="24"/>
      <c r="U36" s="24"/>
      <c r="V36" s="24"/>
      <c r="W36" s="24">
        <v>668915</v>
      </c>
      <c r="X36" s="24">
        <v>3525132</v>
      </c>
      <c r="Y36" s="24">
        <v>-2856217</v>
      </c>
      <c r="Z36" s="6">
        <v>-81.02</v>
      </c>
      <c r="AA36" s="22">
        <v>7551850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24271361</v>
      </c>
      <c r="D38" s="19">
        <f>SUM(D39:D41)</f>
        <v>0</v>
      </c>
      <c r="E38" s="20">
        <f t="shared" si="7"/>
        <v>69709727</v>
      </c>
      <c r="F38" s="21">
        <f t="shared" si="7"/>
        <v>69709727</v>
      </c>
      <c r="G38" s="21">
        <f t="shared" si="7"/>
        <v>1681993</v>
      </c>
      <c r="H38" s="21">
        <f t="shared" si="7"/>
        <v>1953165</v>
      </c>
      <c r="I38" s="21">
        <f t="shared" si="7"/>
        <v>1043397</v>
      </c>
      <c r="J38" s="21">
        <f t="shared" si="7"/>
        <v>4678555</v>
      </c>
      <c r="K38" s="21">
        <f t="shared" si="7"/>
        <v>1973980</v>
      </c>
      <c r="L38" s="21">
        <f t="shared" si="7"/>
        <v>0</v>
      </c>
      <c r="M38" s="21">
        <f t="shared" si="7"/>
        <v>0</v>
      </c>
      <c r="N38" s="21">
        <f t="shared" si="7"/>
        <v>1973980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6652535</v>
      </c>
      <c r="X38" s="21">
        <f t="shared" si="7"/>
        <v>32037474</v>
      </c>
      <c r="Y38" s="21">
        <f t="shared" si="7"/>
        <v>-25384939</v>
      </c>
      <c r="Z38" s="4">
        <f>+IF(X38&lt;&gt;0,+(Y38/X38)*100,0)</f>
        <v>-79.2351450679289</v>
      </c>
      <c r="AA38" s="19">
        <f>SUM(AA39:AA41)</f>
        <v>69709727</v>
      </c>
    </row>
    <row r="39" spans="1:27" ht="13.5">
      <c r="A39" s="5" t="s">
        <v>43</v>
      </c>
      <c r="B39" s="3"/>
      <c r="C39" s="22">
        <v>7069942</v>
      </c>
      <c r="D39" s="22"/>
      <c r="E39" s="23">
        <v>11906736</v>
      </c>
      <c r="F39" s="24">
        <v>11906736</v>
      </c>
      <c r="G39" s="24">
        <v>478018</v>
      </c>
      <c r="H39" s="24">
        <v>291883</v>
      </c>
      <c r="I39" s="24">
        <v>325676</v>
      </c>
      <c r="J39" s="24">
        <v>1095577</v>
      </c>
      <c r="K39" s="24">
        <v>817360</v>
      </c>
      <c r="L39" s="24"/>
      <c r="M39" s="24"/>
      <c r="N39" s="24">
        <v>817360</v>
      </c>
      <c r="O39" s="24"/>
      <c r="P39" s="24"/>
      <c r="Q39" s="24"/>
      <c r="R39" s="24"/>
      <c r="S39" s="24"/>
      <c r="T39" s="24"/>
      <c r="U39" s="24"/>
      <c r="V39" s="24"/>
      <c r="W39" s="24">
        <v>1912937</v>
      </c>
      <c r="X39" s="24">
        <v>6060174</v>
      </c>
      <c r="Y39" s="24">
        <v>-4147237</v>
      </c>
      <c r="Z39" s="6">
        <v>-68.43</v>
      </c>
      <c r="AA39" s="22">
        <v>11906736</v>
      </c>
    </row>
    <row r="40" spans="1:27" ht="13.5">
      <c r="A40" s="5" t="s">
        <v>44</v>
      </c>
      <c r="B40" s="3"/>
      <c r="C40" s="22">
        <v>17201419</v>
      </c>
      <c r="D40" s="22"/>
      <c r="E40" s="23">
        <v>56224834</v>
      </c>
      <c r="F40" s="24">
        <v>56224834</v>
      </c>
      <c r="G40" s="24">
        <v>1191281</v>
      </c>
      <c r="H40" s="24">
        <v>1652162</v>
      </c>
      <c r="I40" s="24">
        <v>708478</v>
      </c>
      <c r="J40" s="24">
        <v>3551921</v>
      </c>
      <c r="K40" s="24">
        <v>1135799</v>
      </c>
      <c r="L40" s="24"/>
      <c r="M40" s="24"/>
      <c r="N40" s="24">
        <v>1135799</v>
      </c>
      <c r="O40" s="24"/>
      <c r="P40" s="24"/>
      <c r="Q40" s="24"/>
      <c r="R40" s="24"/>
      <c r="S40" s="24"/>
      <c r="T40" s="24"/>
      <c r="U40" s="24"/>
      <c r="V40" s="24"/>
      <c r="W40" s="24">
        <v>4687720</v>
      </c>
      <c r="X40" s="24">
        <v>25195416</v>
      </c>
      <c r="Y40" s="24">
        <v>-20507696</v>
      </c>
      <c r="Z40" s="6">
        <v>-81.39</v>
      </c>
      <c r="AA40" s="22">
        <v>56224834</v>
      </c>
    </row>
    <row r="41" spans="1:27" ht="13.5">
      <c r="A41" s="5" t="s">
        <v>45</v>
      </c>
      <c r="B41" s="3"/>
      <c r="C41" s="22"/>
      <c r="D41" s="22"/>
      <c r="E41" s="23">
        <v>1578157</v>
      </c>
      <c r="F41" s="24">
        <v>1578157</v>
      </c>
      <c r="G41" s="24">
        <v>12694</v>
      </c>
      <c r="H41" s="24">
        <v>9120</v>
      </c>
      <c r="I41" s="24">
        <v>9243</v>
      </c>
      <c r="J41" s="24">
        <v>31057</v>
      </c>
      <c r="K41" s="24">
        <v>20821</v>
      </c>
      <c r="L41" s="24"/>
      <c r="M41" s="24"/>
      <c r="N41" s="24">
        <v>20821</v>
      </c>
      <c r="O41" s="24"/>
      <c r="P41" s="24"/>
      <c r="Q41" s="24"/>
      <c r="R41" s="24"/>
      <c r="S41" s="24"/>
      <c r="T41" s="24"/>
      <c r="U41" s="24"/>
      <c r="V41" s="24"/>
      <c r="W41" s="24">
        <v>51878</v>
      </c>
      <c r="X41" s="24">
        <v>781884</v>
      </c>
      <c r="Y41" s="24">
        <v>-730006</v>
      </c>
      <c r="Z41" s="6">
        <v>-93.37</v>
      </c>
      <c r="AA41" s="22">
        <v>1578157</v>
      </c>
    </row>
    <row r="42" spans="1:27" ht="13.5">
      <c r="A42" s="2" t="s">
        <v>46</v>
      </c>
      <c r="B42" s="8"/>
      <c r="C42" s="19">
        <f aca="true" t="shared" si="8" ref="C42:Y42">SUM(C43:C46)</f>
        <v>9276128</v>
      </c>
      <c r="D42" s="19">
        <f>SUM(D43:D46)</f>
        <v>0</v>
      </c>
      <c r="E42" s="20">
        <f t="shared" si="8"/>
        <v>15969415</v>
      </c>
      <c r="F42" s="21">
        <f t="shared" si="8"/>
        <v>15969415</v>
      </c>
      <c r="G42" s="21">
        <f t="shared" si="8"/>
        <v>521550</v>
      </c>
      <c r="H42" s="21">
        <f t="shared" si="8"/>
        <v>517174</v>
      </c>
      <c r="I42" s="21">
        <f t="shared" si="8"/>
        <v>597185</v>
      </c>
      <c r="J42" s="21">
        <f t="shared" si="8"/>
        <v>1635909</v>
      </c>
      <c r="K42" s="21">
        <f t="shared" si="8"/>
        <v>1003256</v>
      </c>
      <c r="L42" s="21">
        <f t="shared" si="8"/>
        <v>0</v>
      </c>
      <c r="M42" s="21">
        <f t="shared" si="8"/>
        <v>0</v>
      </c>
      <c r="N42" s="21">
        <f t="shared" si="8"/>
        <v>1003256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2639165</v>
      </c>
      <c r="X42" s="21">
        <f t="shared" si="8"/>
        <v>7213548</v>
      </c>
      <c r="Y42" s="21">
        <f t="shared" si="8"/>
        <v>-4574383</v>
      </c>
      <c r="Z42" s="4">
        <f>+IF(X42&lt;&gt;0,+(Y42/X42)*100,0)</f>
        <v>-63.41377363815975</v>
      </c>
      <c r="AA42" s="19">
        <f>SUM(AA43:AA46)</f>
        <v>15969415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439134</v>
      </c>
      <c r="D45" s="25"/>
      <c r="E45" s="26">
        <v>1469018</v>
      </c>
      <c r="F45" s="27">
        <v>1469018</v>
      </c>
      <c r="G45" s="27">
        <v>64862</v>
      </c>
      <c r="H45" s="27">
        <v>61793</v>
      </c>
      <c r="I45" s="27">
        <v>36348</v>
      </c>
      <c r="J45" s="27">
        <v>163003</v>
      </c>
      <c r="K45" s="27">
        <v>36947</v>
      </c>
      <c r="L45" s="27"/>
      <c r="M45" s="27"/>
      <c r="N45" s="27">
        <v>36947</v>
      </c>
      <c r="O45" s="27"/>
      <c r="P45" s="27"/>
      <c r="Q45" s="27"/>
      <c r="R45" s="27"/>
      <c r="S45" s="27"/>
      <c r="T45" s="27"/>
      <c r="U45" s="27"/>
      <c r="V45" s="27"/>
      <c r="W45" s="27">
        <v>199950</v>
      </c>
      <c r="X45" s="27">
        <v>455718</v>
      </c>
      <c r="Y45" s="27">
        <v>-255768</v>
      </c>
      <c r="Z45" s="7">
        <v>-56.12</v>
      </c>
      <c r="AA45" s="25">
        <v>1469018</v>
      </c>
    </row>
    <row r="46" spans="1:27" ht="13.5">
      <c r="A46" s="5" t="s">
        <v>50</v>
      </c>
      <c r="B46" s="3"/>
      <c r="C46" s="22">
        <v>8836994</v>
      </c>
      <c r="D46" s="22"/>
      <c r="E46" s="23">
        <v>14500397</v>
      </c>
      <c r="F46" s="24">
        <v>14500397</v>
      </c>
      <c r="G46" s="24">
        <v>456688</v>
      </c>
      <c r="H46" s="24">
        <v>455381</v>
      </c>
      <c r="I46" s="24">
        <v>560837</v>
      </c>
      <c r="J46" s="24">
        <v>1472906</v>
      </c>
      <c r="K46" s="24">
        <v>966309</v>
      </c>
      <c r="L46" s="24"/>
      <c r="M46" s="24"/>
      <c r="N46" s="24">
        <v>966309</v>
      </c>
      <c r="O46" s="24"/>
      <c r="P46" s="24"/>
      <c r="Q46" s="24"/>
      <c r="R46" s="24"/>
      <c r="S46" s="24"/>
      <c r="T46" s="24"/>
      <c r="U46" s="24"/>
      <c r="V46" s="24"/>
      <c r="W46" s="24">
        <v>2439215</v>
      </c>
      <c r="X46" s="24">
        <v>6757830</v>
      </c>
      <c r="Y46" s="24">
        <v>-4318615</v>
      </c>
      <c r="Z46" s="6">
        <v>-63.91</v>
      </c>
      <c r="AA46" s="22">
        <v>14500397</v>
      </c>
    </row>
    <row r="47" spans="1:27" ht="13.5">
      <c r="A47" s="2" t="s">
        <v>51</v>
      </c>
      <c r="B47" s="8" t="s">
        <v>52</v>
      </c>
      <c r="C47" s="19">
        <v>23187</v>
      </c>
      <c r="D47" s="19"/>
      <c r="E47" s="20"/>
      <c r="F47" s="21"/>
      <c r="G47" s="21">
        <v>1968</v>
      </c>
      <c r="H47" s="21">
        <v>2122</v>
      </c>
      <c r="I47" s="21">
        <v>2122</v>
      </c>
      <c r="J47" s="21">
        <v>6212</v>
      </c>
      <c r="K47" s="21">
        <v>2122</v>
      </c>
      <c r="L47" s="21"/>
      <c r="M47" s="21"/>
      <c r="N47" s="21">
        <v>2122</v>
      </c>
      <c r="O47" s="21"/>
      <c r="P47" s="21"/>
      <c r="Q47" s="21"/>
      <c r="R47" s="21"/>
      <c r="S47" s="21"/>
      <c r="T47" s="21"/>
      <c r="U47" s="21"/>
      <c r="V47" s="21"/>
      <c r="W47" s="21">
        <v>8334</v>
      </c>
      <c r="X47" s="21"/>
      <c r="Y47" s="21">
        <v>8334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139064745</v>
      </c>
      <c r="D48" s="40">
        <f>+D28+D32+D38+D42+D47</f>
        <v>0</v>
      </c>
      <c r="E48" s="41">
        <f t="shared" si="9"/>
        <v>214592703</v>
      </c>
      <c r="F48" s="42">
        <f t="shared" si="9"/>
        <v>214592703</v>
      </c>
      <c r="G48" s="42">
        <f t="shared" si="9"/>
        <v>8819561</v>
      </c>
      <c r="H48" s="42">
        <f t="shared" si="9"/>
        <v>7452843</v>
      </c>
      <c r="I48" s="42">
        <f t="shared" si="9"/>
        <v>6882308</v>
      </c>
      <c r="J48" s="42">
        <f t="shared" si="9"/>
        <v>23154712</v>
      </c>
      <c r="K48" s="42">
        <f t="shared" si="9"/>
        <v>10896357</v>
      </c>
      <c r="L48" s="42">
        <f t="shared" si="9"/>
        <v>0</v>
      </c>
      <c r="M48" s="42">
        <f t="shared" si="9"/>
        <v>0</v>
      </c>
      <c r="N48" s="42">
        <f t="shared" si="9"/>
        <v>10896357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34051069</v>
      </c>
      <c r="X48" s="42">
        <f t="shared" si="9"/>
        <v>100713774</v>
      </c>
      <c r="Y48" s="42">
        <f t="shared" si="9"/>
        <v>-66662705</v>
      </c>
      <c r="Z48" s="43">
        <f>+IF(X48&lt;&gt;0,+(Y48/X48)*100,0)</f>
        <v>-66.19025616098946</v>
      </c>
      <c r="AA48" s="40">
        <f>+AA28+AA32+AA38+AA42+AA47</f>
        <v>214592703</v>
      </c>
    </row>
    <row r="49" spans="1:27" ht="13.5">
      <c r="A49" s="14" t="s">
        <v>58</v>
      </c>
      <c r="B49" s="15"/>
      <c r="C49" s="44">
        <f aca="true" t="shared" si="10" ref="C49:Y49">+C25-C48</f>
        <v>58617896</v>
      </c>
      <c r="D49" s="44">
        <f>+D25-D48</f>
        <v>0</v>
      </c>
      <c r="E49" s="45">
        <f t="shared" si="10"/>
        <v>33396765</v>
      </c>
      <c r="F49" s="46">
        <f t="shared" si="10"/>
        <v>33396765</v>
      </c>
      <c r="G49" s="46">
        <f t="shared" si="10"/>
        <v>-8814561</v>
      </c>
      <c r="H49" s="46">
        <f t="shared" si="10"/>
        <v>76904874</v>
      </c>
      <c r="I49" s="46">
        <f t="shared" si="10"/>
        <v>-6569300</v>
      </c>
      <c r="J49" s="46">
        <f t="shared" si="10"/>
        <v>61521013</v>
      </c>
      <c r="K49" s="46">
        <f t="shared" si="10"/>
        <v>-6952556</v>
      </c>
      <c r="L49" s="46">
        <f t="shared" si="10"/>
        <v>0</v>
      </c>
      <c r="M49" s="46">
        <f t="shared" si="10"/>
        <v>0</v>
      </c>
      <c r="N49" s="46">
        <f t="shared" si="10"/>
        <v>-6952556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54568457</v>
      </c>
      <c r="X49" s="46">
        <f>IF(F25=F48,0,X25-X48)</f>
        <v>23130954</v>
      </c>
      <c r="Y49" s="46">
        <f t="shared" si="10"/>
        <v>31437503</v>
      </c>
      <c r="Z49" s="47">
        <f>+IF(X49&lt;&gt;0,+(Y49/X49)*100,0)</f>
        <v>135.9109658857996</v>
      </c>
      <c r="AA49" s="44">
        <f>+AA25-AA48</f>
        <v>33396765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192995195</v>
      </c>
      <c r="D5" s="19">
        <f>SUM(D6:D8)</f>
        <v>0</v>
      </c>
      <c r="E5" s="20">
        <f t="shared" si="0"/>
        <v>201387945</v>
      </c>
      <c r="F5" s="21">
        <f t="shared" si="0"/>
        <v>216996400</v>
      </c>
      <c r="G5" s="21">
        <f t="shared" si="0"/>
        <v>0</v>
      </c>
      <c r="H5" s="21">
        <f t="shared" si="0"/>
        <v>96143534</v>
      </c>
      <c r="I5" s="21">
        <f t="shared" si="0"/>
        <v>0</v>
      </c>
      <c r="J5" s="21">
        <f t="shared" si="0"/>
        <v>96143534</v>
      </c>
      <c r="K5" s="21">
        <f t="shared" si="0"/>
        <v>1867317</v>
      </c>
      <c r="L5" s="21">
        <f t="shared" si="0"/>
        <v>23498254</v>
      </c>
      <c r="M5" s="21">
        <f t="shared" si="0"/>
        <v>1343085</v>
      </c>
      <c r="N5" s="21">
        <f t="shared" si="0"/>
        <v>26708656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122852190</v>
      </c>
      <c r="X5" s="21">
        <f t="shared" si="0"/>
        <v>99664602</v>
      </c>
      <c r="Y5" s="21">
        <f t="shared" si="0"/>
        <v>23187588</v>
      </c>
      <c r="Z5" s="4">
        <f>+IF(X5&lt;&gt;0,+(Y5/X5)*100,0)</f>
        <v>23.26562042559504</v>
      </c>
      <c r="AA5" s="19">
        <f>SUM(AA6:AA8)</f>
        <v>216996400</v>
      </c>
    </row>
    <row r="6" spans="1:27" ht="13.5">
      <c r="A6" s="5" t="s">
        <v>33</v>
      </c>
      <c r="B6" s="3"/>
      <c r="C6" s="22"/>
      <c r="D6" s="22"/>
      <c r="E6" s="23">
        <v>240000</v>
      </c>
      <c r="F6" s="24">
        <v>435359</v>
      </c>
      <c r="G6" s="24"/>
      <c r="H6" s="24"/>
      <c r="I6" s="24"/>
      <c r="J6" s="24"/>
      <c r="K6" s="24">
        <v>546392</v>
      </c>
      <c r="L6" s="24">
        <v>22494125</v>
      </c>
      <c r="M6" s="24"/>
      <c r="N6" s="24">
        <v>23040517</v>
      </c>
      <c r="O6" s="24"/>
      <c r="P6" s="24"/>
      <c r="Q6" s="24"/>
      <c r="R6" s="24"/>
      <c r="S6" s="24"/>
      <c r="T6" s="24"/>
      <c r="U6" s="24"/>
      <c r="V6" s="24"/>
      <c r="W6" s="24">
        <v>23040517</v>
      </c>
      <c r="X6" s="24"/>
      <c r="Y6" s="24">
        <v>23040517</v>
      </c>
      <c r="Z6" s="6">
        <v>0</v>
      </c>
      <c r="AA6" s="22">
        <v>435359</v>
      </c>
    </row>
    <row r="7" spans="1:27" ht="13.5">
      <c r="A7" s="5" t="s">
        <v>34</v>
      </c>
      <c r="B7" s="3"/>
      <c r="C7" s="25">
        <v>191854421</v>
      </c>
      <c r="D7" s="25"/>
      <c r="E7" s="26">
        <v>199824648</v>
      </c>
      <c r="F7" s="27">
        <v>215734188</v>
      </c>
      <c r="G7" s="27"/>
      <c r="H7" s="27">
        <v>96138868</v>
      </c>
      <c r="I7" s="27"/>
      <c r="J7" s="27">
        <v>96138868</v>
      </c>
      <c r="K7" s="27">
        <v>1318031</v>
      </c>
      <c r="L7" s="27">
        <v>1003428</v>
      </c>
      <c r="M7" s="27">
        <v>1340453</v>
      </c>
      <c r="N7" s="27">
        <v>3661912</v>
      </c>
      <c r="O7" s="27"/>
      <c r="P7" s="27"/>
      <c r="Q7" s="27"/>
      <c r="R7" s="27"/>
      <c r="S7" s="27"/>
      <c r="T7" s="27"/>
      <c r="U7" s="27"/>
      <c r="V7" s="27"/>
      <c r="W7" s="27">
        <v>99800780</v>
      </c>
      <c r="X7" s="27">
        <v>99627954</v>
      </c>
      <c r="Y7" s="27">
        <v>172826</v>
      </c>
      <c r="Z7" s="7">
        <v>0.17</v>
      </c>
      <c r="AA7" s="25">
        <v>215734188</v>
      </c>
    </row>
    <row r="8" spans="1:27" ht="13.5">
      <c r="A8" s="5" t="s">
        <v>35</v>
      </c>
      <c r="B8" s="3"/>
      <c r="C8" s="22">
        <v>1140774</v>
      </c>
      <c r="D8" s="22"/>
      <c r="E8" s="23">
        <v>1323297</v>
      </c>
      <c r="F8" s="24">
        <v>826853</v>
      </c>
      <c r="G8" s="24"/>
      <c r="H8" s="24">
        <v>4666</v>
      </c>
      <c r="I8" s="24"/>
      <c r="J8" s="24">
        <v>4666</v>
      </c>
      <c r="K8" s="24">
        <v>2894</v>
      </c>
      <c r="L8" s="24">
        <v>701</v>
      </c>
      <c r="M8" s="24">
        <v>2632</v>
      </c>
      <c r="N8" s="24">
        <v>6227</v>
      </c>
      <c r="O8" s="24"/>
      <c r="P8" s="24"/>
      <c r="Q8" s="24"/>
      <c r="R8" s="24"/>
      <c r="S8" s="24"/>
      <c r="T8" s="24"/>
      <c r="U8" s="24"/>
      <c r="V8" s="24"/>
      <c r="W8" s="24">
        <v>10893</v>
      </c>
      <c r="X8" s="24">
        <v>36648</v>
      </c>
      <c r="Y8" s="24">
        <v>-25755</v>
      </c>
      <c r="Z8" s="6">
        <v>-70.28</v>
      </c>
      <c r="AA8" s="22">
        <v>826853</v>
      </c>
    </row>
    <row r="9" spans="1:27" ht="13.5">
      <c r="A9" s="2" t="s">
        <v>36</v>
      </c>
      <c r="B9" s="3"/>
      <c r="C9" s="19">
        <f aca="true" t="shared" si="1" ref="C9:Y9">SUM(C10:C14)</f>
        <v>5034312</v>
      </c>
      <c r="D9" s="19">
        <f>SUM(D10:D14)</f>
        <v>0</v>
      </c>
      <c r="E9" s="20">
        <f t="shared" si="1"/>
        <v>9653599</v>
      </c>
      <c r="F9" s="21">
        <f t="shared" si="1"/>
        <v>14182973</v>
      </c>
      <c r="G9" s="21">
        <f t="shared" si="1"/>
        <v>0</v>
      </c>
      <c r="H9" s="21">
        <f t="shared" si="1"/>
        <v>674195</v>
      </c>
      <c r="I9" s="21">
        <f t="shared" si="1"/>
        <v>0</v>
      </c>
      <c r="J9" s="21">
        <f t="shared" si="1"/>
        <v>674195</v>
      </c>
      <c r="K9" s="21">
        <f t="shared" si="1"/>
        <v>374148</v>
      </c>
      <c r="L9" s="21">
        <f t="shared" si="1"/>
        <v>42257</v>
      </c>
      <c r="M9" s="21">
        <f t="shared" si="1"/>
        <v>739140</v>
      </c>
      <c r="N9" s="21">
        <f t="shared" si="1"/>
        <v>1155545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1829740</v>
      </c>
      <c r="X9" s="21">
        <f t="shared" si="1"/>
        <v>3259014</v>
      </c>
      <c r="Y9" s="21">
        <f t="shared" si="1"/>
        <v>-1429274</v>
      </c>
      <c r="Z9" s="4">
        <f>+IF(X9&lt;&gt;0,+(Y9/X9)*100,0)</f>
        <v>-43.85602516589373</v>
      </c>
      <c r="AA9" s="19">
        <f>SUM(AA10:AA14)</f>
        <v>14182973</v>
      </c>
    </row>
    <row r="10" spans="1:27" ht="13.5">
      <c r="A10" s="5" t="s">
        <v>37</v>
      </c>
      <c r="B10" s="3"/>
      <c r="C10" s="22"/>
      <c r="D10" s="22"/>
      <c r="E10" s="23">
        <v>41000</v>
      </c>
      <c r="F10" s="24">
        <v>14182973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20298</v>
      </c>
      <c r="Y10" s="24">
        <v>-20298</v>
      </c>
      <c r="Z10" s="6">
        <v>-100</v>
      </c>
      <c r="AA10" s="22">
        <v>14182973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5034312</v>
      </c>
      <c r="D12" s="22"/>
      <c r="E12" s="23">
        <v>9367010</v>
      </c>
      <c r="F12" s="24"/>
      <c r="G12" s="24"/>
      <c r="H12" s="24">
        <v>674195</v>
      </c>
      <c r="I12" s="24"/>
      <c r="J12" s="24">
        <v>674195</v>
      </c>
      <c r="K12" s="24">
        <v>374148</v>
      </c>
      <c r="L12" s="24">
        <v>42257</v>
      </c>
      <c r="M12" s="24">
        <v>739140</v>
      </c>
      <c r="N12" s="24">
        <v>1155545</v>
      </c>
      <c r="O12" s="24"/>
      <c r="P12" s="24"/>
      <c r="Q12" s="24"/>
      <c r="R12" s="24"/>
      <c r="S12" s="24"/>
      <c r="T12" s="24"/>
      <c r="U12" s="24"/>
      <c r="V12" s="24"/>
      <c r="W12" s="24">
        <v>1829740</v>
      </c>
      <c r="X12" s="24">
        <v>3115920</v>
      </c>
      <c r="Y12" s="24">
        <v>-1286180</v>
      </c>
      <c r="Z12" s="6">
        <v>-41.28</v>
      </c>
      <c r="AA12" s="22"/>
    </row>
    <row r="13" spans="1:27" ht="13.5">
      <c r="A13" s="5" t="s">
        <v>40</v>
      </c>
      <c r="B13" s="3"/>
      <c r="C13" s="22"/>
      <c r="D13" s="22"/>
      <c r="E13" s="23">
        <v>245589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122796</v>
      </c>
      <c r="Y13" s="24">
        <v>-122796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7123188</v>
      </c>
      <c r="D15" s="19">
        <f>SUM(D16:D18)</f>
        <v>0</v>
      </c>
      <c r="E15" s="20">
        <f t="shared" si="2"/>
        <v>83409825</v>
      </c>
      <c r="F15" s="21">
        <f t="shared" si="2"/>
        <v>88592583</v>
      </c>
      <c r="G15" s="21">
        <f t="shared" si="2"/>
        <v>0</v>
      </c>
      <c r="H15" s="21">
        <f t="shared" si="2"/>
        <v>23801</v>
      </c>
      <c r="I15" s="21">
        <f t="shared" si="2"/>
        <v>0</v>
      </c>
      <c r="J15" s="21">
        <f t="shared" si="2"/>
        <v>23801</v>
      </c>
      <c r="K15" s="21">
        <f t="shared" si="2"/>
        <v>12927</v>
      </c>
      <c r="L15" s="21">
        <f t="shared" si="2"/>
        <v>1641</v>
      </c>
      <c r="M15" s="21">
        <f t="shared" si="2"/>
        <v>27177</v>
      </c>
      <c r="N15" s="21">
        <f t="shared" si="2"/>
        <v>41745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65546</v>
      </c>
      <c r="X15" s="21">
        <f t="shared" si="2"/>
        <v>2261328</v>
      </c>
      <c r="Y15" s="21">
        <f t="shared" si="2"/>
        <v>-2195782</v>
      </c>
      <c r="Z15" s="4">
        <f>+IF(X15&lt;&gt;0,+(Y15/X15)*100,0)</f>
        <v>-97.10143773923996</v>
      </c>
      <c r="AA15" s="19">
        <f>SUM(AA16:AA18)</f>
        <v>88592583</v>
      </c>
    </row>
    <row r="16" spans="1:27" ht="13.5">
      <c r="A16" s="5" t="s">
        <v>43</v>
      </c>
      <c r="B16" s="3"/>
      <c r="C16" s="22">
        <v>22583</v>
      </c>
      <c r="D16" s="22"/>
      <c r="E16" s="23">
        <v>1300000</v>
      </c>
      <c r="F16" s="24">
        <v>1300000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1300000</v>
      </c>
    </row>
    <row r="17" spans="1:27" ht="13.5">
      <c r="A17" s="5" t="s">
        <v>44</v>
      </c>
      <c r="B17" s="3"/>
      <c r="C17" s="22">
        <v>7100605</v>
      </c>
      <c r="D17" s="22"/>
      <c r="E17" s="23">
        <v>82109825</v>
      </c>
      <c r="F17" s="24">
        <v>87292583</v>
      </c>
      <c r="G17" s="24"/>
      <c r="H17" s="24">
        <v>23801</v>
      </c>
      <c r="I17" s="24"/>
      <c r="J17" s="24">
        <v>23801</v>
      </c>
      <c r="K17" s="24">
        <v>12927</v>
      </c>
      <c r="L17" s="24">
        <v>1641</v>
      </c>
      <c r="M17" s="24">
        <v>27177</v>
      </c>
      <c r="N17" s="24">
        <v>41745</v>
      </c>
      <c r="O17" s="24"/>
      <c r="P17" s="24"/>
      <c r="Q17" s="24"/>
      <c r="R17" s="24"/>
      <c r="S17" s="24"/>
      <c r="T17" s="24"/>
      <c r="U17" s="24"/>
      <c r="V17" s="24"/>
      <c r="W17" s="24">
        <v>65546</v>
      </c>
      <c r="X17" s="24">
        <v>2261328</v>
      </c>
      <c r="Y17" s="24">
        <v>-2195782</v>
      </c>
      <c r="Z17" s="6">
        <v>-97.1</v>
      </c>
      <c r="AA17" s="22">
        <v>87292583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3535112</v>
      </c>
      <c r="D19" s="19">
        <f>SUM(D20:D23)</f>
        <v>0</v>
      </c>
      <c r="E19" s="20">
        <f t="shared" si="3"/>
        <v>4124866</v>
      </c>
      <c r="F19" s="21">
        <f t="shared" si="3"/>
        <v>0</v>
      </c>
      <c r="G19" s="21">
        <f t="shared" si="3"/>
        <v>0</v>
      </c>
      <c r="H19" s="21">
        <f t="shared" si="3"/>
        <v>271932</v>
      </c>
      <c r="I19" s="21">
        <f t="shared" si="3"/>
        <v>0</v>
      </c>
      <c r="J19" s="21">
        <f t="shared" si="3"/>
        <v>271932</v>
      </c>
      <c r="K19" s="21">
        <f t="shared" si="3"/>
        <v>300116</v>
      </c>
      <c r="L19" s="21">
        <f t="shared" si="3"/>
        <v>300296</v>
      </c>
      <c r="M19" s="21">
        <f t="shared" si="3"/>
        <v>299955</v>
      </c>
      <c r="N19" s="21">
        <f t="shared" si="3"/>
        <v>900367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1172299</v>
      </c>
      <c r="X19" s="21">
        <f t="shared" si="3"/>
        <v>2062266</v>
      </c>
      <c r="Y19" s="21">
        <f t="shared" si="3"/>
        <v>-889967</v>
      </c>
      <c r="Z19" s="4">
        <f>+IF(X19&lt;&gt;0,+(Y19/X19)*100,0)</f>
        <v>-43.15481126101094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3535112</v>
      </c>
      <c r="D23" s="22"/>
      <c r="E23" s="23">
        <v>4124866</v>
      </c>
      <c r="F23" s="24"/>
      <c r="G23" s="24"/>
      <c r="H23" s="24">
        <v>271932</v>
      </c>
      <c r="I23" s="24"/>
      <c r="J23" s="24">
        <v>271932</v>
      </c>
      <c r="K23" s="24">
        <v>300116</v>
      </c>
      <c r="L23" s="24">
        <v>300296</v>
      </c>
      <c r="M23" s="24">
        <v>299955</v>
      </c>
      <c r="N23" s="24">
        <v>900367</v>
      </c>
      <c r="O23" s="24"/>
      <c r="P23" s="24"/>
      <c r="Q23" s="24"/>
      <c r="R23" s="24"/>
      <c r="S23" s="24"/>
      <c r="T23" s="24"/>
      <c r="U23" s="24"/>
      <c r="V23" s="24"/>
      <c r="W23" s="24">
        <v>1172299</v>
      </c>
      <c r="X23" s="24">
        <v>2062266</v>
      </c>
      <c r="Y23" s="24">
        <v>-889967</v>
      </c>
      <c r="Z23" s="6">
        <v>-43.15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208687807</v>
      </c>
      <c r="D25" s="40">
        <f>+D5+D9+D15+D19+D24</f>
        <v>0</v>
      </c>
      <c r="E25" s="41">
        <f t="shared" si="4"/>
        <v>298576235</v>
      </c>
      <c r="F25" s="42">
        <f t="shared" si="4"/>
        <v>319771956</v>
      </c>
      <c r="G25" s="42">
        <f t="shared" si="4"/>
        <v>0</v>
      </c>
      <c r="H25" s="42">
        <f t="shared" si="4"/>
        <v>97113462</v>
      </c>
      <c r="I25" s="42">
        <f t="shared" si="4"/>
        <v>0</v>
      </c>
      <c r="J25" s="42">
        <f t="shared" si="4"/>
        <v>97113462</v>
      </c>
      <c r="K25" s="42">
        <f t="shared" si="4"/>
        <v>2554508</v>
      </c>
      <c r="L25" s="42">
        <f t="shared" si="4"/>
        <v>23842448</v>
      </c>
      <c r="M25" s="42">
        <f t="shared" si="4"/>
        <v>2409357</v>
      </c>
      <c r="N25" s="42">
        <f t="shared" si="4"/>
        <v>28806313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125919775</v>
      </c>
      <c r="X25" s="42">
        <f t="shared" si="4"/>
        <v>107247210</v>
      </c>
      <c r="Y25" s="42">
        <f t="shared" si="4"/>
        <v>18672565</v>
      </c>
      <c r="Z25" s="43">
        <f>+IF(X25&lt;&gt;0,+(Y25/X25)*100,0)</f>
        <v>17.410769939842723</v>
      </c>
      <c r="AA25" s="40">
        <f>+AA5+AA9+AA15+AA19+AA24</f>
        <v>319771956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106572391</v>
      </c>
      <c r="D28" s="19">
        <f>SUM(D29:D31)</f>
        <v>0</v>
      </c>
      <c r="E28" s="20">
        <f t="shared" si="5"/>
        <v>118490949</v>
      </c>
      <c r="F28" s="21">
        <f t="shared" si="5"/>
        <v>126437996</v>
      </c>
      <c r="G28" s="21">
        <f t="shared" si="5"/>
        <v>0</v>
      </c>
      <c r="H28" s="21">
        <f t="shared" si="5"/>
        <v>7527179</v>
      </c>
      <c r="I28" s="21">
        <f t="shared" si="5"/>
        <v>0</v>
      </c>
      <c r="J28" s="21">
        <f t="shared" si="5"/>
        <v>7527179</v>
      </c>
      <c r="K28" s="21">
        <f t="shared" si="5"/>
        <v>10410414</v>
      </c>
      <c r="L28" s="21">
        <f t="shared" si="5"/>
        <v>10440224</v>
      </c>
      <c r="M28" s="21">
        <f t="shared" si="5"/>
        <v>17556500</v>
      </c>
      <c r="N28" s="21">
        <f t="shared" si="5"/>
        <v>38407138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45934317</v>
      </c>
      <c r="X28" s="21">
        <f t="shared" si="5"/>
        <v>59245680</v>
      </c>
      <c r="Y28" s="21">
        <f t="shared" si="5"/>
        <v>-13311363</v>
      </c>
      <c r="Z28" s="4">
        <f>+IF(X28&lt;&gt;0,+(Y28/X28)*100,0)</f>
        <v>-22.468073621570383</v>
      </c>
      <c r="AA28" s="19">
        <f>SUM(AA29:AA31)</f>
        <v>126437996</v>
      </c>
    </row>
    <row r="29" spans="1:27" ht="13.5">
      <c r="A29" s="5" t="s">
        <v>33</v>
      </c>
      <c r="B29" s="3"/>
      <c r="C29" s="22">
        <v>37811742</v>
      </c>
      <c r="D29" s="22"/>
      <c r="E29" s="23">
        <v>40683635</v>
      </c>
      <c r="F29" s="24">
        <v>41991635</v>
      </c>
      <c r="G29" s="24"/>
      <c r="H29" s="24">
        <v>3294135</v>
      </c>
      <c r="I29" s="24"/>
      <c r="J29" s="24">
        <v>3294135</v>
      </c>
      <c r="K29" s="24">
        <v>3797496</v>
      </c>
      <c r="L29" s="24">
        <v>5611883</v>
      </c>
      <c r="M29" s="24">
        <v>7541452</v>
      </c>
      <c r="N29" s="24">
        <v>16950831</v>
      </c>
      <c r="O29" s="24"/>
      <c r="P29" s="24"/>
      <c r="Q29" s="24"/>
      <c r="R29" s="24"/>
      <c r="S29" s="24"/>
      <c r="T29" s="24"/>
      <c r="U29" s="24"/>
      <c r="V29" s="24"/>
      <c r="W29" s="24">
        <v>20244966</v>
      </c>
      <c r="X29" s="24">
        <v>20342022</v>
      </c>
      <c r="Y29" s="24">
        <v>-97056</v>
      </c>
      <c r="Z29" s="6">
        <v>-0.48</v>
      </c>
      <c r="AA29" s="22">
        <v>41991635</v>
      </c>
    </row>
    <row r="30" spans="1:27" ht="13.5">
      <c r="A30" s="5" t="s">
        <v>34</v>
      </c>
      <c r="B30" s="3"/>
      <c r="C30" s="25">
        <v>42594243</v>
      </c>
      <c r="D30" s="25"/>
      <c r="E30" s="26">
        <v>42032912</v>
      </c>
      <c r="F30" s="27">
        <v>43032912</v>
      </c>
      <c r="G30" s="27"/>
      <c r="H30" s="27">
        <v>1732899</v>
      </c>
      <c r="I30" s="27"/>
      <c r="J30" s="27">
        <v>1732899</v>
      </c>
      <c r="K30" s="27">
        <v>2358523</v>
      </c>
      <c r="L30" s="27">
        <v>2394323</v>
      </c>
      <c r="M30" s="27">
        <v>6302589</v>
      </c>
      <c r="N30" s="27">
        <v>11055435</v>
      </c>
      <c r="O30" s="27"/>
      <c r="P30" s="27"/>
      <c r="Q30" s="27"/>
      <c r="R30" s="27"/>
      <c r="S30" s="27"/>
      <c r="T30" s="27"/>
      <c r="U30" s="27"/>
      <c r="V30" s="27"/>
      <c r="W30" s="27">
        <v>12788334</v>
      </c>
      <c r="X30" s="27">
        <v>21016458</v>
      </c>
      <c r="Y30" s="27">
        <v>-8228124</v>
      </c>
      <c r="Z30" s="7">
        <v>-39.15</v>
      </c>
      <c r="AA30" s="25">
        <v>43032912</v>
      </c>
    </row>
    <row r="31" spans="1:27" ht="13.5">
      <c r="A31" s="5" t="s">
        <v>35</v>
      </c>
      <c r="B31" s="3"/>
      <c r="C31" s="22">
        <v>26166406</v>
      </c>
      <c r="D31" s="22"/>
      <c r="E31" s="23">
        <v>35774402</v>
      </c>
      <c r="F31" s="24">
        <v>41413449</v>
      </c>
      <c r="G31" s="24"/>
      <c r="H31" s="24">
        <v>2500145</v>
      </c>
      <c r="I31" s="24"/>
      <c r="J31" s="24">
        <v>2500145</v>
      </c>
      <c r="K31" s="24">
        <v>4254395</v>
      </c>
      <c r="L31" s="24">
        <v>2434018</v>
      </c>
      <c r="M31" s="24">
        <v>3712459</v>
      </c>
      <c r="N31" s="24">
        <v>10400872</v>
      </c>
      <c r="O31" s="24"/>
      <c r="P31" s="24"/>
      <c r="Q31" s="24"/>
      <c r="R31" s="24"/>
      <c r="S31" s="24"/>
      <c r="T31" s="24"/>
      <c r="U31" s="24"/>
      <c r="V31" s="24"/>
      <c r="W31" s="24">
        <v>12901017</v>
      </c>
      <c r="X31" s="24">
        <v>17887200</v>
      </c>
      <c r="Y31" s="24">
        <v>-4986183</v>
      </c>
      <c r="Z31" s="6">
        <v>-27.88</v>
      </c>
      <c r="AA31" s="22">
        <v>41413449</v>
      </c>
    </row>
    <row r="32" spans="1:27" ht="13.5">
      <c r="A32" s="2" t="s">
        <v>36</v>
      </c>
      <c r="B32" s="3"/>
      <c r="C32" s="19">
        <f aca="true" t="shared" si="6" ref="C32:Y32">SUM(C33:C37)</f>
        <v>23775598</v>
      </c>
      <c r="D32" s="19">
        <f>SUM(D33:D37)</f>
        <v>0</v>
      </c>
      <c r="E32" s="20">
        <f t="shared" si="6"/>
        <v>39236324</v>
      </c>
      <c r="F32" s="21">
        <f t="shared" si="6"/>
        <v>49236884</v>
      </c>
      <c r="G32" s="21">
        <f t="shared" si="6"/>
        <v>0</v>
      </c>
      <c r="H32" s="21">
        <f t="shared" si="6"/>
        <v>2838343</v>
      </c>
      <c r="I32" s="21">
        <f t="shared" si="6"/>
        <v>0</v>
      </c>
      <c r="J32" s="21">
        <f t="shared" si="6"/>
        <v>2838343</v>
      </c>
      <c r="K32" s="21">
        <f t="shared" si="6"/>
        <v>2655172</v>
      </c>
      <c r="L32" s="21">
        <f t="shared" si="6"/>
        <v>2717205</v>
      </c>
      <c r="M32" s="21">
        <f t="shared" si="6"/>
        <v>3074686</v>
      </c>
      <c r="N32" s="21">
        <f t="shared" si="6"/>
        <v>8447063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11285406</v>
      </c>
      <c r="X32" s="21">
        <f t="shared" si="6"/>
        <v>19618020</v>
      </c>
      <c r="Y32" s="21">
        <f t="shared" si="6"/>
        <v>-8332614</v>
      </c>
      <c r="Z32" s="4">
        <f>+IF(X32&lt;&gt;0,+(Y32/X32)*100,0)</f>
        <v>-42.47428639587481</v>
      </c>
      <c r="AA32" s="19">
        <f>SUM(AA33:AA37)</f>
        <v>49236884</v>
      </c>
    </row>
    <row r="33" spans="1:27" ht="13.5">
      <c r="A33" s="5" t="s">
        <v>37</v>
      </c>
      <c r="B33" s="3"/>
      <c r="C33" s="22">
        <v>6777615</v>
      </c>
      <c r="D33" s="22"/>
      <c r="E33" s="23"/>
      <c r="F33" s="24">
        <v>49236884</v>
      </c>
      <c r="G33" s="24"/>
      <c r="H33" s="24">
        <v>552991</v>
      </c>
      <c r="I33" s="24"/>
      <c r="J33" s="24">
        <v>552991</v>
      </c>
      <c r="K33" s="24">
        <v>504209</v>
      </c>
      <c r="L33" s="24">
        <v>496650</v>
      </c>
      <c r="M33" s="24">
        <v>534111</v>
      </c>
      <c r="N33" s="24">
        <v>1534970</v>
      </c>
      <c r="O33" s="24"/>
      <c r="P33" s="24"/>
      <c r="Q33" s="24"/>
      <c r="R33" s="24"/>
      <c r="S33" s="24"/>
      <c r="T33" s="24"/>
      <c r="U33" s="24"/>
      <c r="V33" s="24"/>
      <c r="W33" s="24">
        <v>2087961</v>
      </c>
      <c r="X33" s="24"/>
      <c r="Y33" s="24">
        <v>2087961</v>
      </c>
      <c r="Z33" s="6">
        <v>0</v>
      </c>
      <c r="AA33" s="22">
        <v>49236884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16997983</v>
      </c>
      <c r="D35" s="22"/>
      <c r="E35" s="23">
        <v>32531021</v>
      </c>
      <c r="F35" s="24"/>
      <c r="G35" s="24"/>
      <c r="H35" s="24">
        <v>2285352</v>
      </c>
      <c r="I35" s="24"/>
      <c r="J35" s="24">
        <v>2285352</v>
      </c>
      <c r="K35" s="24">
        <v>2150963</v>
      </c>
      <c r="L35" s="24">
        <v>2220555</v>
      </c>
      <c r="M35" s="24">
        <v>2540575</v>
      </c>
      <c r="N35" s="24">
        <v>6912093</v>
      </c>
      <c r="O35" s="24"/>
      <c r="P35" s="24"/>
      <c r="Q35" s="24"/>
      <c r="R35" s="24"/>
      <c r="S35" s="24"/>
      <c r="T35" s="24"/>
      <c r="U35" s="24"/>
      <c r="V35" s="24"/>
      <c r="W35" s="24">
        <v>9197445</v>
      </c>
      <c r="X35" s="24">
        <v>16265370</v>
      </c>
      <c r="Y35" s="24">
        <v>-7067925</v>
      </c>
      <c r="Z35" s="6">
        <v>-43.45</v>
      </c>
      <c r="AA35" s="22"/>
    </row>
    <row r="36" spans="1:27" ht="13.5">
      <c r="A36" s="5" t="s">
        <v>40</v>
      </c>
      <c r="B36" s="3"/>
      <c r="C36" s="22"/>
      <c r="D36" s="22"/>
      <c r="E36" s="23">
        <v>6705303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3352650</v>
      </c>
      <c r="Y36" s="24">
        <v>-3352650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33969564</v>
      </c>
      <c r="D38" s="19">
        <f>SUM(D39:D41)</f>
        <v>0</v>
      </c>
      <c r="E38" s="20">
        <f t="shared" si="7"/>
        <v>77878462</v>
      </c>
      <c r="F38" s="21">
        <f t="shared" si="7"/>
        <v>86793718</v>
      </c>
      <c r="G38" s="21">
        <f t="shared" si="7"/>
        <v>0</v>
      </c>
      <c r="H38" s="21">
        <f t="shared" si="7"/>
        <v>3027297</v>
      </c>
      <c r="I38" s="21">
        <f t="shared" si="7"/>
        <v>0</v>
      </c>
      <c r="J38" s="21">
        <f t="shared" si="7"/>
        <v>3027297</v>
      </c>
      <c r="K38" s="21">
        <f t="shared" si="7"/>
        <v>3212330</v>
      </c>
      <c r="L38" s="21">
        <f t="shared" si="7"/>
        <v>3349257</v>
      </c>
      <c r="M38" s="21">
        <f t="shared" si="7"/>
        <v>4923130</v>
      </c>
      <c r="N38" s="21">
        <f t="shared" si="7"/>
        <v>11484717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14512014</v>
      </c>
      <c r="X38" s="21">
        <f t="shared" si="7"/>
        <v>38937654</v>
      </c>
      <c r="Y38" s="21">
        <f t="shared" si="7"/>
        <v>-24425640</v>
      </c>
      <c r="Z38" s="4">
        <f>+IF(X38&lt;&gt;0,+(Y38/X38)*100,0)</f>
        <v>-62.730127500747734</v>
      </c>
      <c r="AA38" s="19">
        <f>SUM(AA39:AA41)</f>
        <v>86793718</v>
      </c>
    </row>
    <row r="39" spans="1:27" ht="13.5">
      <c r="A39" s="5" t="s">
        <v>43</v>
      </c>
      <c r="B39" s="3"/>
      <c r="C39" s="22">
        <v>8660458</v>
      </c>
      <c r="D39" s="22"/>
      <c r="E39" s="23">
        <v>17039509</v>
      </c>
      <c r="F39" s="24">
        <v>17828495</v>
      </c>
      <c r="G39" s="24"/>
      <c r="H39" s="24">
        <v>1087223</v>
      </c>
      <c r="I39" s="24"/>
      <c r="J39" s="24">
        <v>1087223</v>
      </c>
      <c r="K39" s="24">
        <v>1101314</v>
      </c>
      <c r="L39" s="24">
        <v>1159178</v>
      </c>
      <c r="M39" s="24">
        <v>1139376</v>
      </c>
      <c r="N39" s="24">
        <v>3399868</v>
      </c>
      <c r="O39" s="24"/>
      <c r="P39" s="24"/>
      <c r="Q39" s="24"/>
      <c r="R39" s="24"/>
      <c r="S39" s="24"/>
      <c r="T39" s="24"/>
      <c r="U39" s="24"/>
      <c r="V39" s="24"/>
      <c r="W39" s="24">
        <v>4487091</v>
      </c>
      <c r="X39" s="24">
        <v>8519754</v>
      </c>
      <c r="Y39" s="24">
        <v>-4032663</v>
      </c>
      <c r="Z39" s="6">
        <v>-47.33</v>
      </c>
      <c r="AA39" s="22">
        <v>17828495</v>
      </c>
    </row>
    <row r="40" spans="1:27" ht="13.5">
      <c r="A40" s="5" t="s">
        <v>44</v>
      </c>
      <c r="B40" s="3"/>
      <c r="C40" s="22">
        <v>25309106</v>
      </c>
      <c r="D40" s="22"/>
      <c r="E40" s="23">
        <v>60838953</v>
      </c>
      <c r="F40" s="24">
        <v>68965223</v>
      </c>
      <c r="G40" s="24"/>
      <c r="H40" s="24">
        <v>1940074</v>
      </c>
      <c r="I40" s="24"/>
      <c r="J40" s="24">
        <v>1940074</v>
      </c>
      <c r="K40" s="24">
        <v>2111016</v>
      </c>
      <c r="L40" s="24">
        <v>2190079</v>
      </c>
      <c r="M40" s="24">
        <v>3783754</v>
      </c>
      <c r="N40" s="24">
        <v>8084849</v>
      </c>
      <c r="O40" s="24"/>
      <c r="P40" s="24"/>
      <c r="Q40" s="24"/>
      <c r="R40" s="24"/>
      <c r="S40" s="24"/>
      <c r="T40" s="24"/>
      <c r="U40" s="24"/>
      <c r="V40" s="24"/>
      <c r="W40" s="24">
        <v>10024923</v>
      </c>
      <c r="X40" s="24">
        <v>30417900</v>
      </c>
      <c r="Y40" s="24">
        <v>-20392977</v>
      </c>
      <c r="Z40" s="6">
        <v>-67.04</v>
      </c>
      <c r="AA40" s="22">
        <v>68965223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16649248</v>
      </c>
      <c r="D42" s="19">
        <f>SUM(D43:D46)</f>
        <v>0</v>
      </c>
      <c r="E42" s="20">
        <f t="shared" si="8"/>
        <v>16477255</v>
      </c>
      <c r="F42" s="21">
        <f t="shared" si="8"/>
        <v>0</v>
      </c>
      <c r="G42" s="21">
        <f t="shared" si="8"/>
        <v>0</v>
      </c>
      <c r="H42" s="21">
        <f t="shared" si="8"/>
        <v>1360826</v>
      </c>
      <c r="I42" s="21">
        <f t="shared" si="8"/>
        <v>0</v>
      </c>
      <c r="J42" s="21">
        <f t="shared" si="8"/>
        <v>1360826</v>
      </c>
      <c r="K42" s="21">
        <f t="shared" si="8"/>
        <v>1378796</v>
      </c>
      <c r="L42" s="21">
        <f t="shared" si="8"/>
        <v>1416631</v>
      </c>
      <c r="M42" s="21">
        <f t="shared" si="8"/>
        <v>1586196</v>
      </c>
      <c r="N42" s="21">
        <f t="shared" si="8"/>
        <v>4381623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5742449</v>
      </c>
      <c r="X42" s="21">
        <f t="shared" si="8"/>
        <v>8240130</v>
      </c>
      <c r="Y42" s="21">
        <f t="shared" si="8"/>
        <v>-2497681</v>
      </c>
      <c r="Z42" s="4">
        <f>+IF(X42&lt;&gt;0,+(Y42/X42)*100,0)</f>
        <v>-30.311184410925556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16649248</v>
      </c>
      <c r="D46" s="22"/>
      <c r="E46" s="23">
        <v>16477255</v>
      </c>
      <c r="F46" s="24"/>
      <c r="G46" s="24"/>
      <c r="H46" s="24">
        <v>1360826</v>
      </c>
      <c r="I46" s="24"/>
      <c r="J46" s="24">
        <v>1360826</v>
      </c>
      <c r="K46" s="24">
        <v>1378796</v>
      </c>
      <c r="L46" s="24">
        <v>1416631</v>
      </c>
      <c r="M46" s="24">
        <v>1586196</v>
      </c>
      <c r="N46" s="24">
        <v>4381623</v>
      </c>
      <c r="O46" s="24"/>
      <c r="P46" s="24"/>
      <c r="Q46" s="24"/>
      <c r="R46" s="24"/>
      <c r="S46" s="24"/>
      <c r="T46" s="24"/>
      <c r="U46" s="24"/>
      <c r="V46" s="24"/>
      <c r="W46" s="24">
        <v>5742449</v>
      </c>
      <c r="X46" s="24">
        <v>8240130</v>
      </c>
      <c r="Y46" s="24">
        <v>-2497681</v>
      </c>
      <c r="Z46" s="6">
        <v>-30.31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180966801</v>
      </c>
      <c r="D48" s="40">
        <f>+D28+D32+D38+D42+D47</f>
        <v>0</v>
      </c>
      <c r="E48" s="41">
        <f t="shared" si="9"/>
        <v>252082990</v>
      </c>
      <c r="F48" s="42">
        <f t="shared" si="9"/>
        <v>262468598</v>
      </c>
      <c r="G48" s="42">
        <f t="shared" si="9"/>
        <v>0</v>
      </c>
      <c r="H48" s="42">
        <f t="shared" si="9"/>
        <v>14753645</v>
      </c>
      <c r="I48" s="42">
        <f t="shared" si="9"/>
        <v>0</v>
      </c>
      <c r="J48" s="42">
        <f t="shared" si="9"/>
        <v>14753645</v>
      </c>
      <c r="K48" s="42">
        <f t="shared" si="9"/>
        <v>17656712</v>
      </c>
      <c r="L48" s="42">
        <f t="shared" si="9"/>
        <v>17923317</v>
      </c>
      <c r="M48" s="42">
        <f t="shared" si="9"/>
        <v>27140512</v>
      </c>
      <c r="N48" s="42">
        <f t="shared" si="9"/>
        <v>62720541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77474186</v>
      </c>
      <c r="X48" s="42">
        <f t="shared" si="9"/>
        <v>126041484</v>
      </c>
      <c r="Y48" s="42">
        <f t="shared" si="9"/>
        <v>-48567298</v>
      </c>
      <c r="Z48" s="43">
        <f>+IF(X48&lt;&gt;0,+(Y48/X48)*100,0)</f>
        <v>-38.53278814140271</v>
      </c>
      <c r="AA48" s="40">
        <f>+AA28+AA32+AA38+AA42+AA47</f>
        <v>262468598</v>
      </c>
    </row>
    <row r="49" spans="1:27" ht="13.5">
      <c r="A49" s="14" t="s">
        <v>58</v>
      </c>
      <c r="B49" s="15"/>
      <c r="C49" s="44">
        <f aca="true" t="shared" si="10" ref="C49:Y49">+C25-C48</f>
        <v>27721006</v>
      </c>
      <c r="D49" s="44">
        <f>+D25-D48</f>
        <v>0</v>
      </c>
      <c r="E49" s="45">
        <f t="shared" si="10"/>
        <v>46493245</v>
      </c>
      <c r="F49" s="46">
        <f t="shared" si="10"/>
        <v>57303358</v>
      </c>
      <c r="G49" s="46">
        <f t="shared" si="10"/>
        <v>0</v>
      </c>
      <c r="H49" s="46">
        <f t="shared" si="10"/>
        <v>82359817</v>
      </c>
      <c r="I49" s="46">
        <f t="shared" si="10"/>
        <v>0</v>
      </c>
      <c r="J49" s="46">
        <f t="shared" si="10"/>
        <v>82359817</v>
      </c>
      <c r="K49" s="46">
        <f t="shared" si="10"/>
        <v>-15102204</v>
      </c>
      <c r="L49" s="46">
        <f t="shared" si="10"/>
        <v>5919131</v>
      </c>
      <c r="M49" s="46">
        <f t="shared" si="10"/>
        <v>-24731155</v>
      </c>
      <c r="N49" s="46">
        <f t="shared" si="10"/>
        <v>-33914228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48445589</v>
      </c>
      <c r="X49" s="46">
        <f>IF(F25=F48,0,X25-X48)</f>
        <v>-18794274</v>
      </c>
      <c r="Y49" s="46">
        <f t="shared" si="10"/>
        <v>67239863</v>
      </c>
      <c r="Z49" s="47">
        <f>+IF(X49&lt;&gt;0,+(Y49/X49)*100,0)</f>
        <v>-357.76781268592765</v>
      </c>
      <c r="AA49" s="44">
        <f>+AA25-AA48</f>
        <v>57303358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58009472</v>
      </c>
      <c r="D5" s="19">
        <f>SUM(D6:D8)</f>
        <v>0</v>
      </c>
      <c r="E5" s="20">
        <f t="shared" si="0"/>
        <v>62841980</v>
      </c>
      <c r="F5" s="21">
        <f t="shared" si="0"/>
        <v>62841980</v>
      </c>
      <c r="G5" s="21">
        <f t="shared" si="0"/>
        <v>14607686</v>
      </c>
      <c r="H5" s="21">
        <f t="shared" si="0"/>
        <v>2140779</v>
      </c>
      <c r="I5" s="21">
        <f t="shared" si="0"/>
        <v>3812859</v>
      </c>
      <c r="J5" s="21">
        <f t="shared" si="0"/>
        <v>20561324</v>
      </c>
      <c r="K5" s="21">
        <f t="shared" si="0"/>
        <v>1474466</v>
      </c>
      <c r="L5" s="21">
        <f t="shared" si="0"/>
        <v>13258426</v>
      </c>
      <c r="M5" s="21">
        <f t="shared" si="0"/>
        <v>1945006</v>
      </c>
      <c r="N5" s="21">
        <f t="shared" si="0"/>
        <v>16677898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37239222</v>
      </c>
      <c r="X5" s="21">
        <f t="shared" si="0"/>
        <v>38889990</v>
      </c>
      <c r="Y5" s="21">
        <f t="shared" si="0"/>
        <v>-1650768</v>
      </c>
      <c r="Z5" s="4">
        <f>+IF(X5&lt;&gt;0,+(Y5/X5)*100,0)</f>
        <v>-4.244711814016923</v>
      </c>
      <c r="AA5" s="19">
        <f>SUM(AA6:AA8)</f>
        <v>62841980</v>
      </c>
    </row>
    <row r="6" spans="1:27" ht="13.5">
      <c r="A6" s="5" t="s">
        <v>33</v>
      </c>
      <c r="B6" s="3"/>
      <c r="C6" s="22">
        <v>577211</v>
      </c>
      <c r="D6" s="22"/>
      <c r="E6" s="23">
        <v>100000</v>
      </c>
      <c r="F6" s="24">
        <v>100000</v>
      </c>
      <c r="G6" s="24">
        <v>8904</v>
      </c>
      <c r="H6" s="24">
        <v>658</v>
      </c>
      <c r="I6" s="24"/>
      <c r="J6" s="24">
        <v>9562</v>
      </c>
      <c r="K6" s="24"/>
      <c r="L6" s="24"/>
      <c r="M6" s="24">
        <v>1053</v>
      </c>
      <c r="N6" s="24">
        <v>1053</v>
      </c>
      <c r="O6" s="24"/>
      <c r="P6" s="24"/>
      <c r="Q6" s="24"/>
      <c r="R6" s="24"/>
      <c r="S6" s="24"/>
      <c r="T6" s="24"/>
      <c r="U6" s="24"/>
      <c r="V6" s="24"/>
      <c r="W6" s="24">
        <v>10615</v>
      </c>
      <c r="X6" s="24">
        <v>100000</v>
      </c>
      <c r="Y6" s="24">
        <v>-89385</v>
      </c>
      <c r="Z6" s="6">
        <v>-89.39</v>
      </c>
      <c r="AA6" s="22">
        <v>100000</v>
      </c>
    </row>
    <row r="7" spans="1:27" ht="13.5">
      <c r="A7" s="5" t="s">
        <v>34</v>
      </c>
      <c r="B7" s="3"/>
      <c r="C7" s="25">
        <v>57319155</v>
      </c>
      <c r="D7" s="25"/>
      <c r="E7" s="26">
        <v>62441980</v>
      </c>
      <c r="F7" s="27">
        <v>62441980</v>
      </c>
      <c r="G7" s="27">
        <v>14598782</v>
      </c>
      <c r="H7" s="27">
        <v>2129665</v>
      </c>
      <c r="I7" s="27">
        <v>3812859</v>
      </c>
      <c r="J7" s="27">
        <v>20541306</v>
      </c>
      <c r="K7" s="27">
        <v>1474466</v>
      </c>
      <c r="L7" s="27">
        <v>13258426</v>
      </c>
      <c r="M7" s="27">
        <v>1943953</v>
      </c>
      <c r="N7" s="27">
        <v>16676845</v>
      </c>
      <c r="O7" s="27"/>
      <c r="P7" s="27"/>
      <c r="Q7" s="27"/>
      <c r="R7" s="27"/>
      <c r="S7" s="27"/>
      <c r="T7" s="27"/>
      <c r="U7" s="27"/>
      <c r="V7" s="27"/>
      <c r="W7" s="27">
        <v>37218151</v>
      </c>
      <c r="X7" s="27">
        <v>38489990</v>
      </c>
      <c r="Y7" s="27">
        <v>-1271839</v>
      </c>
      <c r="Z7" s="7">
        <v>-3.3</v>
      </c>
      <c r="AA7" s="25">
        <v>62441980</v>
      </c>
    </row>
    <row r="8" spans="1:27" ht="13.5">
      <c r="A8" s="5" t="s">
        <v>35</v>
      </c>
      <c r="B8" s="3"/>
      <c r="C8" s="22">
        <v>113106</v>
      </c>
      <c r="D8" s="22"/>
      <c r="E8" s="23">
        <v>300000</v>
      </c>
      <c r="F8" s="24">
        <v>300000</v>
      </c>
      <c r="G8" s="24"/>
      <c r="H8" s="24">
        <v>10456</v>
      </c>
      <c r="I8" s="24"/>
      <c r="J8" s="24">
        <v>10456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10456</v>
      </c>
      <c r="X8" s="24">
        <v>300000</v>
      </c>
      <c r="Y8" s="24">
        <v>-289544</v>
      </c>
      <c r="Z8" s="6">
        <v>-96.51</v>
      </c>
      <c r="AA8" s="22">
        <v>300000</v>
      </c>
    </row>
    <row r="9" spans="1:27" ht="13.5">
      <c r="A9" s="2" t="s">
        <v>36</v>
      </c>
      <c r="B9" s="3"/>
      <c r="C9" s="19">
        <f aca="true" t="shared" si="1" ref="C9:Y9">SUM(C10:C14)</f>
        <v>624191</v>
      </c>
      <c r="D9" s="19">
        <f>SUM(D10:D14)</f>
        <v>0</v>
      </c>
      <c r="E9" s="20">
        <f t="shared" si="1"/>
        <v>848658</v>
      </c>
      <c r="F9" s="21">
        <f t="shared" si="1"/>
        <v>848658</v>
      </c>
      <c r="G9" s="21">
        <f t="shared" si="1"/>
        <v>0</v>
      </c>
      <c r="H9" s="21">
        <f t="shared" si="1"/>
        <v>420906</v>
      </c>
      <c r="I9" s="21">
        <f t="shared" si="1"/>
        <v>13795</v>
      </c>
      <c r="J9" s="21">
        <f t="shared" si="1"/>
        <v>434701</v>
      </c>
      <c r="K9" s="21">
        <f t="shared" si="1"/>
        <v>7561</v>
      </c>
      <c r="L9" s="21">
        <f t="shared" si="1"/>
        <v>13040</v>
      </c>
      <c r="M9" s="21">
        <f t="shared" si="1"/>
        <v>70608</v>
      </c>
      <c r="N9" s="21">
        <f t="shared" si="1"/>
        <v>91209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525910</v>
      </c>
      <c r="X9" s="21">
        <f t="shared" si="1"/>
        <v>424332</v>
      </c>
      <c r="Y9" s="21">
        <f t="shared" si="1"/>
        <v>101578</v>
      </c>
      <c r="Z9" s="4">
        <f>+IF(X9&lt;&gt;0,+(Y9/X9)*100,0)</f>
        <v>23.9383313066184</v>
      </c>
      <c r="AA9" s="19">
        <f>SUM(AA10:AA14)</f>
        <v>848658</v>
      </c>
    </row>
    <row r="10" spans="1:27" ht="13.5">
      <c r="A10" s="5" t="s">
        <v>37</v>
      </c>
      <c r="B10" s="3"/>
      <c r="C10" s="22">
        <v>624191</v>
      </c>
      <c r="D10" s="22"/>
      <c r="E10" s="23">
        <v>848658</v>
      </c>
      <c r="F10" s="24">
        <v>848658</v>
      </c>
      <c r="G10" s="24"/>
      <c r="H10" s="24">
        <v>420906</v>
      </c>
      <c r="I10" s="24">
        <v>13795</v>
      </c>
      <c r="J10" s="24">
        <v>434701</v>
      </c>
      <c r="K10" s="24">
        <v>7561</v>
      </c>
      <c r="L10" s="24">
        <v>13040</v>
      </c>
      <c r="M10" s="24">
        <v>70608</v>
      </c>
      <c r="N10" s="24">
        <v>91209</v>
      </c>
      <c r="O10" s="24"/>
      <c r="P10" s="24"/>
      <c r="Q10" s="24"/>
      <c r="R10" s="24"/>
      <c r="S10" s="24"/>
      <c r="T10" s="24"/>
      <c r="U10" s="24"/>
      <c r="V10" s="24"/>
      <c r="W10" s="24">
        <v>525910</v>
      </c>
      <c r="X10" s="24">
        <v>424332</v>
      </c>
      <c r="Y10" s="24">
        <v>101578</v>
      </c>
      <c r="Z10" s="6">
        <v>23.94</v>
      </c>
      <c r="AA10" s="22">
        <v>848658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25124153</v>
      </c>
      <c r="D15" s="19">
        <f>SUM(D16:D18)</f>
        <v>0</v>
      </c>
      <c r="E15" s="20">
        <f t="shared" si="2"/>
        <v>17540320</v>
      </c>
      <c r="F15" s="21">
        <f t="shared" si="2"/>
        <v>17540320</v>
      </c>
      <c r="G15" s="21">
        <f t="shared" si="2"/>
        <v>1056120</v>
      </c>
      <c r="H15" s="21">
        <f t="shared" si="2"/>
        <v>3327437</v>
      </c>
      <c r="I15" s="21">
        <f t="shared" si="2"/>
        <v>1150093</v>
      </c>
      <c r="J15" s="21">
        <f t="shared" si="2"/>
        <v>5533650</v>
      </c>
      <c r="K15" s="21">
        <f t="shared" si="2"/>
        <v>651668</v>
      </c>
      <c r="L15" s="21">
        <f t="shared" si="2"/>
        <v>231826</v>
      </c>
      <c r="M15" s="21">
        <f t="shared" si="2"/>
        <v>2486872</v>
      </c>
      <c r="N15" s="21">
        <f t="shared" si="2"/>
        <v>3370366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8904016</v>
      </c>
      <c r="X15" s="21">
        <f t="shared" si="2"/>
        <v>8770158</v>
      </c>
      <c r="Y15" s="21">
        <f t="shared" si="2"/>
        <v>133858</v>
      </c>
      <c r="Z15" s="4">
        <f>+IF(X15&lt;&gt;0,+(Y15/X15)*100,0)</f>
        <v>1.5262894921619428</v>
      </c>
      <c r="AA15" s="19">
        <f>SUM(AA16:AA18)</f>
        <v>17540320</v>
      </c>
    </row>
    <row r="16" spans="1:27" ht="13.5">
      <c r="A16" s="5" t="s">
        <v>43</v>
      </c>
      <c r="B16" s="3"/>
      <c r="C16" s="22">
        <v>379432</v>
      </c>
      <c r="D16" s="22"/>
      <c r="E16" s="23">
        <v>442000</v>
      </c>
      <c r="F16" s="24">
        <v>442000</v>
      </c>
      <c r="G16" s="24">
        <v>37302</v>
      </c>
      <c r="H16" s="24">
        <v>6122</v>
      </c>
      <c r="I16" s="24">
        <v>3468</v>
      </c>
      <c r="J16" s="24">
        <v>46892</v>
      </c>
      <c r="K16" s="24">
        <v>145333</v>
      </c>
      <c r="L16" s="24">
        <v>6700</v>
      </c>
      <c r="M16" s="24">
        <v>51641</v>
      </c>
      <c r="N16" s="24">
        <v>203674</v>
      </c>
      <c r="O16" s="24"/>
      <c r="P16" s="24"/>
      <c r="Q16" s="24"/>
      <c r="R16" s="24"/>
      <c r="S16" s="24"/>
      <c r="T16" s="24"/>
      <c r="U16" s="24"/>
      <c r="V16" s="24"/>
      <c r="W16" s="24">
        <v>250566</v>
      </c>
      <c r="X16" s="24">
        <v>220998</v>
      </c>
      <c r="Y16" s="24">
        <v>29568</v>
      </c>
      <c r="Z16" s="6">
        <v>13.38</v>
      </c>
      <c r="AA16" s="22">
        <v>442000</v>
      </c>
    </row>
    <row r="17" spans="1:27" ht="13.5">
      <c r="A17" s="5" t="s">
        <v>44</v>
      </c>
      <c r="B17" s="3"/>
      <c r="C17" s="22">
        <v>24744721</v>
      </c>
      <c r="D17" s="22"/>
      <c r="E17" s="23">
        <v>17098320</v>
      </c>
      <c r="F17" s="24">
        <v>17098320</v>
      </c>
      <c r="G17" s="24">
        <v>1018818</v>
      </c>
      <c r="H17" s="24">
        <v>3321315</v>
      </c>
      <c r="I17" s="24">
        <v>1146625</v>
      </c>
      <c r="J17" s="24">
        <v>5486758</v>
      </c>
      <c r="K17" s="24">
        <v>506335</v>
      </c>
      <c r="L17" s="24">
        <v>225126</v>
      </c>
      <c r="M17" s="24">
        <v>2435231</v>
      </c>
      <c r="N17" s="24">
        <v>3166692</v>
      </c>
      <c r="O17" s="24"/>
      <c r="P17" s="24"/>
      <c r="Q17" s="24"/>
      <c r="R17" s="24"/>
      <c r="S17" s="24"/>
      <c r="T17" s="24"/>
      <c r="U17" s="24"/>
      <c r="V17" s="24"/>
      <c r="W17" s="24">
        <v>8653450</v>
      </c>
      <c r="X17" s="24">
        <v>8549160</v>
      </c>
      <c r="Y17" s="24">
        <v>104290</v>
      </c>
      <c r="Z17" s="6">
        <v>1.22</v>
      </c>
      <c r="AA17" s="22">
        <v>17098320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6129783</v>
      </c>
      <c r="D19" s="19">
        <f>SUM(D20:D23)</f>
        <v>0</v>
      </c>
      <c r="E19" s="20">
        <f t="shared" si="3"/>
        <v>10435045</v>
      </c>
      <c r="F19" s="21">
        <f t="shared" si="3"/>
        <v>10435045</v>
      </c>
      <c r="G19" s="21">
        <f t="shared" si="3"/>
        <v>276765</v>
      </c>
      <c r="H19" s="21">
        <f t="shared" si="3"/>
        <v>772050</v>
      </c>
      <c r="I19" s="21">
        <f t="shared" si="3"/>
        <v>1291068</v>
      </c>
      <c r="J19" s="21">
        <f t="shared" si="3"/>
        <v>2339883</v>
      </c>
      <c r="K19" s="21">
        <f t="shared" si="3"/>
        <v>932264</v>
      </c>
      <c r="L19" s="21">
        <f t="shared" si="3"/>
        <v>1617371</v>
      </c>
      <c r="M19" s="21">
        <f t="shared" si="3"/>
        <v>908221</v>
      </c>
      <c r="N19" s="21">
        <f t="shared" si="3"/>
        <v>3457856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5797739</v>
      </c>
      <c r="X19" s="21">
        <f t="shared" si="3"/>
        <v>5217522</v>
      </c>
      <c r="Y19" s="21">
        <f t="shared" si="3"/>
        <v>580217</v>
      </c>
      <c r="Z19" s="4">
        <f>+IF(X19&lt;&gt;0,+(Y19/X19)*100,0)</f>
        <v>11.12054726362438</v>
      </c>
      <c r="AA19" s="19">
        <f>SUM(AA20:AA23)</f>
        <v>10435045</v>
      </c>
    </row>
    <row r="20" spans="1:27" ht="13.5">
      <c r="A20" s="5" t="s">
        <v>47</v>
      </c>
      <c r="B20" s="3"/>
      <c r="C20" s="22">
        <v>3899783</v>
      </c>
      <c r="D20" s="22"/>
      <c r="E20" s="23">
        <v>6364645</v>
      </c>
      <c r="F20" s="24">
        <v>6364645</v>
      </c>
      <c r="G20" s="24">
        <v>276765</v>
      </c>
      <c r="H20" s="24">
        <v>449234</v>
      </c>
      <c r="I20" s="24">
        <v>668795</v>
      </c>
      <c r="J20" s="24">
        <v>1394794</v>
      </c>
      <c r="K20" s="24">
        <v>588690</v>
      </c>
      <c r="L20" s="24">
        <v>208719</v>
      </c>
      <c r="M20" s="24">
        <v>366658</v>
      </c>
      <c r="N20" s="24">
        <v>1164067</v>
      </c>
      <c r="O20" s="24"/>
      <c r="P20" s="24"/>
      <c r="Q20" s="24"/>
      <c r="R20" s="24"/>
      <c r="S20" s="24"/>
      <c r="T20" s="24"/>
      <c r="U20" s="24"/>
      <c r="V20" s="24"/>
      <c r="W20" s="24">
        <v>2558861</v>
      </c>
      <c r="X20" s="24">
        <v>3182322</v>
      </c>
      <c r="Y20" s="24">
        <v>-623461</v>
      </c>
      <c r="Z20" s="6">
        <v>-19.59</v>
      </c>
      <c r="AA20" s="22">
        <v>6364645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2230000</v>
      </c>
      <c r="D23" s="22"/>
      <c r="E23" s="23">
        <v>4070400</v>
      </c>
      <c r="F23" s="24">
        <v>4070400</v>
      </c>
      <c r="G23" s="24"/>
      <c r="H23" s="24">
        <v>322816</v>
      </c>
      <c r="I23" s="24">
        <v>622273</v>
      </c>
      <c r="J23" s="24">
        <v>945089</v>
      </c>
      <c r="K23" s="24">
        <v>343574</v>
      </c>
      <c r="L23" s="24">
        <v>1408652</v>
      </c>
      <c r="M23" s="24">
        <v>541563</v>
      </c>
      <c r="N23" s="24">
        <v>2293789</v>
      </c>
      <c r="O23" s="24"/>
      <c r="P23" s="24"/>
      <c r="Q23" s="24"/>
      <c r="R23" s="24"/>
      <c r="S23" s="24"/>
      <c r="T23" s="24"/>
      <c r="U23" s="24"/>
      <c r="V23" s="24"/>
      <c r="W23" s="24">
        <v>3238878</v>
      </c>
      <c r="X23" s="24">
        <v>2035200</v>
      </c>
      <c r="Y23" s="24">
        <v>1203678</v>
      </c>
      <c r="Z23" s="6">
        <v>59.14</v>
      </c>
      <c r="AA23" s="22">
        <v>4070400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89887599</v>
      </c>
      <c r="D25" s="40">
        <f>+D5+D9+D15+D19+D24</f>
        <v>0</v>
      </c>
      <c r="E25" s="41">
        <f t="shared" si="4"/>
        <v>91666003</v>
      </c>
      <c r="F25" s="42">
        <f t="shared" si="4"/>
        <v>91666003</v>
      </c>
      <c r="G25" s="42">
        <f t="shared" si="4"/>
        <v>15940571</v>
      </c>
      <c r="H25" s="42">
        <f t="shared" si="4"/>
        <v>6661172</v>
      </c>
      <c r="I25" s="42">
        <f t="shared" si="4"/>
        <v>6267815</v>
      </c>
      <c r="J25" s="42">
        <f t="shared" si="4"/>
        <v>28869558</v>
      </c>
      <c r="K25" s="42">
        <f t="shared" si="4"/>
        <v>3065959</v>
      </c>
      <c r="L25" s="42">
        <f t="shared" si="4"/>
        <v>15120663</v>
      </c>
      <c r="M25" s="42">
        <f t="shared" si="4"/>
        <v>5410707</v>
      </c>
      <c r="N25" s="42">
        <f t="shared" si="4"/>
        <v>23597329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52466887</v>
      </c>
      <c r="X25" s="42">
        <f t="shared" si="4"/>
        <v>53302002</v>
      </c>
      <c r="Y25" s="42">
        <f t="shared" si="4"/>
        <v>-835115</v>
      </c>
      <c r="Z25" s="43">
        <f>+IF(X25&lt;&gt;0,+(Y25/X25)*100,0)</f>
        <v>-1.5667610383564956</v>
      </c>
      <c r="AA25" s="40">
        <f>+AA5+AA9+AA15+AA19+AA24</f>
        <v>91666003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68024764</v>
      </c>
      <c r="D28" s="19">
        <f>SUM(D29:D31)</f>
        <v>0</v>
      </c>
      <c r="E28" s="20">
        <f t="shared" si="5"/>
        <v>60335989</v>
      </c>
      <c r="F28" s="21">
        <f t="shared" si="5"/>
        <v>60335989</v>
      </c>
      <c r="G28" s="21">
        <f t="shared" si="5"/>
        <v>1686592</v>
      </c>
      <c r="H28" s="21">
        <f t="shared" si="5"/>
        <v>1274957</v>
      </c>
      <c r="I28" s="21">
        <f t="shared" si="5"/>
        <v>5062835</v>
      </c>
      <c r="J28" s="21">
        <f t="shared" si="5"/>
        <v>8024384</v>
      </c>
      <c r="K28" s="21">
        <f t="shared" si="5"/>
        <v>2704029</v>
      </c>
      <c r="L28" s="21">
        <f t="shared" si="5"/>
        <v>4389216</v>
      </c>
      <c r="M28" s="21">
        <f t="shared" si="5"/>
        <v>2353641</v>
      </c>
      <c r="N28" s="21">
        <f t="shared" si="5"/>
        <v>9446886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17471270</v>
      </c>
      <c r="X28" s="21">
        <f t="shared" si="5"/>
        <v>30167994</v>
      </c>
      <c r="Y28" s="21">
        <f t="shared" si="5"/>
        <v>-12696724</v>
      </c>
      <c r="Z28" s="4">
        <f>+IF(X28&lt;&gt;0,+(Y28/X28)*100,0)</f>
        <v>-42.0867360289186</v>
      </c>
      <c r="AA28" s="19">
        <f>SUM(AA29:AA31)</f>
        <v>60335989</v>
      </c>
    </row>
    <row r="29" spans="1:27" ht="13.5">
      <c r="A29" s="5" t="s">
        <v>33</v>
      </c>
      <c r="B29" s="3"/>
      <c r="C29" s="22">
        <v>16700334</v>
      </c>
      <c r="D29" s="22"/>
      <c r="E29" s="23">
        <v>15918555</v>
      </c>
      <c r="F29" s="24">
        <v>15918555</v>
      </c>
      <c r="G29" s="24">
        <v>758932</v>
      </c>
      <c r="H29" s="24">
        <v>299684</v>
      </c>
      <c r="I29" s="24">
        <v>2314055</v>
      </c>
      <c r="J29" s="24">
        <v>3372671</v>
      </c>
      <c r="K29" s="24">
        <v>907695</v>
      </c>
      <c r="L29" s="24">
        <v>1293445</v>
      </c>
      <c r="M29" s="24">
        <v>813593</v>
      </c>
      <c r="N29" s="24">
        <v>3014733</v>
      </c>
      <c r="O29" s="24"/>
      <c r="P29" s="24"/>
      <c r="Q29" s="24"/>
      <c r="R29" s="24"/>
      <c r="S29" s="24"/>
      <c r="T29" s="24"/>
      <c r="U29" s="24"/>
      <c r="V29" s="24"/>
      <c r="W29" s="24">
        <v>6387404</v>
      </c>
      <c r="X29" s="24">
        <v>7959276</v>
      </c>
      <c r="Y29" s="24">
        <v>-1571872</v>
      </c>
      <c r="Z29" s="6">
        <v>-19.75</v>
      </c>
      <c r="AA29" s="22">
        <v>15918555</v>
      </c>
    </row>
    <row r="30" spans="1:27" ht="13.5">
      <c r="A30" s="5" t="s">
        <v>34</v>
      </c>
      <c r="B30" s="3"/>
      <c r="C30" s="25">
        <v>41043692</v>
      </c>
      <c r="D30" s="25"/>
      <c r="E30" s="26">
        <v>32658046</v>
      </c>
      <c r="F30" s="27">
        <v>32658046</v>
      </c>
      <c r="G30" s="27">
        <v>470302</v>
      </c>
      <c r="H30" s="27">
        <v>413257</v>
      </c>
      <c r="I30" s="27">
        <v>1340693</v>
      </c>
      <c r="J30" s="27">
        <v>2224252</v>
      </c>
      <c r="K30" s="27">
        <v>764615</v>
      </c>
      <c r="L30" s="27">
        <v>1692690</v>
      </c>
      <c r="M30" s="27">
        <v>656691</v>
      </c>
      <c r="N30" s="27">
        <v>3113996</v>
      </c>
      <c r="O30" s="27"/>
      <c r="P30" s="27"/>
      <c r="Q30" s="27"/>
      <c r="R30" s="27"/>
      <c r="S30" s="27"/>
      <c r="T30" s="27"/>
      <c r="U30" s="27"/>
      <c r="V30" s="27"/>
      <c r="W30" s="27">
        <v>5338248</v>
      </c>
      <c r="X30" s="27">
        <v>16329024</v>
      </c>
      <c r="Y30" s="27">
        <v>-10990776</v>
      </c>
      <c r="Z30" s="7">
        <v>-67.31</v>
      </c>
      <c r="AA30" s="25">
        <v>32658046</v>
      </c>
    </row>
    <row r="31" spans="1:27" ht="13.5">
      <c r="A31" s="5" t="s">
        <v>35</v>
      </c>
      <c r="B31" s="3"/>
      <c r="C31" s="22">
        <v>10280738</v>
      </c>
      <c r="D31" s="22"/>
      <c r="E31" s="23">
        <v>11759388</v>
      </c>
      <c r="F31" s="24">
        <v>11759388</v>
      </c>
      <c r="G31" s="24">
        <v>457358</v>
      </c>
      <c r="H31" s="24">
        <v>562016</v>
      </c>
      <c r="I31" s="24">
        <v>1408087</v>
      </c>
      <c r="J31" s="24">
        <v>2427461</v>
      </c>
      <c r="K31" s="24">
        <v>1031719</v>
      </c>
      <c r="L31" s="24">
        <v>1403081</v>
      </c>
      <c r="M31" s="24">
        <v>883357</v>
      </c>
      <c r="N31" s="24">
        <v>3318157</v>
      </c>
      <c r="O31" s="24"/>
      <c r="P31" s="24"/>
      <c r="Q31" s="24"/>
      <c r="R31" s="24"/>
      <c r="S31" s="24"/>
      <c r="T31" s="24"/>
      <c r="U31" s="24"/>
      <c r="V31" s="24"/>
      <c r="W31" s="24">
        <v>5745618</v>
      </c>
      <c r="X31" s="24">
        <v>5879694</v>
      </c>
      <c r="Y31" s="24">
        <v>-134076</v>
      </c>
      <c r="Z31" s="6">
        <v>-2.28</v>
      </c>
      <c r="AA31" s="22">
        <v>11759388</v>
      </c>
    </row>
    <row r="32" spans="1:27" ht="13.5">
      <c r="A32" s="2" t="s">
        <v>36</v>
      </c>
      <c r="B32" s="3"/>
      <c r="C32" s="19">
        <f aca="true" t="shared" si="6" ref="C32:Y32">SUM(C33:C37)</f>
        <v>2600519</v>
      </c>
      <c r="D32" s="19">
        <f>SUM(D33:D37)</f>
        <v>0</v>
      </c>
      <c r="E32" s="20">
        <f t="shared" si="6"/>
        <v>3797127</v>
      </c>
      <c r="F32" s="21">
        <f t="shared" si="6"/>
        <v>3797127</v>
      </c>
      <c r="G32" s="21">
        <f t="shared" si="6"/>
        <v>129178</v>
      </c>
      <c r="H32" s="21">
        <f t="shared" si="6"/>
        <v>53288</v>
      </c>
      <c r="I32" s="21">
        <f t="shared" si="6"/>
        <v>405178</v>
      </c>
      <c r="J32" s="21">
        <f t="shared" si="6"/>
        <v>587644</v>
      </c>
      <c r="K32" s="21">
        <f t="shared" si="6"/>
        <v>275988</v>
      </c>
      <c r="L32" s="21">
        <f t="shared" si="6"/>
        <v>242362</v>
      </c>
      <c r="M32" s="21">
        <f t="shared" si="6"/>
        <v>188852</v>
      </c>
      <c r="N32" s="21">
        <f t="shared" si="6"/>
        <v>707202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1294846</v>
      </c>
      <c r="X32" s="21">
        <f t="shared" si="6"/>
        <v>1898562</v>
      </c>
      <c r="Y32" s="21">
        <f t="shared" si="6"/>
        <v>-603716</v>
      </c>
      <c r="Z32" s="4">
        <f>+IF(X32&lt;&gt;0,+(Y32/X32)*100,0)</f>
        <v>-31.79859282973113</v>
      </c>
      <c r="AA32" s="19">
        <f>SUM(AA33:AA37)</f>
        <v>3797127</v>
      </c>
    </row>
    <row r="33" spans="1:27" ht="13.5">
      <c r="A33" s="5" t="s">
        <v>37</v>
      </c>
      <c r="B33" s="3"/>
      <c r="C33" s="22">
        <v>2600519</v>
      </c>
      <c r="D33" s="22"/>
      <c r="E33" s="23">
        <v>3797127</v>
      </c>
      <c r="F33" s="24">
        <v>3797127</v>
      </c>
      <c r="G33" s="24">
        <v>129178</v>
      </c>
      <c r="H33" s="24">
        <v>53288</v>
      </c>
      <c r="I33" s="24">
        <v>405178</v>
      </c>
      <c r="J33" s="24">
        <v>587644</v>
      </c>
      <c r="K33" s="24">
        <v>275988</v>
      </c>
      <c r="L33" s="24">
        <v>242362</v>
      </c>
      <c r="M33" s="24">
        <v>188852</v>
      </c>
      <c r="N33" s="24">
        <v>707202</v>
      </c>
      <c r="O33" s="24"/>
      <c r="P33" s="24"/>
      <c r="Q33" s="24"/>
      <c r="R33" s="24"/>
      <c r="S33" s="24"/>
      <c r="T33" s="24"/>
      <c r="U33" s="24"/>
      <c r="V33" s="24"/>
      <c r="W33" s="24">
        <v>1294846</v>
      </c>
      <c r="X33" s="24">
        <v>1898562</v>
      </c>
      <c r="Y33" s="24">
        <v>-603716</v>
      </c>
      <c r="Z33" s="6">
        <v>-31.8</v>
      </c>
      <c r="AA33" s="22">
        <v>3797127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16311321</v>
      </c>
      <c r="D38" s="19">
        <f>SUM(D39:D41)</f>
        <v>0</v>
      </c>
      <c r="E38" s="20">
        <f t="shared" si="7"/>
        <v>18395044</v>
      </c>
      <c r="F38" s="21">
        <f t="shared" si="7"/>
        <v>18395044</v>
      </c>
      <c r="G38" s="21">
        <f t="shared" si="7"/>
        <v>1054966</v>
      </c>
      <c r="H38" s="21">
        <f t="shared" si="7"/>
        <v>328091</v>
      </c>
      <c r="I38" s="21">
        <f t="shared" si="7"/>
        <v>1929346</v>
      </c>
      <c r="J38" s="21">
        <f t="shared" si="7"/>
        <v>3312403</v>
      </c>
      <c r="K38" s="21">
        <f t="shared" si="7"/>
        <v>1135932</v>
      </c>
      <c r="L38" s="21">
        <f t="shared" si="7"/>
        <v>1631268</v>
      </c>
      <c r="M38" s="21">
        <f t="shared" si="7"/>
        <v>1049289</v>
      </c>
      <c r="N38" s="21">
        <f t="shared" si="7"/>
        <v>3816489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7128892</v>
      </c>
      <c r="X38" s="21">
        <f t="shared" si="7"/>
        <v>9197520</v>
      </c>
      <c r="Y38" s="21">
        <f t="shared" si="7"/>
        <v>-2068628</v>
      </c>
      <c r="Z38" s="4">
        <f>+IF(X38&lt;&gt;0,+(Y38/X38)*100,0)</f>
        <v>-22.491149788203778</v>
      </c>
      <c r="AA38" s="19">
        <f>SUM(AA39:AA41)</f>
        <v>18395044</v>
      </c>
    </row>
    <row r="39" spans="1:27" ht="13.5">
      <c r="A39" s="5" t="s">
        <v>43</v>
      </c>
      <c r="B39" s="3"/>
      <c r="C39" s="22">
        <v>4204124</v>
      </c>
      <c r="D39" s="22"/>
      <c r="E39" s="23">
        <v>5483021</v>
      </c>
      <c r="F39" s="24">
        <v>5483021</v>
      </c>
      <c r="G39" s="24">
        <v>395726</v>
      </c>
      <c r="H39" s="24">
        <v>99724</v>
      </c>
      <c r="I39" s="24">
        <v>381990</v>
      </c>
      <c r="J39" s="24">
        <v>877440</v>
      </c>
      <c r="K39" s="24">
        <v>378270</v>
      </c>
      <c r="L39" s="24">
        <v>636007</v>
      </c>
      <c r="M39" s="24">
        <v>189971</v>
      </c>
      <c r="N39" s="24">
        <v>1204248</v>
      </c>
      <c r="O39" s="24"/>
      <c r="P39" s="24"/>
      <c r="Q39" s="24"/>
      <c r="R39" s="24"/>
      <c r="S39" s="24"/>
      <c r="T39" s="24"/>
      <c r="U39" s="24"/>
      <c r="V39" s="24"/>
      <c r="W39" s="24">
        <v>2081688</v>
      </c>
      <c r="X39" s="24">
        <v>2741508</v>
      </c>
      <c r="Y39" s="24">
        <v>-659820</v>
      </c>
      <c r="Z39" s="6">
        <v>-24.07</v>
      </c>
      <c r="AA39" s="22">
        <v>5483021</v>
      </c>
    </row>
    <row r="40" spans="1:27" ht="13.5">
      <c r="A40" s="5" t="s">
        <v>44</v>
      </c>
      <c r="B40" s="3"/>
      <c r="C40" s="22">
        <v>12107197</v>
      </c>
      <c r="D40" s="22"/>
      <c r="E40" s="23">
        <v>12912023</v>
      </c>
      <c r="F40" s="24">
        <v>12912023</v>
      </c>
      <c r="G40" s="24">
        <v>659240</v>
      </c>
      <c r="H40" s="24">
        <v>228367</v>
      </c>
      <c r="I40" s="24">
        <v>1547356</v>
      </c>
      <c r="J40" s="24">
        <v>2434963</v>
      </c>
      <c r="K40" s="24">
        <v>757662</v>
      </c>
      <c r="L40" s="24">
        <v>995261</v>
      </c>
      <c r="M40" s="24">
        <v>859318</v>
      </c>
      <c r="N40" s="24">
        <v>2612241</v>
      </c>
      <c r="O40" s="24"/>
      <c r="P40" s="24"/>
      <c r="Q40" s="24"/>
      <c r="R40" s="24"/>
      <c r="S40" s="24"/>
      <c r="T40" s="24"/>
      <c r="U40" s="24"/>
      <c r="V40" s="24"/>
      <c r="W40" s="24">
        <v>5047204</v>
      </c>
      <c r="X40" s="24">
        <v>6456012</v>
      </c>
      <c r="Y40" s="24">
        <v>-1408808</v>
      </c>
      <c r="Z40" s="6">
        <v>-21.82</v>
      </c>
      <c r="AA40" s="22">
        <v>12912023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13841125</v>
      </c>
      <c r="D42" s="19">
        <f>SUM(D43:D46)</f>
        <v>0</v>
      </c>
      <c r="E42" s="20">
        <f t="shared" si="8"/>
        <v>15922893</v>
      </c>
      <c r="F42" s="21">
        <f t="shared" si="8"/>
        <v>15922893</v>
      </c>
      <c r="G42" s="21">
        <f t="shared" si="8"/>
        <v>2008337</v>
      </c>
      <c r="H42" s="21">
        <f t="shared" si="8"/>
        <v>60458</v>
      </c>
      <c r="I42" s="21">
        <f t="shared" si="8"/>
        <v>2491567</v>
      </c>
      <c r="J42" s="21">
        <f t="shared" si="8"/>
        <v>4560362</v>
      </c>
      <c r="K42" s="21">
        <f t="shared" si="8"/>
        <v>471145</v>
      </c>
      <c r="L42" s="21">
        <f t="shared" si="8"/>
        <v>1242217</v>
      </c>
      <c r="M42" s="21">
        <f t="shared" si="8"/>
        <v>402938</v>
      </c>
      <c r="N42" s="21">
        <f t="shared" si="8"/>
        <v>2116300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6676662</v>
      </c>
      <c r="X42" s="21">
        <f t="shared" si="8"/>
        <v>7961448</v>
      </c>
      <c r="Y42" s="21">
        <f t="shared" si="8"/>
        <v>-1284786</v>
      </c>
      <c r="Z42" s="4">
        <f>+IF(X42&lt;&gt;0,+(Y42/X42)*100,0)</f>
        <v>-16.137592056118436</v>
      </c>
      <c r="AA42" s="19">
        <f>SUM(AA43:AA46)</f>
        <v>15922893</v>
      </c>
    </row>
    <row r="43" spans="1:27" ht="13.5">
      <c r="A43" s="5" t="s">
        <v>47</v>
      </c>
      <c r="B43" s="3"/>
      <c r="C43" s="22">
        <v>6512009</v>
      </c>
      <c r="D43" s="22"/>
      <c r="E43" s="23">
        <v>8963193</v>
      </c>
      <c r="F43" s="24">
        <v>8963193</v>
      </c>
      <c r="G43" s="24">
        <v>1704245</v>
      </c>
      <c r="H43" s="24">
        <v>33960</v>
      </c>
      <c r="I43" s="24">
        <v>1750320</v>
      </c>
      <c r="J43" s="24">
        <v>3488525</v>
      </c>
      <c r="K43" s="24">
        <v>105812</v>
      </c>
      <c r="L43" s="24">
        <v>579335</v>
      </c>
      <c r="M43" s="24">
        <v>70633</v>
      </c>
      <c r="N43" s="24">
        <v>755780</v>
      </c>
      <c r="O43" s="24"/>
      <c r="P43" s="24"/>
      <c r="Q43" s="24"/>
      <c r="R43" s="24"/>
      <c r="S43" s="24"/>
      <c r="T43" s="24"/>
      <c r="U43" s="24"/>
      <c r="V43" s="24"/>
      <c r="W43" s="24">
        <v>4244305</v>
      </c>
      <c r="X43" s="24">
        <v>4481598</v>
      </c>
      <c r="Y43" s="24">
        <v>-237293</v>
      </c>
      <c r="Z43" s="6">
        <v>-5.29</v>
      </c>
      <c r="AA43" s="22">
        <v>8963193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7329116</v>
      </c>
      <c r="D46" s="22"/>
      <c r="E46" s="23">
        <v>6959700</v>
      </c>
      <c r="F46" s="24">
        <v>6959700</v>
      </c>
      <c r="G46" s="24">
        <v>304092</v>
      </c>
      <c r="H46" s="24">
        <v>26498</v>
      </c>
      <c r="I46" s="24">
        <v>741247</v>
      </c>
      <c r="J46" s="24">
        <v>1071837</v>
      </c>
      <c r="K46" s="24">
        <v>365333</v>
      </c>
      <c r="L46" s="24">
        <v>662882</v>
      </c>
      <c r="M46" s="24">
        <v>332305</v>
      </c>
      <c r="N46" s="24">
        <v>1360520</v>
      </c>
      <c r="O46" s="24"/>
      <c r="P46" s="24"/>
      <c r="Q46" s="24"/>
      <c r="R46" s="24"/>
      <c r="S46" s="24"/>
      <c r="T46" s="24"/>
      <c r="U46" s="24"/>
      <c r="V46" s="24"/>
      <c r="W46" s="24">
        <v>2432357</v>
      </c>
      <c r="X46" s="24">
        <v>3479850</v>
      </c>
      <c r="Y46" s="24">
        <v>-1047493</v>
      </c>
      <c r="Z46" s="6">
        <v>-30.1</v>
      </c>
      <c r="AA46" s="22">
        <v>6959700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100777729</v>
      </c>
      <c r="D48" s="40">
        <f>+D28+D32+D38+D42+D47</f>
        <v>0</v>
      </c>
      <c r="E48" s="41">
        <f t="shared" si="9"/>
        <v>98451053</v>
      </c>
      <c r="F48" s="42">
        <f t="shared" si="9"/>
        <v>98451053</v>
      </c>
      <c r="G48" s="42">
        <f t="shared" si="9"/>
        <v>4879073</v>
      </c>
      <c r="H48" s="42">
        <f t="shared" si="9"/>
        <v>1716794</v>
      </c>
      <c r="I48" s="42">
        <f t="shared" si="9"/>
        <v>9888926</v>
      </c>
      <c r="J48" s="42">
        <f t="shared" si="9"/>
        <v>16484793</v>
      </c>
      <c r="K48" s="42">
        <f t="shared" si="9"/>
        <v>4587094</v>
      </c>
      <c r="L48" s="42">
        <f t="shared" si="9"/>
        <v>7505063</v>
      </c>
      <c r="M48" s="42">
        <f t="shared" si="9"/>
        <v>3994720</v>
      </c>
      <c r="N48" s="42">
        <f t="shared" si="9"/>
        <v>16086877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32571670</v>
      </c>
      <c r="X48" s="42">
        <f t="shared" si="9"/>
        <v>49225524</v>
      </c>
      <c r="Y48" s="42">
        <f t="shared" si="9"/>
        <v>-16653854</v>
      </c>
      <c r="Z48" s="43">
        <f>+IF(X48&lt;&gt;0,+(Y48/X48)*100,0)</f>
        <v>-33.83174549853446</v>
      </c>
      <c r="AA48" s="40">
        <f>+AA28+AA32+AA38+AA42+AA47</f>
        <v>98451053</v>
      </c>
    </row>
    <row r="49" spans="1:27" ht="13.5">
      <c r="A49" s="14" t="s">
        <v>58</v>
      </c>
      <c r="B49" s="15"/>
      <c r="C49" s="44">
        <f aca="true" t="shared" si="10" ref="C49:Y49">+C25-C48</f>
        <v>-10890130</v>
      </c>
      <c r="D49" s="44">
        <f>+D25-D48</f>
        <v>0</v>
      </c>
      <c r="E49" s="45">
        <f t="shared" si="10"/>
        <v>-6785050</v>
      </c>
      <c r="F49" s="46">
        <f t="shared" si="10"/>
        <v>-6785050</v>
      </c>
      <c r="G49" s="46">
        <f t="shared" si="10"/>
        <v>11061498</v>
      </c>
      <c r="H49" s="46">
        <f t="shared" si="10"/>
        <v>4944378</v>
      </c>
      <c r="I49" s="46">
        <f t="shared" si="10"/>
        <v>-3621111</v>
      </c>
      <c r="J49" s="46">
        <f t="shared" si="10"/>
        <v>12384765</v>
      </c>
      <c r="K49" s="46">
        <f t="shared" si="10"/>
        <v>-1521135</v>
      </c>
      <c r="L49" s="46">
        <f t="shared" si="10"/>
        <v>7615600</v>
      </c>
      <c r="M49" s="46">
        <f t="shared" si="10"/>
        <v>1415987</v>
      </c>
      <c r="N49" s="46">
        <f t="shared" si="10"/>
        <v>7510452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19895217</v>
      </c>
      <c r="X49" s="46">
        <f>IF(F25=F48,0,X25-X48)</f>
        <v>4076478</v>
      </c>
      <c r="Y49" s="46">
        <f t="shared" si="10"/>
        <v>15818739</v>
      </c>
      <c r="Z49" s="47">
        <f>+IF(X49&lt;&gt;0,+(Y49/X49)*100,0)</f>
        <v>388.049168914931</v>
      </c>
      <c r="AA49" s="44">
        <f>+AA25-AA48</f>
        <v>-6785050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128976255</v>
      </c>
      <c r="F5" s="21">
        <f t="shared" si="0"/>
        <v>128976255</v>
      </c>
      <c r="G5" s="21">
        <f t="shared" si="0"/>
        <v>43241141</v>
      </c>
      <c r="H5" s="21">
        <f t="shared" si="0"/>
        <v>3314957</v>
      </c>
      <c r="I5" s="21">
        <f t="shared" si="0"/>
        <v>1688922</v>
      </c>
      <c r="J5" s="21">
        <f t="shared" si="0"/>
        <v>48245020</v>
      </c>
      <c r="K5" s="21">
        <f t="shared" si="0"/>
        <v>2288249</v>
      </c>
      <c r="L5" s="21">
        <f t="shared" si="0"/>
        <v>716645</v>
      </c>
      <c r="M5" s="21">
        <f t="shared" si="0"/>
        <v>0</v>
      </c>
      <c r="N5" s="21">
        <f t="shared" si="0"/>
        <v>3004894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51249914</v>
      </c>
      <c r="X5" s="21">
        <f t="shared" si="0"/>
        <v>64488126</v>
      </c>
      <c r="Y5" s="21">
        <f t="shared" si="0"/>
        <v>-13238212</v>
      </c>
      <c r="Z5" s="4">
        <f>+IF(X5&lt;&gt;0,+(Y5/X5)*100,0)</f>
        <v>-20.528138777051762</v>
      </c>
      <c r="AA5" s="19">
        <f>SUM(AA6:AA8)</f>
        <v>128976255</v>
      </c>
    </row>
    <row r="6" spans="1:27" ht="13.5">
      <c r="A6" s="5" t="s">
        <v>33</v>
      </c>
      <c r="B6" s="3"/>
      <c r="C6" s="22"/>
      <c r="D6" s="22"/>
      <c r="E6" s="23">
        <v>115549083</v>
      </c>
      <c r="F6" s="24">
        <v>115549083</v>
      </c>
      <c r="G6" s="24">
        <v>41884573</v>
      </c>
      <c r="H6" s="24">
        <v>1876710</v>
      </c>
      <c r="I6" s="24">
        <v>322115</v>
      </c>
      <c r="J6" s="24">
        <v>44083398</v>
      </c>
      <c r="K6" s="24">
        <v>925415</v>
      </c>
      <c r="L6" s="24">
        <v>-741224</v>
      </c>
      <c r="M6" s="24"/>
      <c r="N6" s="24">
        <v>184191</v>
      </c>
      <c r="O6" s="24"/>
      <c r="P6" s="24"/>
      <c r="Q6" s="24"/>
      <c r="R6" s="24"/>
      <c r="S6" s="24"/>
      <c r="T6" s="24"/>
      <c r="U6" s="24"/>
      <c r="V6" s="24"/>
      <c r="W6" s="24">
        <v>44267589</v>
      </c>
      <c r="X6" s="24">
        <v>63669936</v>
      </c>
      <c r="Y6" s="24">
        <v>-19402347</v>
      </c>
      <c r="Z6" s="6">
        <v>-30.47</v>
      </c>
      <c r="AA6" s="22">
        <v>115549083</v>
      </c>
    </row>
    <row r="7" spans="1:27" ht="13.5">
      <c r="A7" s="5" t="s">
        <v>34</v>
      </c>
      <c r="B7" s="3"/>
      <c r="C7" s="25"/>
      <c r="D7" s="25"/>
      <c r="E7" s="26">
        <v>13427172</v>
      </c>
      <c r="F7" s="27">
        <v>13427172</v>
      </c>
      <c r="G7" s="27">
        <v>1356568</v>
      </c>
      <c r="H7" s="27">
        <v>1438247</v>
      </c>
      <c r="I7" s="27">
        <v>1366807</v>
      </c>
      <c r="J7" s="27">
        <v>4161622</v>
      </c>
      <c r="K7" s="27">
        <v>1362834</v>
      </c>
      <c r="L7" s="27">
        <v>1457869</v>
      </c>
      <c r="M7" s="27"/>
      <c r="N7" s="27">
        <v>2820703</v>
      </c>
      <c r="O7" s="27"/>
      <c r="P7" s="27"/>
      <c r="Q7" s="27"/>
      <c r="R7" s="27"/>
      <c r="S7" s="27"/>
      <c r="T7" s="27"/>
      <c r="U7" s="27"/>
      <c r="V7" s="27"/>
      <c r="W7" s="27">
        <v>6982325</v>
      </c>
      <c r="X7" s="27">
        <v>818190</v>
      </c>
      <c r="Y7" s="27">
        <v>6164135</v>
      </c>
      <c r="Z7" s="7">
        <v>753.39</v>
      </c>
      <c r="AA7" s="25">
        <v>13427172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8368596</v>
      </c>
      <c r="F9" s="21">
        <f t="shared" si="1"/>
        <v>8368596</v>
      </c>
      <c r="G9" s="21">
        <f t="shared" si="1"/>
        <v>442150</v>
      </c>
      <c r="H9" s="21">
        <f t="shared" si="1"/>
        <v>195973</v>
      </c>
      <c r="I9" s="21">
        <f t="shared" si="1"/>
        <v>321451</v>
      </c>
      <c r="J9" s="21">
        <f t="shared" si="1"/>
        <v>959574</v>
      </c>
      <c r="K9" s="21">
        <f t="shared" si="1"/>
        <v>1350438</v>
      </c>
      <c r="L9" s="21">
        <f t="shared" si="1"/>
        <v>230395</v>
      </c>
      <c r="M9" s="21">
        <f t="shared" si="1"/>
        <v>0</v>
      </c>
      <c r="N9" s="21">
        <f t="shared" si="1"/>
        <v>1580833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2540407</v>
      </c>
      <c r="X9" s="21">
        <f t="shared" si="1"/>
        <v>4184298</v>
      </c>
      <c r="Y9" s="21">
        <f t="shared" si="1"/>
        <v>-1643891</v>
      </c>
      <c r="Z9" s="4">
        <f>+IF(X9&lt;&gt;0,+(Y9/X9)*100,0)</f>
        <v>-39.287139682689904</v>
      </c>
      <c r="AA9" s="19">
        <f>SUM(AA10:AA14)</f>
        <v>8368596</v>
      </c>
    </row>
    <row r="10" spans="1:27" ht="13.5">
      <c r="A10" s="5" t="s">
        <v>37</v>
      </c>
      <c r="B10" s="3"/>
      <c r="C10" s="22"/>
      <c r="D10" s="22"/>
      <c r="E10" s="23">
        <v>1407096</v>
      </c>
      <c r="F10" s="24">
        <v>1407096</v>
      </c>
      <c r="G10" s="24">
        <v>30484</v>
      </c>
      <c r="H10" s="24">
        <v>15681</v>
      </c>
      <c r="I10" s="24">
        <v>22793</v>
      </c>
      <c r="J10" s="24">
        <v>68958</v>
      </c>
      <c r="K10" s="24">
        <v>1139627</v>
      </c>
      <c r="L10" s="24">
        <v>26835</v>
      </c>
      <c r="M10" s="24"/>
      <c r="N10" s="24">
        <v>1166462</v>
      </c>
      <c r="O10" s="24"/>
      <c r="P10" s="24"/>
      <c r="Q10" s="24"/>
      <c r="R10" s="24"/>
      <c r="S10" s="24"/>
      <c r="T10" s="24"/>
      <c r="U10" s="24"/>
      <c r="V10" s="24"/>
      <c r="W10" s="24">
        <v>1235420</v>
      </c>
      <c r="X10" s="24">
        <v>703548</v>
      </c>
      <c r="Y10" s="24">
        <v>531872</v>
      </c>
      <c r="Z10" s="6">
        <v>75.6</v>
      </c>
      <c r="AA10" s="22">
        <v>1407096</v>
      </c>
    </row>
    <row r="11" spans="1:27" ht="13.5">
      <c r="A11" s="5" t="s">
        <v>38</v>
      </c>
      <c r="B11" s="3"/>
      <c r="C11" s="22"/>
      <c r="D11" s="22"/>
      <c r="E11" s="23">
        <v>4632</v>
      </c>
      <c r="F11" s="24">
        <v>4632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2316</v>
      </c>
      <c r="Y11" s="24">
        <v>-2316</v>
      </c>
      <c r="Z11" s="6">
        <v>-100</v>
      </c>
      <c r="AA11" s="22">
        <v>4632</v>
      </c>
    </row>
    <row r="12" spans="1:27" ht="13.5">
      <c r="A12" s="5" t="s">
        <v>39</v>
      </c>
      <c r="B12" s="3"/>
      <c r="C12" s="22"/>
      <c r="D12" s="22"/>
      <c r="E12" s="23">
        <v>6648864</v>
      </c>
      <c r="F12" s="24">
        <v>6648864</v>
      </c>
      <c r="G12" s="24">
        <v>218071</v>
      </c>
      <c r="H12" s="24">
        <v>191877</v>
      </c>
      <c r="I12" s="24">
        <v>283488</v>
      </c>
      <c r="J12" s="24">
        <v>693436</v>
      </c>
      <c r="K12" s="24">
        <v>207580</v>
      </c>
      <c r="L12" s="24">
        <v>189904</v>
      </c>
      <c r="M12" s="24"/>
      <c r="N12" s="24">
        <v>397484</v>
      </c>
      <c r="O12" s="24"/>
      <c r="P12" s="24"/>
      <c r="Q12" s="24"/>
      <c r="R12" s="24"/>
      <c r="S12" s="24"/>
      <c r="T12" s="24"/>
      <c r="U12" s="24"/>
      <c r="V12" s="24"/>
      <c r="W12" s="24">
        <v>1090920</v>
      </c>
      <c r="X12" s="24">
        <v>3324432</v>
      </c>
      <c r="Y12" s="24">
        <v>-2233512</v>
      </c>
      <c r="Z12" s="6">
        <v>-67.18</v>
      </c>
      <c r="AA12" s="22">
        <v>6648864</v>
      </c>
    </row>
    <row r="13" spans="1:27" ht="13.5">
      <c r="A13" s="5" t="s">
        <v>40</v>
      </c>
      <c r="B13" s="3"/>
      <c r="C13" s="22"/>
      <c r="D13" s="22"/>
      <c r="E13" s="23">
        <v>308004</v>
      </c>
      <c r="F13" s="24">
        <v>308004</v>
      </c>
      <c r="G13" s="24">
        <v>193595</v>
      </c>
      <c r="H13" s="24">
        <v>-11585</v>
      </c>
      <c r="I13" s="24">
        <v>15170</v>
      </c>
      <c r="J13" s="24">
        <v>197180</v>
      </c>
      <c r="K13" s="24">
        <v>3231</v>
      </c>
      <c r="L13" s="24">
        <v>13656</v>
      </c>
      <c r="M13" s="24"/>
      <c r="N13" s="24">
        <v>16887</v>
      </c>
      <c r="O13" s="24"/>
      <c r="P13" s="24"/>
      <c r="Q13" s="24"/>
      <c r="R13" s="24"/>
      <c r="S13" s="24"/>
      <c r="T13" s="24"/>
      <c r="U13" s="24"/>
      <c r="V13" s="24"/>
      <c r="W13" s="24">
        <v>214067</v>
      </c>
      <c r="X13" s="24">
        <v>154002</v>
      </c>
      <c r="Y13" s="24">
        <v>60065</v>
      </c>
      <c r="Z13" s="6">
        <v>39</v>
      </c>
      <c r="AA13" s="22">
        <v>308004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68787552</v>
      </c>
      <c r="F15" s="21">
        <f t="shared" si="2"/>
        <v>68787552</v>
      </c>
      <c r="G15" s="21">
        <f t="shared" si="2"/>
        <v>8689796</v>
      </c>
      <c r="H15" s="21">
        <f t="shared" si="2"/>
        <v>-9347</v>
      </c>
      <c r="I15" s="21">
        <f t="shared" si="2"/>
        <v>24828</v>
      </c>
      <c r="J15" s="21">
        <f t="shared" si="2"/>
        <v>8705277</v>
      </c>
      <c r="K15" s="21">
        <f t="shared" si="2"/>
        <v>256367</v>
      </c>
      <c r="L15" s="21">
        <f t="shared" si="2"/>
        <v>2671</v>
      </c>
      <c r="M15" s="21">
        <f t="shared" si="2"/>
        <v>0</v>
      </c>
      <c r="N15" s="21">
        <f t="shared" si="2"/>
        <v>259038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8964315</v>
      </c>
      <c r="X15" s="21">
        <f t="shared" si="2"/>
        <v>34393776</v>
      </c>
      <c r="Y15" s="21">
        <f t="shared" si="2"/>
        <v>-25429461</v>
      </c>
      <c r="Z15" s="4">
        <f>+IF(X15&lt;&gt;0,+(Y15/X15)*100,0)</f>
        <v>-73.93622904330132</v>
      </c>
      <c r="AA15" s="19">
        <f>SUM(AA16:AA18)</f>
        <v>68787552</v>
      </c>
    </row>
    <row r="16" spans="1:27" ht="13.5">
      <c r="A16" s="5" t="s">
        <v>43</v>
      </c>
      <c r="B16" s="3"/>
      <c r="C16" s="22"/>
      <c r="D16" s="22"/>
      <c r="E16" s="23">
        <v>1706100</v>
      </c>
      <c r="F16" s="24">
        <v>1706100</v>
      </c>
      <c r="G16" s="24">
        <v>3110</v>
      </c>
      <c r="H16" s="24">
        <v>-13567</v>
      </c>
      <c r="I16" s="24">
        <v>20197</v>
      </c>
      <c r="J16" s="24">
        <v>9740</v>
      </c>
      <c r="K16" s="24">
        <v>11522</v>
      </c>
      <c r="L16" s="24">
        <v>1920</v>
      </c>
      <c r="M16" s="24"/>
      <c r="N16" s="24">
        <v>13442</v>
      </c>
      <c r="O16" s="24"/>
      <c r="P16" s="24"/>
      <c r="Q16" s="24"/>
      <c r="R16" s="24"/>
      <c r="S16" s="24"/>
      <c r="T16" s="24"/>
      <c r="U16" s="24"/>
      <c r="V16" s="24"/>
      <c r="W16" s="24">
        <v>23182</v>
      </c>
      <c r="X16" s="24">
        <v>853050</v>
      </c>
      <c r="Y16" s="24">
        <v>-829868</v>
      </c>
      <c r="Z16" s="6">
        <v>-97.28</v>
      </c>
      <c r="AA16" s="22">
        <v>1706100</v>
      </c>
    </row>
    <row r="17" spans="1:27" ht="13.5">
      <c r="A17" s="5" t="s">
        <v>44</v>
      </c>
      <c r="B17" s="3"/>
      <c r="C17" s="22"/>
      <c r="D17" s="22"/>
      <c r="E17" s="23">
        <v>66765924</v>
      </c>
      <c r="F17" s="24">
        <v>66765924</v>
      </c>
      <c r="G17" s="24">
        <v>8413875</v>
      </c>
      <c r="H17" s="24">
        <v>4185</v>
      </c>
      <c r="I17" s="24">
        <v>1285</v>
      </c>
      <c r="J17" s="24">
        <v>8419345</v>
      </c>
      <c r="K17" s="24">
        <v>2414</v>
      </c>
      <c r="L17" s="24">
        <v>716</v>
      </c>
      <c r="M17" s="24"/>
      <c r="N17" s="24">
        <v>3130</v>
      </c>
      <c r="O17" s="24"/>
      <c r="P17" s="24"/>
      <c r="Q17" s="24"/>
      <c r="R17" s="24"/>
      <c r="S17" s="24"/>
      <c r="T17" s="24"/>
      <c r="U17" s="24"/>
      <c r="V17" s="24"/>
      <c r="W17" s="24">
        <v>8422475</v>
      </c>
      <c r="X17" s="24">
        <v>33382962</v>
      </c>
      <c r="Y17" s="24">
        <v>-24960487</v>
      </c>
      <c r="Z17" s="6">
        <v>-74.77</v>
      </c>
      <c r="AA17" s="22">
        <v>66765924</v>
      </c>
    </row>
    <row r="18" spans="1:27" ht="13.5">
      <c r="A18" s="5" t="s">
        <v>45</v>
      </c>
      <c r="B18" s="3"/>
      <c r="C18" s="22"/>
      <c r="D18" s="22"/>
      <c r="E18" s="23">
        <v>315528</v>
      </c>
      <c r="F18" s="24">
        <v>315528</v>
      </c>
      <c r="G18" s="24">
        <v>272811</v>
      </c>
      <c r="H18" s="24">
        <v>35</v>
      </c>
      <c r="I18" s="24">
        <v>3346</v>
      </c>
      <c r="J18" s="24">
        <v>276192</v>
      </c>
      <c r="K18" s="24">
        <v>242431</v>
      </c>
      <c r="L18" s="24">
        <v>35</v>
      </c>
      <c r="M18" s="24"/>
      <c r="N18" s="24">
        <v>242466</v>
      </c>
      <c r="O18" s="24"/>
      <c r="P18" s="24"/>
      <c r="Q18" s="24"/>
      <c r="R18" s="24"/>
      <c r="S18" s="24"/>
      <c r="T18" s="24"/>
      <c r="U18" s="24"/>
      <c r="V18" s="24"/>
      <c r="W18" s="24">
        <v>518658</v>
      </c>
      <c r="X18" s="24">
        <v>157764</v>
      </c>
      <c r="Y18" s="24">
        <v>360894</v>
      </c>
      <c r="Z18" s="6">
        <v>228.76</v>
      </c>
      <c r="AA18" s="22">
        <v>315528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37631088</v>
      </c>
      <c r="F19" s="21">
        <f t="shared" si="3"/>
        <v>37631088</v>
      </c>
      <c r="G19" s="21">
        <f t="shared" si="3"/>
        <v>3454315</v>
      </c>
      <c r="H19" s="21">
        <f t="shared" si="3"/>
        <v>2563602</v>
      </c>
      <c r="I19" s="21">
        <f t="shared" si="3"/>
        <v>3480136</v>
      </c>
      <c r="J19" s="21">
        <f t="shared" si="3"/>
        <v>9498053</v>
      </c>
      <c r="K19" s="21">
        <f t="shared" si="3"/>
        <v>3242071</v>
      </c>
      <c r="L19" s="21">
        <f t="shared" si="3"/>
        <v>3078044</v>
      </c>
      <c r="M19" s="21">
        <f t="shared" si="3"/>
        <v>0</v>
      </c>
      <c r="N19" s="21">
        <f t="shared" si="3"/>
        <v>6320115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15818168</v>
      </c>
      <c r="X19" s="21">
        <f t="shared" si="3"/>
        <v>18815544</v>
      </c>
      <c r="Y19" s="21">
        <f t="shared" si="3"/>
        <v>-2997376</v>
      </c>
      <c r="Z19" s="4">
        <f>+IF(X19&lt;&gt;0,+(Y19/X19)*100,0)</f>
        <v>-15.930318039170166</v>
      </c>
      <c r="AA19" s="19">
        <f>SUM(AA20:AA23)</f>
        <v>37631088</v>
      </c>
    </row>
    <row r="20" spans="1:27" ht="13.5">
      <c r="A20" s="5" t="s">
        <v>47</v>
      </c>
      <c r="B20" s="3"/>
      <c r="C20" s="22"/>
      <c r="D20" s="22"/>
      <c r="E20" s="23">
        <v>30458460</v>
      </c>
      <c r="F20" s="24">
        <v>30458460</v>
      </c>
      <c r="G20" s="24">
        <v>2788870</v>
      </c>
      <c r="H20" s="24">
        <v>1898075</v>
      </c>
      <c r="I20" s="24">
        <v>2812761</v>
      </c>
      <c r="J20" s="24">
        <v>7499706</v>
      </c>
      <c r="K20" s="24">
        <v>2574588</v>
      </c>
      <c r="L20" s="24">
        <v>2410375</v>
      </c>
      <c r="M20" s="24"/>
      <c r="N20" s="24">
        <v>4984963</v>
      </c>
      <c r="O20" s="24"/>
      <c r="P20" s="24"/>
      <c r="Q20" s="24"/>
      <c r="R20" s="24"/>
      <c r="S20" s="24"/>
      <c r="T20" s="24"/>
      <c r="U20" s="24"/>
      <c r="V20" s="24"/>
      <c r="W20" s="24">
        <v>12484669</v>
      </c>
      <c r="X20" s="24">
        <v>15229230</v>
      </c>
      <c r="Y20" s="24">
        <v>-2744561</v>
      </c>
      <c r="Z20" s="6">
        <v>-18.02</v>
      </c>
      <c r="AA20" s="22">
        <v>30458460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7172628</v>
      </c>
      <c r="F23" s="24">
        <v>7172628</v>
      </c>
      <c r="G23" s="24">
        <v>665445</v>
      </c>
      <c r="H23" s="24">
        <v>665527</v>
      </c>
      <c r="I23" s="24">
        <v>667375</v>
      </c>
      <c r="J23" s="24">
        <v>1998347</v>
      </c>
      <c r="K23" s="24">
        <v>667483</v>
      </c>
      <c r="L23" s="24">
        <v>667669</v>
      </c>
      <c r="M23" s="24"/>
      <c r="N23" s="24">
        <v>1335152</v>
      </c>
      <c r="O23" s="24"/>
      <c r="P23" s="24"/>
      <c r="Q23" s="24"/>
      <c r="R23" s="24"/>
      <c r="S23" s="24"/>
      <c r="T23" s="24"/>
      <c r="U23" s="24"/>
      <c r="V23" s="24"/>
      <c r="W23" s="24">
        <v>3333499</v>
      </c>
      <c r="X23" s="24">
        <v>3586314</v>
      </c>
      <c r="Y23" s="24">
        <v>-252815</v>
      </c>
      <c r="Z23" s="6">
        <v>-7.05</v>
      </c>
      <c r="AA23" s="22">
        <v>7172628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243763491</v>
      </c>
      <c r="F25" s="42">
        <f t="shared" si="4"/>
        <v>243763491</v>
      </c>
      <c r="G25" s="42">
        <f t="shared" si="4"/>
        <v>55827402</v>
      </c>
      <c r="H25" s="42">
        <f t="shared" si="4"/>
        <v>6065185</v>
      </c>
      <c r="I25" s="42">
        <f t="shared" si="4"/>
        <v>5515337</v>
      </c>
      <c r="J25" s="42">
        <f t="shared" si="4"/>
        <v>67407924</v>
      </c>
      <c r="K25" s="42">
        <f t="shared" si="4"/>
        <v>7137125</v>
      </c>
      <c r="L25" s="42">
        <f t="shared" si="4"/>
        <v>4027755</v>
      </c>
      <c r="M25" s="42">
        <f t="shared" si="4"/>
        <v>0</v>
      </c>
      <c r="N25" s="42">
        <f t="shared" si="4"/>
        <v>11164880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78572804</v>
      </c>
      <c r="X25" s="42">
        <f t="shared" si="4"/>
        <v>121881744</v>
      </c>
      <c r="Y25" s="42">
        <f t="shared" si="4"/>
        <v>-43308940</v>
      </c>
      <c r="Z25" s="43">
        <f>+IF(X25&lt;&gt;0,+(Y25/X25)*100,0)</f>
        <v>-35.533574248822696</v>
      </c>
      <c r="AA25" s="40">
        <f>+AA5+AA9+AA15+AA19+AA24</f>
        <v>243763491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76022148</v>
      </c>
      <c r="F28" s="21">
        <f t="shared" si="5"/>
        <v>76022148</v>
      </c>
      <c r="G28" s="21">
        <f t="shared" si="5"/>
        <v>4365812</v>
      </c>
      <c r="H28" s="21">
        <f t="shared" si="5"/>
        <v>2617698</v>
      </c>
      <c r="I28" s="21">
        <f t="shared" si="5"/>
        <v>6144523</v>
      </c>
      <c r="J28" s="21">
        <f t="shared" si="5"/>
        <v>13128033</v>
      </c>
      <c r="K28" s="21">
        <f t="shared" si="5"/>
        <v>9403561</v>
      </c>
      <c r="L28" s="21">
        <f t="shared" si="5"/>
        <v>6673472</v>
      </c>
      <c r="M28" s="21">
        <f t="shared" si="5"/>
        <v>0</v>
      </c>
      <c r="N28" s="21">
        <f t="shared" si="5"/>
        <v>16077033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29205066</v>
      </c>
      <c r="X28" s="21">
        <f t="shared" si="5"/>
        <v>38011074</v>
      </c>
      <c r="Y28" s="21">
        <f t="shared" si="5"/>
        <v>-8806008</v>
      </c>
      <c r="Z28" s="4">
        <f>+IF(X28&lt;&gt;0,+(Y28/X28)*100,0)</f>
        <v>-23.166953925058785</v>
      </c>
      <c r="AA28" s="19">
        <f>SUM(AA29:AA31)</f>
        <v>76022148</v>
      </c>
    </row>
    <row r="29" spans="1:27" ht="13.5">
      <c r="A29" s="5" t="s">
        <v>33</v>
      </c>
      <c r="B29" s="3"/>
      <c r="C29" s="22"/>
      <c r="D29" s="22"/>
      <c r="E29" s="23">
        <v>55288044</v>
      </c>
      <c r="F29" s="24">
        <v>55288044</v>
      </c>
      <c r="G29" s="24">
        <v>3061599</v>
      </c>
      <c r="H29" s="24">
        <v>1416996</v>
      </c>
      <c r="I29" s="24">
        <v>4349619</v>
      </c>
      <c r="J29" s="24">
        <v>8828214</v>
      </c>
      <c r="K29" s="24">
        <v>5359759</v>
      </c>
      <c r="L29" s="24">
        <v>3597143</v>
      </c>
      <c r="M29" s="24"/>
      <c r="N29" s="24">
        <v>8956902</v>
      </c>
      <c r="O29" s="24"/>
      <c r="P29" s="24"/>
      <c r="Q29" s="24"/>
      <c r="R29" s="24"/>
      <c r="S29" s="24"/>
      <c r="T29" s="24"/>
      <c r="U29" s="24"/>
      <c r="V29" s="24"/>
      <c r="W29" s="24">
        <v>17785116</v>
      </c>
      <c r="X29" s="24">
        <v>27644022</v>
      </c>
      <c r="Y29" s="24">
        <v>-9858906</v>
      </c>
      <c r="Z29" s="6">
        <v>-35.66</v>
      </c>
      <c r="AA29" s="22">
        <v>55288044</v>
      </c>
    </row>
    <row r="30" spans="1:27" ht="13.5">
      <c r="A30" s="5" t="s">
        <v>34</v>
      </c>
      <c r="B30" s="3"/>
      <c r="C30" s="25"/>
      <c r="D30" s="25"/>
      <c r="E30" s="26">
        <v>10809192</v>
      </c>
      <c r="F30" s="27">
        <v>10809192</v>
      </c>
      <c r="G30" s="27">
        <v>770700</v>
      </c>
      <c r="H30" s="27">
        <v>970140</v>
      </c>
      <c r="I30" s="27">
        <v>994595</v>
      </c>
      <c r="J30" s="27">
        <v>2735435</v>
      </c>
      <c r="K30" s="27">
        <v>2684380</v>
      </c>
      <c r="L30" s="27">
        <v>2137625</v>
      </c>
      <c r="M30" s="27"/>
      <c r="N30" s="27">
        <v>4822005</v>
      </c>
      <c r="O30" s="27"/>
      <c r="P30" s="27"/>
      <c r="Q30" s="27"/>
      <c r="R30" s="27"/>
      <c r="S30" s="27"/>
      <c r="T30" s="27"/>
      <c r="U30" s="27"/>
      <c r="V30" s="27"/>
      <c r="W30" s="27">
        <v>7557440</v>
      </c>
      <c r="X30" s="27">
        <v>5404596</v>
      </c>
      <c r="Y30" s="27">
        <v>2152844</v>
      </c>
      <c r="Z30" s="7">
        <v>39.83</v>
      </c>
      <c r="AA30" s="25">
        <v>10809192</v>
      </c>
    </row>
    <row r="31" spans="1:27" ht="13.5">
      <c r="A31" s="5" t="s">
        <v>35</v>
      </c>
      <c r="B31" s="3"/>
      <c r="C31" s="22"/>
      <c r="D31" s="22"/>
      <c r="E31" s="23">
        <v>9924912</v>
      </c>
      <c r="F31" s="24">
        <v>9924912</v>
      </c>
      <c r="G31" s="24">
        <v>533513</v>
      </c>
      <c r="H31" s="24">
        <v>230562</v>
      </c>
      <c r="I31" s="24">
        <v>800309</v>
      </c>
      <c r="J31" s="24">
        <v>1564384</v>
      </c>
      <c r="K31" s="24">
        <v>1359422</v>
      </c>
      <c r="L31" s="24">
        <v>938704</v>
      </c>
      <c r="M31" s="24"/>
      <c r="N31" s="24">
        <v>2298126</v>
      </c>
      <c r="O31" s="24"/>
      <c r="P31" s="24"/>
      <c r="Q31" s="24"/>
      <c r="R31" s="24"/>
      <c r="S31" s="24"/>
      <c r="T31" s="24"/>
      <c r="U31" s="24"/>
      <c r="V31" s="24"/>
      <c r="W31" s="24">
        <v>3862510</v>
      </c>
      <c r="X31" s="24">
        <v>4962456</v>
      </c>
      <c r="Y31" s="24">
        <v>-1099946</v>
      </c>
      <c r="Z31" s="6">
        <v>-22.17</v>
      </c>
      <c r="AA31" s="22">
        <v>9924912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29205960</v>
      </c>
      <c r="F32" s="21">
        <f t="shared" si="6"/>
        <v>29205960</v>
      </c>
      <c r="G32" s="21">
        <f t="shared" si="6"/>
        <v>1495029</v>
      </c>
      <c r="H32" s="21">
        <f t="shared" si="6"/>
        <v>532623</v>
      </c>
      <c r="I32" s="21">
        <f t="shared" si="6"/>
        <v>2316662</v>
      </c>
      <c r="J32" s="21">
        <f t="shared" si="6"/>
        <v>4344314</v>
      </c>
      <c r="K32" s="21">
        <f t="shared" si="6"/>
        <v>3403679</v>
      </c>
      <c r="L32" s="21">
        <f t="shared" si="6"/>
        <v>2829702</v>
      </c>
      <c r="M32" s="21">
        <f t="shared" si="6"/>
        <v>0</v>
      </c>
      <c r="N32" s="21">
        <f t="shared" si="6"/>
        <v>6233381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10577695</v>
      </c>
      <c r="X32" s="21">
        <f t="shared" si="6"/>
        <v>14602980</v>
      </c>
      <c r="Y32" s="21">
        <f t="shared" si="6"/>
        <v>-4025285</v>
      </c>
      <c r="Z32" s="4">
        <f>+IF(X32&lt;&gt;0,+(Y32/X32)*100,0)</f>
        <v>-27.564818961609205</v>
      </c>
      <c r="AA32" s="19">
        <f>SUM(AA33:AA37)</f>
        <v>29205960</v>
      </c>
    </row>
    <row r="33" spans="1:27" ht="13.5">
      <c r="A33" s="5" t="s">
        <v>37</v>
      </c>
      <c r="B33" s="3"/>
      <c r="C33" s="22"/>
      <c r="D33" s="22"/>
      <c r="E33" s="23">
        <v>9630996</v>
      </c>
      <c r="F33" s="24">
        <v>9630996</v>
      </c>
      <c r="G33" s="24">
        <v>506876</v>
      </c>
      <c r="H33" s="24">
        <v>195291</v>
      </c>
      <c r="I33" s="24">
        <v>755493</v>
      </c>
      <c r="J33" s="24">
        <v>1457660</v>
      </c>
      <c r="K33" s="24">
        <v>1200774</v>
      </c>
      <c r="L33" s="24">
        <v>1123176</v>
      </c>
      <c r="M33" s="24"/>
      <c r="N33" s="24">
        <v>2323950</v>
      </c>
      <c r="O33" s="24"/>
      <c r="P33" s="24"/>
      <c r="Q33" s="24"/>
      <c r="R33" s="24"/>
      <c r="S33" s="24"/>
      <c r="T33" s="24"/>
      <c r="U33" s="24"/>
      <c r="V33" s="24"/>
      <c r="W33" s="24">
        <v>3781610</v>
      </c>
      <c r="X33" s="24">
        <v>4815498</v>
      </c>
      <c r="Y33" s="24">
        <v>-1033888</v>
      </c>
      <c r="Z33" s="6">
        <v>-21.47</v>
      </c>
      <c r="AA33" s="22">
        <v>9630996</v>
      </c>
    </row>
    <row r="34" spans="1:27" ht="13.5">
      <c r="A34" s="5" t="s">
        <v>38</v>
      </c>
      <c r="B34" s="3"/>
      <c r="C34" s="22"/>
      <c r="D34" s="22"/>
      <c r="E34" s="23">
        <v>3279960</v>
      </c>
      <c r="F34" s="24">
        <v>3279960</v>
      </c>
      <c r="G34" s="24">
        <v>149015</v>
      </c>
      <c r="H34" s="24">
        <v>26737</v>
      </c>
      <c r="I34" s="24">
        <v>195171</v>
      </c>
      <c r="J34" s="24">
        <v>370923</v>
      </c>
      <c r="K34" s="24">
        <v>335070</v>
      </c>
      <c r="L34" s="24">
        <v>266293</v>
      </c>
      <c r="M34" s="24"/>
      <c r="N34" s="24">
        <v>601363</v>
      </c>
      <c r="O34" s="24"/>
      <c r="P34" s="24"/>
      <c r="Q34" s="24"/>
      <c r="R34" s="24"/>
      <c r="S34" s="24"/>
      <c r="T34" s="24"/>
      <c r="U34" s="24"/>
      <c r="V34" s="24"/>
      <c r="W34" s="24">
        <v>972286</v>
      </c>
      <c r="X34" s="24">
        <v>1639980</v>
      </c>
      <c r="Y34" s="24">
        <v>-667694</v>
      </c>
      <c r="Z34" s="6">
        <v>-40.71</v>
      </c>
      <c r="AA34" s="22">
        <v>3279960</v>
      </c>
    </row>
    <row r="35" spans="1:27" ht="13.5">
      <c r="A35" s="5" t="s">
        <v>39</v>
      </c>
      <c r="B35" s="3"/>
      <c r="C35" s="22"/>
      <c r="D35" s="22"/>
      <c r="E35" s="23">
        <v>12073848</v>
      </c>
      <c r="F35" s="24">
        <v>12073848</v>
      </c>
      <c r="G35" s="24">
        <v>714389</v>
      </c>
      <c r="H35" s="24">
        <v>247621</v>
      </c>
      <c r="I35" s="24">
        <v>973451</v>
      </c>
      <c r="J35" s="24">
        <v>1935461</v>
      </c>
      <c r="K35" s="24">
        <v>1469454</v>
      </c>
      <c r="L35" s="24">
        <v>1173800</v>
      </c>
      <c r="M35" s="24"/>
      <c r="N35" s="24">
        <v>2643254</v>
      </c>
      <c r="O35" s="24"/>
      <c r="P35" s="24"/>
      <c r="Q35" s="24"/>
      <c r="R35" s="24"/>
      <c r="S35" s="24"/>
      <c r="T35" s="24"/>
      <c r="U35" s="24"/>
      <c r="V35" s="24"/>
      <c r="W35" s="24">
        <v>4578715</v>
      </c>
      <c r="X35" s="24">
        <v>6036924</v>
      </c>
      <c r="Y35" s="24">
        <v>-1458209</v>
      </c>
      <c r="Z35" s="6">
        <v>-24.15</v>
      </c>
      <c r="AA35" s="22">
        <v>12073848</v>
      </c>
    </row>
    <row r="36" spans="1:27" ht="13.5">
      <c r="A36" s="5" t="s">
        <v>40</v>
      </c>
      <c r="B36" s="3"/>
      <c r="C36" s="22"/>
      <c r="D36" s="22"/>
      <c r="E36" s="23">
        <v>4221156</v>
      </c>
      <c r="F36" s="24">
        <v>4221156</v>
      </c>
      <c r="G36" s="24">
        <v>124749</v>
      </c>
      <c r="H36" s="24">
        <v>62974</v>
      </c>
      <c r="I36" s="24">
        <v>392547</v>
      </c>
      <c r="J36" s="24">
        <v>580270</v>
      </c>
      <c r="K36" s="24">
        <v>398381</v>
      </c>
      <c r="L36" s="24">
        <v>266433</v>
      </c>
      <c r="M36" s="24"/>
      <c r="N36" s="24">
        <v>664814</v>
      </c>
      <c r="O36" s="24"/>
      <c r="P36" s="24"/>
      <c r="Q36" s="24"/>
      <c r="R36" s="24"/>
      <c r="S36" s="24"/>
      <c r="T36" s="24"/>
      <c r="U36" s="24"/>
      <c r="V36" s="24"/>
      <c r="W36" s="24">
        <v>1245084</v>
      </c>
      <c r="X36" s="24">
        <v>2110578</v>
      </c>
      <c r="Y36" s="24">
        <v>-865494</v>
      </c>
      <c r="Z36" s="6">
        <v>-41.01</v>
      </c>
      <c r="AA36" s="22">
        <v>4221156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73469940</v>
      </c>
      <c r="F38" s="21">
        <f t="shared" si="7"/>
        <v>73469940</v>
      </c>
      <c r="G38" s="21">
        <f t="shared" si="7"/>
        <v>4453703</v>
      </c>
      <c r="H38" s="21">
        <f t="shared" si="7"/>
        <v>3883931</v>
      </c>
      <c r="I38" s="21">
        <f t="shared" si="7"/>
        <v>10813539</v>
      </c>
      <c r="J38" s="21">
        <f t="shared" si="7"/>
        <v>19151173</v>
      </c>
      <c r="K38" s="21">
        <f t="shared" si="7"/>
        <v>10200445</v>
      </c>
      <c r="L38" s="21">
        <f t="shared" si="7"/>
        <v>8711215</v>
      </c>
      <c r="M38" s="21">
        <f t="shared" si="7"/>
        <v>0</v>
      </c>
      <c r="N38" s="21">
        <f t="shared" si="7"/>
        <v>18911660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38062833</v>
      </c>
      <c r="X38" s="21">
        <f t="shared" si="7"/>
        <v>36734970</v>
      </c>
      <c r="Y38" s="21">
        <f t="shared" si="7"/>
        <v>1327863</v>
      </c>
      <c r="Z38" s="4">
        <f>+IF(X38&lt;&gt;0,+(Y38/X38)*100,0)</f>
        <v>3.6147109960890127</v>
      </c>
      <c r="AA38" s="19">
        <f>SUM(AA39:AA41)</f>
        <v>73469940</v>
      </c>
    </row>
    <row r="39" spans="1:27" ht="13.5">
      <c r="A39" s="5" t="s">
        <v>43</v>
      </c>
      <c r="B39" s="3"/>
      <c r="C39" s="22"/>
      <c r="D39" s="22"/>
      <c r="E39" s="23">
        <v>11029200</v>
      </c>
      <c r="F39" s="24">
        <v>11029200</v>
      </c>
      <c r="G39" s="24">
        <v>523906</v>
      </c>
      <c r="H39" s="24">
        <v>367957</v>
      </c>
      <c r="I39" s="24">
        <v>855656</v>
      </c>
      <c r="J39" s="24">
        <v>1747519</v>
      </c>
      <c r="K39" s="24">
        <v>1270213</v>
      </c>
      <c r="L39" s="24">
        <v>1010895</v>
      </c>
      <c r="M39" s="24"/>
      <c r="N39" s="24">
        <v>2281108</v>
      </c>
      <c r="O39" s="24"/>
      <c r="P39" s="24"/>
      <c r="Q39" s="24"/>
      <c r="R39" s="24"/>
      <c r="S39" s="24"/>
      <c r="T39" s="24"/>
      <c r="U39" s="24"/>
      <c r="V39" s="24"/>
      <c r="W39" s="24">
        <v>4028627</v>
      </c>
      <c r="X39" s="24">
        <v>5514600</v>
      </c>
      <c r="Y39" s="24">
        <v>-1485973</v>
      </c>
      <c r="Z39" s="6">
        <v>-26.95</v>
      </c>
      <c r="AA39" s="22">
        <v>11029200</v>
      </c>
    </row>
    <row r="40" spans="1:27" ht="13.5">
      <c r="A40" s="5" t="s">
        <v>44</v>
      </c>
      <c r="B40" s="3"/>
      <c r="C40" s="22"/>
      <c r="D40" s="22"/>
      <c r="E40" s="23">
        <v>60935448</v>
      </c>
      <c r="F40" s="24">
        <v>60935448</v>
      </c>
      <c r="G40" s="24">
        <v>3855117</v>
      </c>
      <c r="H40" s="24">
        <v>3506973</v>
      </c>
      <c r="I40" s="24">
        <v>9862971</v>
      </c>
      <c r="J40" s="24">
        <v>17225061</v>
      </c>
      <c r="K40" s="24">
        <v>8762613</v>
      </c>
      <c r="L40" s="24">
        <v>7601283</v>
      </c>
      <c r="M40" s="24"/>
      <c r="N40" s="24">
        <v>16363896</v>
      </c>
      <c r="O40" s="24"/>
      <c r="P40" s="24"/>
      <c r="Q40" s="24"/>
      <c r="R40" s="24"/>
      <c r="S40" s="24"/>
      <c r="T40" s="24"/>
      <c r="U40" s="24"/>
      <c r="V40" s="24"/>
      <c r="W40" s="24">
        <v>33588957</v>
      </c>
      <c r="X40" s="24">
        <v>30467724</v>
      </c>
      <c r="Y40" s="24">
        <v>3121233</v>
      </c>
      <c r="Z40" s="6">
        <v>10.24</v>
      </c>
      <c r="AA40" s="22">
        <v>60935448</v>
      </c>
    </row>
    <row r="41" spans="1:27" ht="13.5">
      <c r="A41" s="5" t="s">
        <v>45</v>
      </c>
      <c r="B41" s="3"/>
      <c r="C41" s="22"/>
      <c r="D41" s="22"/>
      <c r="E41" s="23">
        <v>1505292</v>
      </c>
      <c r="F41" s="24">
        <v>1505292</v>
      </c>
      <c r="G41" s="24">
        <v>74680</v>
      </c>
      <c r="H41" s="24">
        <v>9001</v>
      </c>
      <c r="I41" s="24">
        <v>94912</v>
      </c>
      <c r="J41" s="24">
        <v>178593</v>
      </c>
      <c r="K41" s="24">
        <v>167619</v>
      </c>
      <c r="L41" s="24">
        <v>99037</v>
      </c>
      <c r="M41" s="24"/>
      <c r="N41" s="24">
        <v>266656</v>
      </c>
      <c r="O41" s="24"/>
      <c r="P41" s="24"/>
      <c r="Q41" s="24"/>
      <c r="R41" s="24"/>
      <c r="S41" s="24"/>
      <c r="T41" s="24"/>
      <c r="U41" s="24"/>
      <c r="V41" s="24"/>
      <c r="W41" s="24">
        <v>445249</v>
      </c>
      <c r="X41" s="24">
        <v>752646</v>
      </c>
      <c r="Y41" s="24">
        <v>-307397</v>
      </c>
      <c r="Z41" s="6">
        <v>-40.84</v>
      </c>
      <c r="AA41" s="22">
        <v>1505292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35392428</v>
      </c>
      <c r="F42" s="21">
        <f t="shared" si="8"/>
        <v>35392428</v>
      </c>
      <c r="G42" s="21">
        <f t="shared" si="8"/>
        <v>525217</v>
      </c>
      <c r="H42" s="21">
        <f t="shared" si="8"/>
        <v>2758981</v>
      </c>
      <c r="I42" s="21">
        <f t="shared" si="8"/>
        <v>3455039</v>
      </c>
      <c r="J42" s="21">
        <f t="shared" si="8"/>
        <v>6739237</v>
      </c>
      <c r="K42" s="21">
        <f t="shared" si="8"/>
        <v>2819750</v>
      </c>
      <c r="L42" s="21">
        <f t="shared" si="8"/>
        <v>2440836</v>
      </c>
      <c r="M42" s="21">
        <f t="shared" si="8"/>
        <v>0</v>
      </c>
      <c r="N42" s="21">
        <f t="shared" si="8"/>
        <v>5260586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11999823</v>
      </c>
      <c r="X42" s="21">
        <f t="shared" si="8"/>
        <v>17696214</v>
      </c>
      <c r="Y42" s="21">
        <f t="shared" si="8"/>
        <v>-5696391</v>
      </c>
      <c r="Z42" s="4">
        <f>+IF(X42&lt;&gt;0,+(Y42/X42)*100,0)</f>
        <v>-32.189885361919785</v>
      </c>
      <c r="AA42" s="19">
        <f>SUM(AA43:AA46)</f>
        <v>35392428</v>
      </c>
    </row>
    <row r="43" spans="1:27" ht="13.5">
      <c r="A43" s="5" t="s">
        <v>47</v>
      </c>
      <c r="B43" s="3"/>
      <c r="C43" s="22"/>
      <c r="D43" s="22"/>
      <c r="E43" s="23">
        <v>28569504</v>
      </c>
      <c r="F43" s="24">
        <v>28569504</v>
      </c>
      <c r="G43" s="24">
        <v>171253</v>
      </c>
      <c r="H43" s="24">
        <v>2644809</v>
      </c>
      <c r="I43" s="24">
        <v>2906195</v>
      </c>
      <c r="J43" s="24">
        <v>5722257</v>
      </c>
      <c r="K43" s="24">
        <v>2048755</v>
      </c>
      <c r="L43" s="24">
        <v>1786622</v>
      </c>
      <c r="M43" s="24"/>
      <c r="N43" s="24">
        <v>3835377</v>
      </c>
      <c r="O43" s="24"/>
      <c r="P43" s="24"/>
      <c r="Q43" s="24"/>
      <c r="R43" s="24"/>
      <c r="S43" s="24"/>
      <c r="T43" s="24"/>
      <c r="U43" s="24"/>
      <c r="V43" s="24"/>
      <c r="W43" s="24">
        <v>9557634</v>
      </c>
      <c r="X43" s="24">
        <v>14284752</v>
      </c>
      <c r="Y43" s="24">
        <v>-4727118</v>
      </c>
      <c r="Z43" s="6">
        <v>-33.09</v>
      </c>
      <c r="AA43" s="22">
        <v>28569504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6822924</v>
      </c>
      <c r="F46" s="24">
        <v>6822924</v>
      </c>
      <c r="G46" s="24">
        <v>353964</v>
      </c>
      <c r="H46" s="24">
        <v>114172</v>
      </c>
      <c r="I46" s="24">
        <v>548844</v>
      </c>
      <c r="J46" s="24">
        <v>1016980</v>
      </c>
      <c r="K46" s="24">
        <v>770995</v>
      </c>
      <c r="L46" s="24">
        <v>654214</v>
      </c>
      <c r="M46" s="24"/>
      <c r="N46" s="24">
        <v>1425209</v>
      </c>
      <c r="O46" s="24"/>
      <c r="P46" s="24"/>
      <c r="Q46" s="24"/>
      <c r="R46" s="24"/>
      <c r="S46" s="24"/>
      <c r="T46" s="24"/>
      <c r="U46" s="24"/>
      <c r="V46" s="24"/>
      <c r="W46" s="24">
        <v>2442189</v>
      </c>
      <c r="X46" s="24">
        <v>3411462</v>
      </c>
      <c r="Y46" s="24">
        <v>-969273</v>
      </c>
      <c r="Z46" s="6">
        <v>-28.41</v>
      </c>
      <c r="AA46" s="22">
        <v>6822924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214090476</v>
      </c>
      <c r="F48" s="42">
        <f t="shared" si="9"/>
        <v>214090476</v>
      </c>
      <c r="G48" s="42">
        <f t="shared" si="9"/>
        <v>10839761</v>
      </c>
      <c r="H48" s="42">
        <f t="shared" si="9"/>
        <v>9793233</v>
      </c>
      <c r="I48" s="42">
        <f t="shared" si="9"/>
        <v>22729763</v>
      </c>
      <c r="J48" s="42">
        <f t="shared" si="9"/>
        <v>43362757</v>
      </c>
      <c r="K48" s="42">
        <f t="shared" si="9"/>
        <v>25827435</v>
      </c>
      <c r="L48" s="42">
        <f t="shared" si="9"/>
        <v>20655225</v>
      </c>
      <c r="M48" s="42">
        <f t="shared" si="9"/>
        <v>0</v>
      </c>
      <c r="N48" s="42">
        <f t="shared" si="9"/>
        <v>46482660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89845417</v>
      </c>
      <c r="X48" s="42">
        <f t="shared" si="9"/>
        <v>107045238</v>
      </c>
      <c r="Y48" s="42">
        <f t="shared" si="9"/>
        <v>-17199821</v>
      </c>
      <c r="Z48" s="43">
        <f>+IF(X48&lt;&gt;0,+(Y48/X48)*100,0)</f>
        <v>-16.067805837378774</v>
      </c>
      <c r="AA48" s="40">
        <f>+AA28+AA32+AA38+AA42+AA47</f>
        <v>214090476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29673015</v>
      </c>
      <c r="F49" s="46">
        <f t="shared" si="10"/>
        <v>29673015</v>
      </c>
      <c r="G49" s="46">
        <f t="shared" si="10"/>
        <v>44987641</v>
      </c>
      <c r="H49" s="46">
        <f t="shared" si="10"/>
        <v>-3728048</v>
      </c>
      <c r="I49" s="46">
        <f t="shared" si="10"/>
        <v>-17214426</v>
      </c>
      <c r="J49" s="46">
        <f t="shared" si="10"/>
        <v>24045167</v>
      </c>
      <c r="K49" s="46">
        <f t="shared" si="10"/>
        <v>-18690310</v>
      </c>
      <c r="L49" s="46">
        <f t="shared" si="10"/>
        <v>-16627470</v>
      </c>
      <c r="M49" s="46">
        <f t="shared" si="10"/>
        <v>0</v>
      </c>
      <c r="N49" s="46">
        <f t="shared" si="10"/>
        <v>-35317780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-11272613</v>
      </c>
      <c r="X49" s="46">
        <f>IF(F25=F48,0,X25-X48)</f>
        <v>14836506</v>
      </c>
      <c r="Y49" s="46">
        <f t="shared" si="10"/>
        <v>-26109119</v>
      </c>
      <c r="Z49" s="47">
        <f>+IF(X49&lt;&gt;0,+(Y49/X49)*100,0)</f>
        <v>-175.9788928741039</v>
      </c>
      <c r="AA49" s="44">
        <f>+AA25-AA48</f>
        <v>29673015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81407705</v>
      </c>
      <c r="D5" s="19">
        <f>SUM(D6:D8)</f>
        <v>0</v>
      </c>
      <c r="E5" s="20">
        <f t="shared" si="0"/>
        <v>113857701</v>
      </c>
      <c r="F5" s="21">
        <f t="shared" si="0"/>
        <v>113857701</v>
      </c>
      <c r="G5" s="21">
        <f t="shared" si="0"/>
        <v>38133131</v>
      </c>
      <c r="H5" s="21">
        <f t="shared" si="0"/>
        <v>596489</v>
      </c>
      <c r="I5" s="21">
        <f t="shared" si="0"/>
        <v>559633</v>
      </c>
      <c r="J5" s="21">
        <f t="shared" si="0"/>
        <v>39289253</v>
      </c>
      <c r="K5" s="21">
        <f t="shared" si="0"/>
        <v>529083</v>
      </c>
      <c r="L5" s="21">
        <f t="shared" si="0"/>
        <v>5372342</v>
      </c>
      <c r="M5" s="21">
        <f t="shared" si="0"/>
        <v>18804179</v>
      </c>
      <c r="N5" s="21">
        <f t="shared" si="0"/>
        <v>24705604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63994857</v>
      </c>
      <c r="X5" s="21">
        <f t="shared" si="0"/>
        <v>57050256</v>
      </c>
      <c r="Y5" s="21">
        <f t="shared" si="0"/>
        <v>6944601</v>
      </c>
      <c r="Z5" s="4">
        <f>+IF(X5&lt;&gt;0,+(Y5/X5)*100,0)</f>
        <v>12.172777980172429</v>
      </c>
      <c r="AA5" s="19">
        <f>SUM(AA6:AA8)</f>
        <v>113857701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81253586</v>
      </c>
      <c r="D7" s="25"/>
      <c r="E7" s="26">
        <v>113832405</v>
      </c>
      <c r="F7" s="27">
        <v>113832405</v>
      </c>
      <c r="G7" s="27">
        <v>38130181</v>
      </c>
      <c r="H7" s="27">
        <v>596489</v>
      </c>
      <c r="I7" s="27">
        <v>558688</v>
      </c>
      <c r="J7" s="27">
        <v>39285358</v>
      </c>
      <c r="K7" s="27">
        <v>528721</v>
      </c>
      <c r="L7" s="27">
        <v>5327191</v>
      </c>
      <c r="M7" s="27">
        <v>18806179</v>
      </c>
      <c r="N7" s="27">
        <v>24662091</v>
      </c>
      <c r="O7" s="27"/>
      <c r="P7" s="27"/>
      <c r="Q7" s="27"/>
      <c r="R7" s="27"/>
      <c r="S7" s="27"/>
      <c r="T7" s="27"/>
      <c r="U7" s="27"/>
      <c r="V7" s="27"/>
      <c r="W7" s="27">
        <v>63947449</v>
      </c>
      <c r="X7" s="27">
        <v>57037608</v>
      </c>
      <c r="Y7" s="27">
        <v>6909841</v>
      </c>
      <c r="Z7" s="7">
        <v>12.11</v>
      </c>
      <c r="AA7" s="25">
        <v>113832405</v>
      </c>
    </row>
    <row r="8" spans="1:27" ht="13.5">
      <c r="A8" s="5" t="s">
        <v>35</v>
      </c>
      <c r="B8" s="3"/>
      <c r="C8" s="22">
        <v>154119</v>
      </c>
      <c r="D8" s="22"/>
      <c r="E8" s="23">
        <v>25296</v>
      </c>
      <c r="F8" s="24">
        <v>25296</v>
      </c>
      <c r="G8" s="24">
        <v>2950</v>
      </c>
      <c r="H8" s="24"/>
      <c r="I8" s="24">
        <v>945</v>
      </c>
      <c r="J8" s="24">
        <v>3895</v>
      </c>
      <c r="K8" s="24">
        <v>362</v>
      </c>
      <c r="L8" s="24">
        <v>45151</v>
      </c>
      <c r="M8" s="24">
        <v>-2000</v>
      </c>
      <c r="N8" s="24">
        <v>43513</v>
      </c>
      <c r="O8" s="24"/>
      <c r="P8" s="24"/>
      <c r="Q8" s="24"/>
      <c r="R8" s="24"/>
      <c r="S8" s="24"/>
      <c r="T8" s="24"/>
      <c r="U8" s="24"/>
      <c r="V8" s="24"/>
      <c r="W8" s="24">
        <v>47408</v>
      </c>
      <c r="X8" s="24">
        <v>12648</v>
      </c>
      <c r="Y8" s="24">
        <v>34760</v>
      </c>
      <c r="Z8" s="6">
        <v>274.83</v>
      </c>
      <c r="AA8" s="22">
        <v>25296</v>
      </c>
    </row>
    <row r="9" spans="1:27" ht="13.5">
      <c r="A9" s="2" t="s">
        <v>36</v>
      </c>
      <c r="B9" s="3"/>
      <c r="C9" s="19">
        <f aca="true" t="shared" si="1" ref="C9:Y9">SUM(C10:C14)</f>
        <v>2263575</v>
      </c>
      <c r="D9" s="19">
        <f>SUM(D10:D14)</f>
        <v>0</v>
      </c>
      <c r="E9" s="20">
        <f t="shared" si="1"/>
        <v>3457360</v>
      </c>
      <c r="F9" s="21">
        <f t="shared" si="1"/>
        <v>3457360</v>
      </c>
      <c r="G9" s="21">
        <f t="shared" si="1"/>
        <v>241744</v>
      </c>
      <c r="H9" s="21">
        <f t="shared" si="1"/>
        <v>213219</v>
      </c>
      <c r="I9" s="21">
        <f t="shared" si="1"/>
        <v>191605</v>
      </c>
      <c r="J9" s="21">
        <f t="shared" si="1"/>
        <v>646568</v>
      </c>
      <c r="K9" s="21">
        <f t="shared" si="1"/>
        <v>209979</v>
      </c>
      <c r="L9" s="21">
        <f t="shared" si="1"/>
        <v>169103</v>
      </c>
      <c r="M9" s="21">
        <f t="shared" si="1"/>
        <v>108112</v>
      </c>
      <c r="N9" s="21">
        <f t="shared" si="1"/>
        <v>487194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1133762</v>
      </c>
      <c r="X9" s="21">
        <f t="shared" si="1"/>
        <v>1766748</v>
      </c>
      <c r="Y9" s="21">
        <f t="shared" si="1"/>
        <v>-632986</v>
      </c>
      <c r="Z9" s="4">
        <f>+IF(X9&lt;&gt;0,+(Y9/X9)*100,0)</f>
        <v>-35.827746798071935</v>
      </c>
      <c r="AA9" s="19">
        <f>SUM(AA10:AA14)</f>
        <v>3457360</v>
      </c>
    </row>
    <row r="10" spans="1:27" ht="13.5">
      <c r="A10" s="5" t="s">
        <v>37</v>
      </c>
      <c r="B10" s="3"/>
      <c r="C10" s="22">
        <v>2263575</v>
      </c>
      <c r="D10" s="22"/>
      <c r="E10" s="23">
        <v>3457360</v>
      </c>
      <c r="F10" s="24">
        <v>3457360</v>
      </c>
      <c r="G10" s="24">
        <v>241744</v>
      </c>
      <c r="H10" s="24">
        <v>213219</v>
      </c>
      <c r="I10" s="24">
        <v>191605</v>
      </c>
      <c r="J10" s="24">
        <v>646568</v>
      </c>
      <c r="K10" s="24">
        <v>209979</v>
      </c>
      <c r="L10" s="24">
        <v>169103</v>
      </c>
      <c r="M10" s="24">
        <v>108112</v>
      </c>
      <c r="N10" s="24">
        <v>487194</v>
      </c>
      <c r="O10" s="24"/>
      <c r="P10" s="24"/>
      <c r="Q10" s="24"/>
      <c r="R10" s="24"/>
      <c r="S10" s="24"/>
      <c r="T10" s="24"/>
      <c r="U10" s="24"/>
      <c r="V10" s="24"/>
      <c r="W10" s="24">
        <v>1133762</v>
      </c>
      <c r="X10" s="24">
        <v>1728678</v>
      </c>
      <c r="Y10" s="24">
        <v>-594916</v>
      </c>
      <c r="Z10" s="6">
        <v>-34.41</v>
      </c>
      <c r="AA10" s="22">
        <v>3457360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38070</v>
      </c>
      <c r="Y13" s="24">
        <v>-38070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30628435</v>
      </c>
      <c r="D15" s="19">
        <f>SUM(D16:D18)</f>
        <v>0</v>
      </c>
      <c r="E15" s="20">
        <f t="shared" si="2"/>
        <v>242343</v>
      </c>
      <c r="F15" s="21">
        <f t="shared" si="2"/>
        <v>242343</v>
      </c>
      <c r="G15" s="21">
        <f t="shared" si="2"/>
        <v>5255000</v>
      </c>
      <c r="H15" s="21">
        <f t="shared" si="2"/>
        <v>53</v>
      </c>
      <c r="I15" s="21">
        <f t="shared" si="2"/>
        <v>0</v>
      </c>
      <c r="J15" s="21">
        <f t="shared" si="2"/>
        <v>5255053</v>
      </c>
      <c r="K15" s="21">
        <f t="shared" si="2"/>
        <v>1740</v>
      </c>
      <c r="L15" s="21">
        <f t="shared" si="2"/>
        <v>300000</v>
      </c>
      <c r="M15" s="21">
        <f t="shared" si="2"/>
        <v>1325</v>
      </c>
      <c r="N15" s="21">
        <f t="shared" si="2"/>
        <v>303065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5558118</v>
      </c>
      <c r="X15" s="21">
        <f t="shared" si="2"/>
        <v>601980</v>
      </c>
      <c r="Y15" s="21">
        <f t="shared" si="2"/>
        <v>4956138</v>
      </c>
      <c r="Z15" s="4">
        <f>+IF(X15&lt;&gt;0,+(Y15/X15)*100,0)</f>
        <v>823.3060899033192</v>
      </c>
      <c r="AA15" s="19">
        <f>SUM(AA16:AA18)</f>
        <v>242343</v>
      </c>
    </row>
    <row r="16" spans="1:27" ht="13.5">
      <c r="A16" s="5" t="s">
        <v>43</v>
      </c>
      <c r="B16" s="3"/>
      <c r="C16" s="22">
        <v>999028</v>
      </c>
      <c r="D16" s="22"/>
      <c r="E16" s="23">
        <v>242343</v>
      </c>
      <c r="F16" s="24">
        <v>242343</v>
      </c>
      <c r="G16" s="24"/>
      <c r="H16" s="24">
        <v>53</v>
      </c>
      <c r="I16" s="24"/>
      <c r="J16" s="24">
        <v>53</v>
      </c>
      <c r="K16" s="24">
        <v>1740</v>
      </c>
      <c r="L16" s="24"/>
      <c r="M16" s="24">
        <v>1325</v>
      </c>
      <c r="N16" s="24">
        <v>3065</v>
      </c>
      <c r="O16" s="24"/>
      <c r="P16" s="24"/>
      <c r="Q16" s="24"/>
      <c r="R16" s="24"/>
      <c r="S16" s="24"/>
      <c r="T16" s="24"/>
      <c r="U16" s="24"/>
      <c r="V16" s="24"/>
      <c r="W16" s="24">
        <v>3118</v>
      </c>
      <c r="X16" s="24">
        <v>33102</v>
      </c>
      <c r="Y16" s="24">
        <v>-29984</v>
      </c>
      <c r="Z16" s="6">
        <v>-90.58</v>
      </c>
      <c r="AA16" s="22">
        <v>242343</v>
      </c>
    </row>
    <row r="17" spans="1:27" ht="13.5">
      <c r="A17" s="5" t="s">
        <v>44</v>
      </c>
      <c r="B17" s="3"/>
      <c r="C17" s="22">
        <v>29629407</v>
      </c>
      <c r="D17" s="22"/>
      <c r="E17" s="23"/>
      <c r="F17" s="24"/>
      <c r="G17" s="24">
        <v>5255000</v>
      </c>
      <c r="H17" s="24"/>
      <c r="I17" s="24"/>
      <c r="J17" s="24">
        <v>5255000</v>
      </c>
      <c r="K17" s="24"/>
      <c r="L17" s="24">
        <v>300000</v>
      </c>
      <c r="M17" s="24"/>
      <c r="N17" s="24">
        <v>300000</v>
      </c>
      <c r="O17" s="24"/>
      <c r="P17" s="24"/>
      <c r="Q17" s="24"/>
      <c r="R17" s="24"/>
      <c r="S17" s="24"/>
      <c r="T17" s="24"/>
      <c r="U17" s="24"/>
      <c r="V17" s="24"/>
      <c r="W17" s="24">
        <v>5555000</v>
      </c>
      <c r="X17" s="24">
        <v>568878</v>
      </c>
      <c r="Y17" s="24">
        <v>4986122</v>
      </c>
      <c r="Z17" s="6">
        <v>876.48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526078</v>
      </c>
      <c r="D19" s="19">
        <f>SUM(D20:D23)</f>
        <v>0</v>
      </c>
      <c r="E19" s="20">
        <f t="shared" si="3"/>
        <v>395612</v>
      </c>
      <c r="F19" s="21">
        <f t="shared" si="3"/>
        <v>395612</v>
      </c>
      <c r="G19" s="21">
        <f t="shared" si="3"/>
        <v>43893</v>
      </c>
      <c r="H19" s="21">
        <f t="shared" si="3"/>
        <v>43926</v>
      </c>
      <c r="I19" s="21">
        <f t="shared" si="3"/>
        <v>43990</v>
      </c>
      <c r="J19" s="21">
        <f t="shared" si="3"/>
        <v>131809</v>
      </c>
      <c r="K19" s="21">
        <f t="shared" si="3"/>
        <v>44054</v>
      </c>
      <c r="L19" s="21">
        <f t="shared" si="3"/>
        <v>44054</v>
      </c>
      <c r="M19" s="21">
        <f t="shared" si="3"/>
        <v>44054</v>
      </c>
      <c r="N19" s="21">
        <f t="shared" si="3"/>
        <v>132162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263971</v>
      </c>
      <c r="X19" s="21">
        <f t="shared" si="3"/>
        <v>0</v>
      </c>
      <c r="Y19" s="21">
        <f t="shared" si="3"/>
        <v>263971</v>
      </c>
      <c r="Z19" s="4">
        <f>+IF(X19&lt;&gt;0,+(Y19/X19)*100,0)</f>
        <v>0</v>
      </c>
      <c r="AA19" s="19">
        <f>SUM(AA20:AA23)</f>
        <v>395612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526078</v>
      </c>
      <c r="D23" s="22"/>
      <c r="E23" s="23">
        <v>395612</v>
      </c>
      <c r="F23" s="24">
        <v>395612</v>
      </c>
      <c r="G23" s="24">
        <v>43893</v>
      </c>
      <c r="H23" s="24">
        <v>43926</v>
      </c>
      <c r="I23" s="24">
        <v>43990</v>
      </c>
      <c r="J23" s="24">
        <v>131809</v>
      </c>
      <c r="K23" s="24">
        <v>44054</v>
      </c>
      <c r="L23" s="24">
        <v>44054</v>
      </c>
      <c r="M23" s="24">
        <v>44054</v>
      </c>
      <c r="N23" s="24">
        <v>132162</v>
      </c>
      <c r="O23" s="24"/>
      <c r="P23" s="24"/>
      <c r="Q23" s="24"/>
      <c r="R23" s="24"/>
      <c r="S23" s="24"/>
      <c r="T23" s="24"/>
      <c r="U23" s="24"/>
      <c r="V23" s="24"/>
      <c r="W23" s="24">
        <v>263971</v>
      </c>
      <c r="X23" s="24"/>
      <c r="Y23" s="24">
        <v>263971</v>
      </c>
      <c r="Z23" s="6">
        <v>0</v>
      </c>
      <c r="AA23" s="22">
        <v>395612</v>
      </c>
    </row>
    <row r="24" spans="1:27" ht="13.5">
      <c r="A24" s="2" t="s">
        <v>51</v>
      </c>
      <c r="B24" s="8" t="s">
        <v>52</v>
      </c>
      <c r="C24" s="19"/>
      <c r="D24" s="19"/>
      <c r="E24" s="20">
        <v>984960</v>
      </c>
      <c r="F24" s="21">
        <v>984960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984960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114825793</v>
      </c>
      <c r="D25" s="40">
        <f>+D5+D9+D15+D19+D24</f>
        <v>0</v>
      </c>
      <c r="E25" s="41">
        <f t="shared" si="4"/>
        <v>118937976</v>
      </c>
      <c r="F25" s="42">
        <f t="shared" si="4"/>
        <v>118937976</v>
      </c>
      <c r="G25" s="42">
        <f t="shared" si="4"/>
        <v>43673768</v>
      </c>
      <c r="H25" s="42">
        <f t="shared" si="4"/>
        <v>853687</v>
      </c>
      <c r="I25" s="42">
        <f t="shared" si="4"/>
        <v>795228</v>
      </c>
      <c r="J25" s="42">
        <f t="shared" si="4"/>
        <v>45322683</v>
      </c>
      <c r="K25" s="42">
        <f t="shared" si="4"/>
        <v>784856</v>
      </c>
      <c r="L25" s="42">
        <f t="shared" si="4"/>
        <v>5885499</v>
      </c>
      <c r="M25" s="42">
        <f t="shared" si="4"/>
        <v>18957670</v>
      </c>
      <c r="N25" s="42">
        <f t="shared" si="4"/>
        <v>25628025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70950708</v>
      </c>
      <c r="X25" s="42">
        <f t="shared" si="4"/>
        <v>59418984</v>
      </c>
      <c r="Y25" s="42">
        <f t="shared" si="4"/>
        <v>11531724</v>
      </c>
      <c r="Z25" s="43">
        <f>+IF(X25&lt;&gt;0,+(Y25/X25)*100,0)</f>
        <v>19.407474217330947</v>
      </c>
      <c r="AA25" s="40">
        <f>+AA5+AA9+AA15+AA19+AA24</f>
        <v>118937976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110411165</v>
      </c>
      <c r="D28" s="19">
        <f>SUM(D29:D31)</f>
        <v>0</v>
      </c>
      <c r="E28" s="20">
        <f t="shared" si="5"/>
        <v>82040428</v>
      </c>
      <c r="F28" s="21">
        <f t="shared" si="5"/>
        <v>82040428</v>
      </c>
      <c r="G28" s="21">
        <f t="shared" si="5"/>
        <v>4466052</v>
      </c>
      <c r="H28" s="21">
        <f t="shared" si="5"/>
        <v>4011835</v>
      </c>
      <c r="I28" s="21">
        <f t="shared" si="5"/>
        <v>4183338</v>
      </c>
      <c r="J28" s="21">
        <f t="shared" si="5"/>
        <v>12661225</v>
      </c>
      <c r="K28" s="21">
        <f t="shared" si="5"/>
        <v>3660669</v>
      </c>
      <c r="L28" s="21">
        <f t="shared" si="5"/>
        <v>3593455</v>
      </c>
      <c r="M28" s="21">
        <f t="shared" si="5"/>
        <v>3365999</v>
      </c>
      <c r="N28" s="21">
        <f t="shared" si="5"/>
        <v>10620123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23281348</v>
      </c>
      <c r="X28" s="21">
        <f t="shared" si="5"/>
        <v>40132578</v>
      </c>
      <c r="Y28" s="21">
        <f t="shared" si="5"/>
        <v>-16851230</v>
      </c>
      <c r="Z28" s="4">
        <f>+IF(X28&lt;&gt;0,+(Y28/X28)*100,0)</f>
        <v>-41.98890487423957</v>
      </c>
      <c r="AA28" s="19">
        <f>SUM(AA29:AA31)</f>
        <v>82040428</v>
      </c>
    </row>
    <row r="29" spans="1:27" ht="13.5">
      <c r="A29" s="5" t="s">
        <v>33</v>
      </c>
      <c r="B29" s="3"/>
      <c r="C29" s="22">
        <v>19196212</v>
      </c>
      <c r="D29" s="22"/>
      <c r="E29" s="23">
        <v>36984368</v>
      </c>
      <c r="F29" s="24">
        <v>36984368</v>
      </c>
      <c r="G29" s="24">
        <v>2315071</v>
      </c>
      <c r="H29" s="24">
        <v>1763644</v>
      </c>
      <c r="I29" s="24">
        <v>2002877</v>
      </c>
      <c r="J29" s="24">
        <v>6081592</v>
      </c>
      <c r="K29" s="24">
        <v>1208976</v>
      </c>
      <c r="L29" s="24">
        <v>1572311</v>
      </c>
      <c r="M29" s="24">
        <v>1431137</v>
      </c>
      <c r="N29" s="24">
        <v>4212424</v>
      </c>
      <c r="O29" s="24"/>
      <c r="P29" s="24"/>
      <c r="Q29" s="24"/>
      <c r="R29" s="24"/>
      <c r="S29" s="24"/>
      <c r="T29" s="24"/>
      <c r="U29" s="24"/>
      <c r="V29" s="24"/>
      <c r="W29" s="24">
        <v>10294016</v>
      </c>
      <c r="X29" s="24">
        <v>15907020</v>
      </c>
      <c r="Y29" s="24">
        <v>-5613004</v>
      </c>
      <c r="Z29" s="6">
        <v>-35.29</v>
      </c>
      <c r="AA29" s="22">
        <v>36984368</v>
      </c>
    </row>
    <row r="30" spans="1:27" ht="13.5">
      <c r="A30" s="5" t="s">
        <v>34</v>
      </c>
      <c r="B30" s="3"/>
      <c r="C30" s="25">
        <v>46653583</v>
      </c>
      <c r="D30" s="25"/>
      <c r="E30" s="26">
        <v>29643736</v>
      </c>
      <c r="F30" s="27">
        <v>29643736</v>
      </c>
      <c r="G30" s="27">
        <v>1313573</v>
      </c>
      <c r="H30" s="27">
        <v>1409652</v>
      </c>
      <c r="I30" s="27">
        <v>1567352</v>
      </c>
      <c r="J30" s="27">
        <v>4290577</v>
      </c>
      <c r="K30" s="27">
        <v>1442140</v>
      </c>
      <c r="L30" s="27">
        <v>1115453</v>
      </c>
      <c r="M30" s="27">
        <v>1084517</v>
      </c>
      <c r="N30" s="27">
        <v>3642110</v>
      </c>
      <c r="O30" s="27"/>
      <c r="P30" s="27"/>
      <c r="Q30" s="27"/>
      <c r="R30" s="27"/>
      <c r="S30" s="27"/>
      <c r="T30" s="27"/>
      <c r="U30" s="27"/>
      <c r="V30" s="27"/>
      <c r="W30" s="27">
        <v>7932687</v>
      </c>
      <c r="X30" s="27">
        <v>15983370</v>
      </c>
      <c r="Y30" s="27">
        <v>-8050683</v>
      </c>
      <c r="Z30" s="7">
        <v>-50.37</v>
      </c>
      <c r="AA30" s="25">
        <v>29643736</v>
      </c>
    </row>
    <row r="31" spans="1:27" ht="13.5">
      <c r="A31" s="5" t="s">
        <v>35</v>
      </c>
      <c r="B31" s="3"/>
      <c r="C31" s="22">
        <v>44561370</v>
      </c>
      <c r="D31" s="22"/>
      <c r="E31" s="23">
        <v>15412324</v>
      </c>
      <c r="F31" s="24">
        <v>15412324</v>
      </c>
      <c r="G31" s="24">
        <v>837408</v>
      </c>
      <c r="H31" s="24">
        <v>838539</v>
      </c>
      <c r="I31" s="24">
        <v>613109</v>
      </c>
      <c r="J31" s="24">
        <v>2289056</v>
      </c>
      <c r="K31" s="24">
        <v>1009553</v>
      </c>
      <c r="L31" s="24">
        <v>905691</v>
      </c>
      <c r="M31" s="24">
        <v>850345</v>
      </c>
      <c r="N31" s="24">
        <v>2765589</v>
      </c>
      <c r="O31" s="24"/>
      <c r="P31" s="24"/>
      <c r="Q31" s="24"/>
      <c r="R31" s="24"/>
      <c r="S31" s="24"/>
      <c r="T31" s="24"/>
      <c r="U31" s="24"/>
      <c r="V31" s="24"/>
      <c r="W31" s="24">
        <v>5054645</v>
      </c>
      <c r="X31" s="24">
        <v>8242188</v>
      </c>
      <c r="Y31" s="24">
        <v>-3187543</v>
      </c>
      <c r="Z31" s="6">
        <v>-38.67</v>
      </c>
      <c r="AA31" s="22">
        <v>15412324</v>
      </c>
    </row>
    <row r="32" spans="1:27" ht="13.5">
      <c r="A32" s="2" t="s">
        <v>36</v>
      </c>
      <c r="B32" s="3"/>
      <c r="C32" s="19">
        <f aca="true" t="shared" si="6" ref="C32:Y32">SUM(C33:C37)</f>
        <v>9756524</v>
      </c>
      <c r="D32" s="19">
        <f>SUM(D33:D37)</f>
        <v>0</v>
      </c>
      <c r="E32" s="20">
        <f t="shared" si="6"/>
        <v>6103428</v>
      </c>
      <c r="F32" s="21">
        <f t="shared" si="6"/>
        <v>6103428</v>
      </c>
      <c r="G32" s="21">
        <f t="shared" si="6"/>
        <v>727548</v>
      </c>
      <c r="H32" s="21">
        <f t="shared" si="6"/>
        <v>801430</v>
      </c>
      <c r="I32" s="21">
        <f t="shared" si="6"/>
        <v>544562</v>
      </c>
      <c r="J32" s="21">
        <f t="shared" si="6"/>
        <v>2073540</v>
      </c>
      <c r="K32" s="21">
        <f t="shared" si="6"/>
        <v>1142373</v>
      </c>
      <c r="L32" s="21">
        <f t="shared" si="6"/>
        <v>1219335</v>
      </c>
      <c r="M32" s="21">
        <f t="shared" si="6"/>
        <v>1240373</v>
      </c>
      <c r="N32" s="21">
        <f t="shared" si="6"/>
        <v>3602081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5675621</v>
      </c>
      <c r="X32" s="21">
        <f t="shared" si="6"/>
        <v>4978290</v>
      </c>
      <c r="Y32" s="21">
        <f t="shared" si="6"/>
        <v>697331</v>
      </c>
      <c r="Z32" s="4">
        <f>+IF(X32&lt;&gt;0,+(Y32/X32)*100,0)</f>
        <v>14.007440305807817</v>
      </c>
      <c r="AA32" s="19">
        <f>SUM(AA33:AA37)</f>
        <v>6103428</v>
      </c>
    </row>
    <row r="33" spans="1:27" ht="13.5">
      <c r="A33" s="5" t="s">
        <v>37</v>
      </c>
      <c r="B33" s="3"/>
      <c r="C33" s="22">
        <v>9756524</v>
      </c>
      <c r="D33" s="22"/>
      <c r="E33" s="23">
        <v>6103428</v>
      </c>
      <c r="F33" s="24">
        <v>6103428</v>
      </c>
      <c r="G33" s="24">
        <v>727548</v>
      </c>
      <c r="H33" s="24">
        <v>801430</v>
      </c>
      <c r="I33" s="24">
        <v>544562</v>
      </c>
      <c r="J33" s="24">
        <v>2073540</v>
      </c>
      <c r="K33" s="24">
        <v>1142373</v>
      </c>
      <c r="L33" s="24">
        <v>1219335</v>
      </c>
      <c r="M33" s="24">
        <v>1240373</v>
      </c>
      <c r="N33" s="24">
        <v>3602081</v>
      </c>
      <c r="O33" s="24"/>
      <c r="P33" s="24"/>
      <c r="Q33" s="24"/>
      <c r="R33" s="24"/>
      <c r="S33" s="24"/>
      <c r="T33" s="24"/>
      <c r="U33" s="24"/>
      <c r="V33" s="24"/>
      <c r="W33" s="24">
        <v>5675621</v>
      </c>
      <c r="X33" s="24">
        <v>3961248</v>
      </c>
      <c r="Y33" s="24">
        <v>1714373</v>
      </c>
      <c r="Z33" s="6">
        <v>43.28</v>
      </c>
      <c r="AA33" s="22">
        <v>6103428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1017042</v>
      </c>
      <c r="Y36" s="24">
        <v>-1017042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9756524</v>
      </c>
      <c r="D38" s="19">
        <f>SUM(D39:D41)</f>
        <v>0</v>
      </c>
      <c r="E38" s="20">
        <f t="shared" si="7"/>
        <v>12597164</v>
      </c>
      <c r="F38" s="21">
        <f t="shared" si="7"/>
        <v>12597164</v>
      </c>
      <c r="G38" s="21">
        <f t="shared" si="7"/>
        <v>749958</v>
      </c>
      <c r="H38" s="21">
        <f t="shared" si="7"/>
        <v>978917</v>
      </c>
      <c r="I38" s="21">
        <f t="shared" si="7"/>
        <v>738435</v>
      </c>
      <c r="J38" s="21">
        <f t="shared" si="7"/>
        <v>2467310</v>
      </c>
      <c r="K38" s="21">
        <f t="shared" si="7"/>
        <v>1314822</v>
      </c>
      <c r="L38" s="21">
        <f t="shared" si="7"/>
        <v>799647</v>
      </c>
      <c r="M38" s="21">
        <f t="shared" si="7"/>
        <v>1421875</v>
      </c>
      <c r="N38" s="21">
        <f t="shared" si="7"/>
        <v>3536344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6003654</v>
      </c>
      <c r="X38" s="21">
        <f t="shared" si="7"/>
        <v>8359776</v>
      </c>
      <c r="Y38" s="21">
        <f t="shared" si="7"/>
        <v>-2356122</v>
      </c>
      <c r="Z38" s="4">
        <f>+IF(X38&lt;&gt;0,+(Y38/X38)*100,0)</f>
        <v>-28.18403268221541</v>
      </c>
      <c r="AA38" s="19">
        <f>SUM(AA39:AA41)</f>
        <v>12597164</v>
      </c>
    </row>
    <row r="39" spans="1:27" ht="13.5">
      <c r="A39" s="5" t="s">
        <v>43</v>
      </c>
      <c r="B39" s="3"/>
      <c r="C39" s="22"/>
      <c r="D39" s="22"/>
      <c r="E39" s="23">
        <v>6337023</v>
      </c>
      <c r="F39" s="24">
        <v>6337023</v>
      </c>
      <c r="G39" s="24">
        <v>3400</v>
      </c>
      <c r="H39" s="24">
        <v>4250</v>
      </c>
      <c r="I39" s="24">
        <v>50239</v>
      </c>
      <c r="J39" s="24">
        <v>57889</v>
      </c>
      <c r="K39" s="24">
        <v>15100</v>
      </c>
      <c r="L39" s="24">
        <v>14270</v>
      </c>
      <c r="M39" s="24">
        <v>345785</v>
      </c>
      <c r="N39" s="24">
        <v>375155</v>
      </c>
      <c r="O39" s="24"/>
      <c r="P39" s="24"/>
      <c r="Q39" s="24"/>
      <c r="R39" s="24"/>
      <c r="S39" s="24"/>
      <c r="T39" s="24"/>
      <c r="U39" s="24"/>
      <c r="V39" s="24"/>
      <c r="W39" s="24">
        <v>433044</v>
      </c>
      <c r="X39" s="24">
        <v>3256572</v>
      </c>
      <c r="Y39" s="24">
        <v>-2823528</v>
      </c>
      <c r="Z39" s="6">
        <v>-86.7</v>
      </c>
      <c r="AA39" s="22">
        <v>6337023</v>
      </c>
    </row>
    <row r="40" spans="1:27" ht="13.5">
      <c r="A40" s="5" t="s">
        <v>44</v>
      </c>
      <c r="B40" s="3"/>
      <c r="C40" s="22">
        <v>9756524</v>
      </c>
      <c r="D40" s="22"/>
      <c r="E40" s="23">
        <v>6260141</v>
      </c>
      <c r="F40" s="24">
        <v>6260141</v>
      </c>
      <c r="G40" s="24">
        <v>746558</v>
      </c>
      <c r="H40" s="24">
        <v>974667</v>
      </c>
      <c r="I40" s="24">
        <v>688196</v>
      </c>
      <c r="J40" s="24">
        <v>2409421</v>
      </c>
      <c r="K40" s="24">
        <v>1299722</v>
      </c>
      <c r="L40" s="24">
        <v>785377</v>
      </c>
      <c r="M40" s="24">
        <v>1076090</v>
      </c>
      <c r="N40" s="24">
        <v>3161189</v>
      </c>
      <c r="O40" s="24"/>
      <c r="P40" s="24"/>
      <c r="Q40" s="24"/>
      <c r="R40" s="24"/>
      <c r="S40" s="24"/>
      <c r="T40" s="24"/>
      <c r="U40" s="24"/>
      <c r="V40" s="24"/>
      <c r="W40" s="24">
        <v>5570610</v>
      </c>
      <c r="X40" s="24">
        <v>5103204</v>
      </c>
      <c r="Y40" s="24">
        <v>467406</v>
      </c>
      <c r="Z40" s="6">
        <v>9.16</v>
      </c>
      <c r="AA40" s="22">
        <v>6260141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5418616</v>
      </c>
      <c r="F42" s="21">
        <f t="shared" si="8"/>
        <v>5418616</v>
      </c>
      <c r="G42" s="21">
        <f t="shared" si="8"/>
        <v>0</v>
      </c>
      <c r="H42" s="21">
        <f t="shared" si="8"/>
        <v>12828</v>
      </c>
      <c r="I42" s="21">
        <f t="shared" si="8"/>
        <v>0</v>
      </c>
      <c r="J42" s="21">
        <f t="shared" si="8"/>
        <v>12828</v>
      </c>
      <c r="K42" s="21">
        <f t="shared" si="8"/>
        <v>0</v>
      </c>
      <c r="L42" s="21">
        <f t="shared" si="8"/>
        <v>37685</v>
      </c>
      <c r="M42" s="21">
        <f t="shared" si="8"/>
        <v>68585</v>
      </c>
      <c r="N42" s="21">
        <f t="shared" si="8"/>
        <v>106270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119098</v>
      </c>
      <c r="X42" s="21">
        <f t="shared" si="8"/>
        <v>3759510</v>
      </c>
      <c r="Y42" s="21">
        <f t="shared" si="8"/>
        <v>-3640412</v>
      </c>
      <c r="Z42" s="4">
        <f>+IF(X42&lt;&gt;0,+(Y42/X42)*100,0)</f>
        <v>-96.83208716029482</v>
      </c>
      <c r="AA42" s="19">
        <f>SUM(AA43:AA46)</f>
        <v>5418616</v>
      </c>
    </row>
    <row r="43" spans="1:27" ht="13.5">
      <c r="A43" s="5" t="s">
        <v>47</v>
      </c>
      <c r="B43" s="3"/>
      <c r="C43" s="22"/>
      <c r="D43" s="22"/>
      <c r="E43" s="23">
        <v>240801</v>
      </c>
      <c r="F43" s="24">
        <v>240801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873366</v>
      </c>
      <c r="Y43" s="24">
        <v>-873366</v>
      </c>
      <c r="Z43" s="6">
        <v>-100</v>
      </c>
      <c r="AA43" s="22">
        <v>240801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5177815</v>
      </c>
      <c r="F46" s="24">
        <v>5177815</v>
      </c>
      <c r="G46" s="24"/>
      <c r="H46" s="24">
        <v>12828</v>
      </c>
      <c r="I46" s="24"/>
      <c r="J46" s="24">
        <v>12828</v>
      </c>
      <c r="K46" s="24"/>
      <c r="L46" s="24">
        <v>37685</v>
      </c>
      <c r="M46" s="24">
        <v>68585</v>
      </c>
      <c r="N46" s="24">
        <v>106270</v>
      </c>
      <c r="O46" s="24"/>
      <c r="P46" s="24"/>
      <c r="Q46" s="24"/>
      <c r="R46" s="24"/>
      <c r="S46" s="24"/>
      <c r="T46" s="24"/>
      <c r="U46" s="24"/>
      <c r="V46" s="24"/>
      <c r="W46" s="24">
        <v>119098</v>
      </c>
      <c r="X46" s="24">
        <v>2886144</v>
      </c>
      <c r="Y46" s="24">
        <v>-2767046</v>
      </c>
      <c r="Z46" s="6">
        <v>-95.87</v>
      </c>
      <c r="AA46" s="22">
        <v>5177815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129924213</v>
      </c>
      <c r="D48" s="40">
        <f>+D28+D32+D38+D42+D47</f>
        <v>0</v>
      </c>
      <c r="E48" s="41">
        <f t="shared" si="9"/>
        <v>106159636</v>
      </c>
      <c r="F48" s="42">
        <f t="shared" si="9"/>
        <v>106159636</v>
      </c>
      <c r="G48" s="42">
        <f t="shared" si="9"/>
        <v>5943558</v>
      </c>
      <c r="H48" s="42">
        <f t="shared" si="9"/>
        <v>5805010</v>
      </c>
      <c r="I48" s="42">
        <f t="shared" si="9"/>
        <v>5466335</v>
      </c>
      <c r="J48" s="42">
        <f t="shared" si="9"/>
        <v>17214903</v>
      </c>
      <c r="K48" s="42">
        <f t="shared" si="9"/>
        <v>6117864</v>
      </c>
      <c r="L48" s="42">
        <f t="shared" si="9"/>
        <v>5650122</v>
      </c>
      <c r="M48" s="42">
        <f t="shared" si="9"/>
        <v>6096832</v>
      </c>
      <c r="N48" s="42">
        <f t="shared" si="9"/>
        <v>17864818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35079721</v>
      </c>
      <c r="X48" s="42">
        <f t="shared" si="9"/>
        <v>57230154</v>
      </c>
      <c r="Y48" s="42">
        <f t="shared" si="9"/>
        <v>-22150433</v>
      </c>
      <c r="Z48" s="43">
        <f>+IF(X48&lt;&gt;0,+(Y48/X48)*100,0)</f>
        <v>-38.7041296446625</v>
      </c>
      <c r="AA48" s="40">
        <f>+AA28+AA32+AA38+AA42+AA47</f>
        <v>106159636</v>
      </c>
    </row>
    <row r="49" spans="1:27" ht="13.5">
      <c r="A49" s="14" t="s">
        <v>58</v>
      </c>
      <c r="B49" s="15"/>
      <c r="C49" s="44">
        <f aca="true" t="shared" si="10" ref="C49:Y49">+C25-C48</f>
        <v>-15098420</v>
      </c>
      <c r="D49" s="44">
        <f>+D25-D48</f>
        <v>0</v>
      </c>
      <c r="E49" s="45">
        <f t="shared" si="10"/>
        <v>12778340</v>
      </c>
      <c r="F49" s="46">
        <f t="shared" si="10"/>
        <v>12778340</v>
      </c>
      <c r="G49" s="46">
        <f t="shared" si="10"/>
        <v>37730210</v>
      </c>
      <c r="H49" s="46">
        <f t="shared" si="10"/>
        <v>-4951323</v>
      </c>
      <c r="I49" s="46">
        <f t="shared" si="10"/>
        <v>-4671107</v>
      </c>
      <c r="J49" s="46">
        <f t="shared" si="10"/>
        <v>28107780</v>
      </c>
      <c r="K49" s="46">
        <f t="shared" si="10"/>
        <v>-5333008</v>
      </c>
      <c r="L49" s="46">
        <f t="shared" si="10"/>
        <v>235377</v>
      </c>
      <c r="M49" s="46">
        <f t="shared" si="10"/>
        <v>12860838</v>
      </c>
      <c r="N49" s="46">
        <f t="shared" si="10"/>
        <v>7763207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35870987</v>
      </c>
      <c r="X49" s="46">
        <f>IF(F25=F48,0,X25-X48)</f>
        <v>2188830</v>
      </c>
      <c r="Y49" s="46">
        <f t="shared" si="10"/>
        <v>33682157</v>
      </c>
      <c r="Z49" s="47">
        <f>+IF(X49&lt;&gt;0,+(Y49/X49)*100,0)</f>
        <v>1538.8201459227075</v>
      </c>
      <c r="AA49" s="44">
        <f>+AA25-AA48</f>
        <v>12778340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104119882</v>
      </c>
      <c r="F5" s="21">
        <f t="shared" si="0"/>
        <v>104119882</v>
      </c>
      <c r="G5" s="21">
        <f t="shared" si="0"/>
        <v>46269241</v>
      </c>
      <c r="H5" s="21">
        <f t="shared" si="0"/>
        <v>0</v>
      </c>
      <c r="I5" s="21">
        <f t="shared" si="0"/>
        <v>8324841</v>
      </c>
      <c r="J5" s="21">
        <f t="shared" si="0"/>
        <v>54594082</v>
      </c>
      <c r="K5" s="21">
        <f t="shared" si="0"/>
        <v>4259664</v>
      </c>
      <c r="L5" s="21">
        <f t="shared" si="0"/>
        <v>31888502</v>
      </c>
      <c r="M5" s="21">
        <f t="shared" si="0"/>
        <v>2061451</v>
      </c>
      <c r="N5" s="21">
        <f t="shared" si="0"/>
        <v>38209617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92803699</v>
      </c>
      <c r="X5" s="21">
        <f t="shared" si="0"/>
        <v>55000000</v>
      </c>
      <c r="Y5" s="21">
        <f t="shared" si="0"/>
        <v>37803699</v>
      </c>
      <c r="Z5" s="4">
        <f>+IF(X5&lt;&gt;0,+(Y5/X5)*100,0)</f>
        <v>68.73399818181818</v>
      </c>
      <c r="AA5" s="19">
        <f>SUM(AA6:AA8)</f>
        <v>104119882</v>
      </c>
    </row>
    <row r="6" spans="1:27" ht="13.5">
      <c r="A6" s="5" t="s">
        <v>33</v>
      </c>
      <c r="B6" s="3"/>
      <c r="C6" s="22"/>
      <c r="D6" s="22"/>
      <c r="E6" s="23">
        <v>11550000</v>
      </c>
      <c r="F6" s="24">
        <v>11550000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6000000</v>
      </c>
      <c r="Y6" s="24">
        <v>-6000000</v>
      </c>
      <c r="Z6" s="6">
        <v>-100</v>
      </c>
      <c r="AA6" s="22">
        <v>11550000</v>
      </c>
    </row>
    <row r="7" spans="1:27" ht="13.5">
      <c r="A7" s="5" t="s">
        <v>34</v>
      </c>
      <c r="B7" s="3"/>
      <c r="C7" s="25"/>
      <c r="D7" s="25"/>
      <c r="E7" s="26">
        <v>73352708</v>
      </c>
      <c r="F7" s="27">
        <v>73352708</v>
      </c>
      <c r="G7" s="27">
        <v>46253325</v>
      </c>
      <c r="H7" s="27"/>
      <c r="I7" s="27">
        <v>8301041</v>
      </c>
      <c r="J7" s="27">
        <v>54554366</v>
      </c>
      <c r="K7" s="27">
        <v>4236448</v>
      </c>
      <c r="L7" s="27">
        <v>31573185</v>
      </c>
      <c r="M7" s="27">
        <v>2049452</v>
      </c>
      <c r="N7" s="27">
        <v>37859085</v>
      </c>
      <c r="O7" s="27"/>
      <c r="P7" s="27"/>
      <c r="Q7" s="27"/>
      <c r="R7" s="27"/>
      <c r="S7" s="27"/>
      <c r="T7" s="27"/>
      <c r="U7" s="27"/>
      <c r="V7" s="27"/>
      <c r="W7" s="27">
        <v>92413451</v>
      </c>
      <c r="X7" s="27">
        <v>42000000</v>
      </c>
      <c r="Y7" s="27">
        <v>50413451</v>
      </c>
      <c r="Z7" s="7">
        <v>120.03</v>
      </c>
      <c r="AA7" s="25">
        <v>73352708</v>
      </c>
    </row>
    <row r="8" spans="1:27" ht="13.5">
      <c r="A8" s="5" t="s">
        <v>35</v>
      </c>
      <c r="B8" s="3"/>
      <c r="C8" s="22"/>
      <c r="D8" s="22"/>
      <c r="E8" s="23">
        <v>19217174</v>
      </c>
      <c r="F8" s="24">
        <v>19217174</v>
      </c>
      <c r="G8" s="24">
        <v>15916</v>
      </c>
      <c r="H8" s="24"/>
      <c r="I8" s="24">
        <v>23800</v>
      </c>
      <c r="J8" s="24">
        <v>39716</v>
      </c>
      <c r="K8" s="24">
        <v>23216</v>
      </c>
      <c r="L8" s="24">
        <v>315317</v>
      </c>
      <c r="M8" s="24">
        <v>11999</v>
      </c>
      <c r="N8" s="24">
        <v>350532</v>
      </c>
      <c r="O8" s="24"/>
      <c r="P8" s="24"/>
      <c r="Q8" s="24"/>
      <c r="R8" s="24"/>
      <c r="S8" s="24"/>
      <c r="T8" s="24"/>
      <c r="U8" s="24"/>
      <c r="V8" s="24"/>
      <c r="W8" s="24">
        <v>390248</v>
      </c>
      <c r="X8" s="24">
        <v>7000000</v>
      </c>
      <c r="Y8" s="24">
        <v>-6609752</v>
      </c>
      <c r="Z8" s="6">
        <v>-94.43</v>
      </c>
      <c r="AA8" s="22">
        <v>19217174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1050000</v>
      </c>
      <c r="F9" s="21">
        <f t="shared" si="1"/>
        <v>1050000</v>
      </c>
      <c r="G9" s="21">
        <f t="shared" si="1"/>
        <v>1900</v>
      </c>
      <c r="H9" s="21">
        <f t="shared" si="1"/>
        <v>0</v>
      </c>
      <c r="I9" s="21">
        <f t="shared" si="1"/>
        <v>0</v>
      </c>
      <c r="J9" s="21">
        <f t="shared" si="1"/>
        <v>1900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1900</v>
      </c>
      <c r="X9" s="21">
        <f t="shared" si="1"/>
        <v>675000</v>
      </c>
      <c r="Y9" s="21">
        <f t="shared" si="1"/>
        <v>-673100</v>
      </c>
      <c r="Z9" s="4">
        <f>+IF(X9&lt;&gt;0,+(Y9/X9)*100,0)</f>
        <v>-99.71851851851852</v>
      </c>
      <c r="AA9" s="19">
        <f>SUM(AA10:AA14)</f>
        <v>1050000</v>
      </c>
    </row>
    <row r="10" spans="1:27" ht="13.5">
      <c r="A10" s="5" t="s">
        <v>37</v>
      </c>
      <c r="B10" s="3"/>
      <c r="C10" s="22"/>
      <c r="D10" s="22"/>
      <c r="E10" s="23">
        <v>1050000</v>
      </c>
      <c r="F10" s="24">
        <v>1050000</v>
      </c>
      <c r="G10" s="24">
        <v>1900</v>
      </c>
      <c r="H10" s="24"/>
      <c r="I10" s="24"/>
      <c r="J10" s="24">
        <v>1900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1900</v>
      </c>
      <c r="X10" s="24">
        <v>675000</v>
      </c>
      <c r="Y10" s="24">
        <v>-673100</v>
      </c>
      <c r="Z10" s="6">
        <v>-99.72</v>
      </c>
      <c r="AA10" s="22">
        <v>1050000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52333600</v>
      </c>
      <c r="F15" s="21">
        <f t="shared" si="2"/>
        <v>52333600</v>
      </c>
      <c r="G15" s="21">
        <f t="shared" si="2"/>
        <v>8986273</v>
      </c>
      <c r="H15" s="21">
        <f t="shared" si="2"/>
        <v>0</v>
      </c>
      <c r="I15" s="21">
        <f t="shared" si="2"/>
        <v>239835</v>
      </c>
      <c r="J15" s="21">
        <f t="shared" si="2"/>
        <v>9226108</v>
      </c>
      <c r="K15" s="21">
        <f t="shared" si="2"/>
        <v>248383</v>
      </c>
      <c r="L15" s="21">
        <f t="shared" si="2"/>
        <v>321000</v>
      </c>
      <c r="M15" s="21">
        <f t="shared" si="2"/>
        <v>10922945</v>
      </c>
      <c r="N15" s="21">
        <f t="shared" si="2"/>
        <v>11492328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20718436</v>
      </c>
      <c r="X15" s="21">
        <f t="shared" si="2"/>
        <v>23074002</v>
      </c>
      <c r="Y15" s="21">
        <f t="shared" si="2"/>
        <v>-2355566</v>
      </c>
      <c r="Z15" s="4">
        <f>+IF(X15&lt;&gt;0,+(Y15/X15)*100,0)</f>
        <v>-10.208744889594792</v>
      </c>
      <c r="AA15" s="19">
        <f>SUM(AA16:AA18)</f>
        <v>52333600</v>
      </c>
    </row>
    <row r="16" spans="1:27" ht="13.5">
      <c r="A16" s="5" t="s">
        <v>43</v>
      </c>
      <c r="B16" s="3"/>
      <c r="C16" s="22"/>
      <c r="D16" s="22"/>
      <c r="E16" s="23">
        <v>5854100</v>
      </c>
      <c r="F16" s="24">
        <v>5854100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3000000</v>
      </c>
      <c r="Y16" s="24">
        <v>-3000000</v>
      </c>
      <c r="Z16" s="6">
        <v>-100</v>
      </c>
      <c r="AA16" s="22">
        <v>5854100</v>
      </c>
    </row>
    <row r="17" spans="1:27" ht="13.5">
      <c r="A17" s="5" t="s">
        <v>44</v>
      </c>
      <c r="B17" s="3"/>
      <c r="C17" s="22"/>
      <c r="D17" s="22"/>
      <c r="E17" s="23">
        <v>46479500</v>
      </c>
      <c r="F17" s="24">
        <v>46479500</v>
      </c>
      <c r="G17" s="24">
        <v>8986273</v>
      </c>
      <c r="H17" s="24"/>
      <c r="I17" s="24">
        <v>239835</v>
      </c>
      <c r="J17" s="24">
        <v>9226108</v>
      </c>
      <c r="K17" s="24">
        <v>248383</v>
      </c>
      <c r="L17" s="24">
        <v>321000</v>
      </c>
      <c r="M17" s="24">
        <v>10922945</v>
      </c>
      <c r="N17" s="24">
        <v>11492328</v>
      </c>
      <c r="O17" s="24"/>
      <c r="P17" s="24"/>
      <c r="Q17" s="24"/>
      <c r="R17" s="24"/>
      <c r="S17" s="24"/>
      <c r="T17" s="24"/>
      <c r="U17" s="24"/>
      <c r="V17" s="24"/>
      <c r="W17" s="24">
        <v>20718436</v>
      </c>
      <c r="X17" s="24">
        <v>20074002</v>
      </c>
      <c r="Y17" s="24">
        <v>644434</v>
      </c>
      <c r="Z17" s="6">
        <v>3.21</v>
      </c>
      <c r="AA17" s="22">
        <v>46479500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91360700</v>
      </c>
      <c r="F19" s="21">
        <f t="shared" si="3"/>
        <v>91360700</v>
      </c>
      <c r="G19" s="21">
        <f t="shared" si="3"/>
        <v>2614645</v>
      </c>
      <c r="H19" s="21">
        <f t="shared" si="3"/>
        <v>0</v>
      </c>
      <c r="I19" s="21">
        <f t="shared" si="3"/>
        <v>3751365</v>
      </c>
      <c r="J19" s="21">
        <f t="shared" si="3"/>
        <v>6366010</v>
      </c>
      <c r="K19" s="21">
        <f t="shared" si="3"/>
        <v>1765585</v>
      </c>
      <c r="L19" s="21">
        <f t="shared" si="3"/>
        <v>2867733</v>
      </c>
      <c r="M19" s="21">
        <f t="shared" si="3"/>
        <v>2074063</v>
      </c>
      <c r="N19" s="21">
        <f t="shared" si="3"/>
        <v>6707381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13073391</v>
      </c>
      <c r="X19" s="21">
        <f t="shared" si="3"/>
        <v>49905498</v>
      </c>
      <c r="Y19" s="21">
        <f t="shared" si="3"/>
        <v>-36832107</v>
      </c>
      <c r="Z19" s="4">
        <f>+IF(X19&lt;&gt;0,+(Y19/X19)*100,0)</f>
        <v>-73.80370595640584</v>
      </c>
      <c r="AA19" s="19">
        <f>SUM(AA20:AA23)</f>
        <v>91360700</v>
      </c>
    </row>
    <row r="20" spans="1:27" ht="13.5">
      <c r="A20" s="5" t="s">
        <v>47</v>
      </c>
      <c r="B20" s="3"/>
      <c r="C20" s="22"/>
      <c r="D20" s="22"/>
      <c r="E20" s="23">
        <v>72810700</v>
      </c>
      <c r="F20" s="24">
        <v>72810700</v>
      </c>
      <c r="G20" s="24">
        <v>2387698</v>
      </c>
      <c r="H20" s="24"/>
      <c r="I20" s="24">
        <v>3374426</v>
      </c>
      <c r="J20" s="24">
        <v>5762124</v>
      </c>
      <c r="K20" s="24">
        <v>1551714</v>
      </c>
      <c r="L20" s="24">
        <v>2676973</v>
      </c>
      <c r="M20" s="24">
        <v>1899574</v>
      </c>
      <c r="N20" s="24">
        <v>6128261</v>
      </c>
      <c r="O20" s="24"/>
      <c r="P20" s="24"/>
      <c r="Q20" s="24"/>
      <c r="R20" s="24"/>
      <c r="S20" s="24"/>
      <c r="T20" s="24"/>
      <c r="U20" s="24"/>
      <c r="V20" s="24"/>
      <c r="W20" s="24">
        <v>11890385</v>
      </c>
      <c r="X20" s="24">
        <v>40405500</v>
      </c>
      <c r="Y20" s="24">
        <v>-28515115</v>
      </c>
      <c r="Z20" s="6">
        <v>-70.57</v>
      </c>
      <c r="AA20" s="22">
        <v>72810700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18550000</v>
      </c>
      <c r="F23" s="24">
        <v>18550000</v>
      </c>
      <c r="G23" s="24">
        <v>226947</v>
      </c>
      <c r="H23" s="24"/>
      <c r="I23" s="24">
        <v>376939</v>
      </c>
      <c r="J23" s="24">
        <v>603886</v>
      </c>
      <c r="K23" s="24">
        <v>213871</v>
      </c>
      <c r="L23" s="24">
        <v>190760</v>
      </c>
      <c r="M23" s="24">
        <v>174489</v>
      </c>
      <c r="N23" s="24">
        <v>579120</v>
      </c>
      <c r="O23" s="24"/>
      <c r="P23" s="24"/>
      <c r="Q23" s="24"/>
      <c r="R23" s="24"/>
      <c r="S23" s="24"/>
      <c r="T23" s="24"/>
      <c r="U23" s="24"/>
      <c r="V23" s="24"/>
      <c r="W23" s="24">
        <v>1183006</v>
      </c>
      <c r="X23" s="24">
        <v>9499998</v>
      </c>
      <c r="Y23" s="24">
        <v>-8316992</v>
      </c>
      <c r="Z23" s="6">
        <v>-87.55</v>
      </c>
      <c r="AA23" s="22">
        <v>18550000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248864182</v>
      </c>
      <c r="F25" s="42">
        <f t="shared" si="4"/>
        <v>248864182</v>
      </c>
      <c r="G25" s="42">
        <f t="shared" si="4"/>
        <v>57872059</v>
      </c>
      <c r="H25" s="42">
        <f t="shared" si="4"/>
        <v>0</v>
      </c>
      <c r="I25" s="42">
        <f t="shared" si="4"/>
        <v>12316041</v>
      </c>
      <c r="J25" s="42">
        <f t="shared" si="4"/>
        <v>70188100</v>
      </c>
      <c r="K25" s="42">
        <f t="shared" si="4"/>
        <v>6273632</v>
      </c>
      <c r="L25" s="42">
        <f t="shared" si="4"/>
        <v>35077235</v>
      </c>
      <c r="M25" s="42">
        <f t="shared" si="4"/>
        <v>15058459</v>
      </c>
      <c r="N25" s="42">
        <f t="shared" si="4"/>
        <v>56409326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126597426</v>
      </c>
      <c r="X25" s="42">
        <f t="shared" si="4"/>
        <v>128654500</v>
      </c>
      <c r="Y25" s="42">
        <f t="shared" si="4"/>
        <v>-2057074</v>
      </c>
      <c r="Z25" s="43">
        <f>+IF(X25&lt;&gt;0,+(Y25/X25)*100,0)</f>
        <v>-1.59891336875119</v>
      </c>
      <c r="AA25" s="40">
        <f>+AA5+AA9+AA15+AA19+AA24</f>
        <v>248864182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125142883</v>
      </c>
      <c r="F28" s="21">
        <f t="shared" si="5"/>
        <v>125142883</v>
      </c>
      <c r="G28" s="21">
        <f t="shared" si="5"/>
        <v>6156971</v>
      </c>
      <c r="H28" s="21">
        <f t="shared" si="5"/>
        <v>0</v>
      </c>
      <c r="I28" s="21">
        <f t="shared" si="5"/>
        <v>8170329</v>
      </c>
      <c r="J28" s="21">
        <f t="shared" si="5"/>
        <v>14327300</v>
      </c>
      <c r="K28" s="21">
        <f t="shared" si="5"/>
        <v>6805397</v>
      </c>
      <c r="L28" s="21">
        <f t="shared" si="5"/>
        <v>6647337</v>
      </c>
      <c r="M28" s="21">
        <f t="shared" si="5"/>
        <v>9065991</v>
      </c>
      <c r="N28" s="21">
        <f t="shared" si="5"/>
        <v>22518725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36846025</v>
      </c>
      <c r="X28" s="21">
        <f t="shared" si="5"/>
        <v>57825096</v>
      </c>
      <c r="Y28" s="21">
        <f t="shared" si="5"/>
        <v>-20979071</v>
      </c>
      <c r="Z28" s="4">
        <f>+IF(X28&lt;&gt;0,+(Y28/X28)*100,0)</f>
        <v>-36.280218194536154</v>
      </c>
      <c r="AA28" s="19">
        <f>SUM(AA29:AA31)</f>
        <v>125142883</v>
      </c>
    </row>
    <row r="29" spans="1:27" ht="13.5">
      <c r="A29" s="5" t="s">
        <v>33</v>
      </c>
      <c r="B29" s="3"/>
      <c r="C29" s="22"/>
      <c r="D29" s="22"/>
      <c r="E29" s="23">
        <v>22884932</v>
      </c>
      <c r="F29" s="24">
        <v>22884932</v>
      </c>
      <c r="G29" s="24">
        <v>2244820</v>
      </c>
      <c r="H29" s="24"/>
      <c r="I29" s="24">
        <v>1666062</v>
      </c>
      <c r="J29" s="24">
        <v>3910882</v>
      </c>
      <c r="K29" s="24">
        <v>1584902</v>
      </c>
      <c r="L29" s="24">
        <v>1688794</v>
      </c>
      <c r="M29" s="24">
        <v>1548531</v>
      </c>
      <c r="N29" s="24">
        <v>4822227</v>
      </c>
      <c r="O29" s="24"/>
      <c r="P29" s="24"/>
      <c r="Q29" s="24"/>
      <c r="R29" s="24"/>
      <c r="S29" s="24"/>
      <c r="T29" s="24"/>
      <c r="U29" s="24"/>
      <c r="V29" s="24"/>
      <c r="W29" s="24">
        <v>8733109</v>
      </c>
      <c r="X29" s="24">
        <v>12584100</v>
      </c>
      <c r="Y29" s="24">
        <v>-3850991</v>
      </c>
      <c r="Z29" s="6">
        <v>-30.6</v>
      </c>
      <c r="AA29" s="22">
        <v>22884932</v>
      </c>
    </row>
    <row r="30" spans="1:27" ht="13.5">
      <c r="A30" s="5" t="s">
        <v>34</v>
      </c>
      <c r="B30" s="3"/>
      <c r="C30" s="25"/>
      <c r="D30" s="25"/>
      <c r="E30" s="26">
        <v>59680760</v>
      </c>
      <c r="F30" s="27">
        <v>59680760</v>
      </c>
      <c r="G30" s="27">
        <v>1188891</v>
      </c>
      <c r="H30" s="27"/>
      <c r="I30" s="27">
        <v>1907755</v>
      </c>
      <c r="J30" s="27">
        <v>3096646</v>
      </c>
      <c r="K30" s="27">
        <v>1305342</v>
      </c>
      <c r="L30" s="27">
        <v>1112947</v>
      </c>
      <c r="M30" s="27">
        <v>3076934</v>
      </c>
      <c r="N30" s="27">
        <v>5495223</v>
      </c>
      <c r="O30" s="27"/>
      <c r="P30" s="27"/>
      <c r="Q30" s="27"/>
      <c r="R30" s="27"/>
      <c r="S30" s="27"/>
      <c r="T30" s="27"/>
      <c r="U30" s="27"/>
      <c r="V30" s="27"/>
      <c r="W30" s="27">
        <v>8591869</v>
      </c>
      <c r="X30" s="27">
        <v>26250498</v>
      </c>
      <c r="Y30" s="27">
        <v>-17658629</v>
      </c>
      <c r="Z30" s="7">
        <v>-67.27</v>
      </c>
      <c r="AA30" s="25">
        <v>59680760</v>
      </c>
    </row>
    <row r="31" spans="1:27" ht="13.5">
      <c r="A31" s="5" t="s">
        <v>35</v>
      </c>
      <c r="B31" s="3"/>
      <c r="C31" s="22"/>
      <c r="D31" s="22"/>
      <c r="E31" s="23">
        <v>42577191</v>
      </c>
      <c r="F31" s="24">
        <v>42577191</v>
      </c>
      <c r="G31" s="24">
        <v>2723260</v>
      </c>
      <c r="H31" s="24"/>
      <c r="I31" s="24">
        <v>4596512</v>
      </c>
      <c r="J31" s="24">
        <v>7319772</v>
      </c>
      <c r="K31" s="24">
        <v>3915153</v>
      </c>
      <c r="L31" s="24">
        <v>3845596</v>
      </c>
      <c r="M31" s="24">
        <v>4440526</v>
      </c>
      <c r="N31" s="24">
        <v>12201275</v>
      </c>
      <c r="O31" s="24"/>
      <c r="P31" s="24"/>
      <c r="Q31" s="24"/>
      <c r="R31" s="24"/>
      <c r="S31" s="24"/>
      <c r="T31" s="24"/>
      <c r="U31" s="24"/>
      <c r="V31" s="24"/>
      <c r="W31" s="24">
        <v>19521047</v>
      </c>
      <c r="X31" s="24">
        <v>18990498</v>
      </c>
      <c r="Y31" s="24">
        <v>530549</v>
      </c>
      <c r="Z31" s="6">
        <v>2.79</v>
      </c>
      <c r="AA31" s="22">
        <v>42577191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1392745</v>
      </c>
      <c r="F32" s="21">
        <f t="shared" si="6"/>
        <v>1392745</v>
      </c>
      <c r="G32" s="21">
        <f t="shared" si="6"/>
        <v>1382860</v>
      </c>
      <c r="H32" s="21">
        <f t="shared" si="6"/>
        <v>0</v>
      </c>
      <c r="I32" s="21">
        <f t="shared" si="6"/>
        <v>0</v>
      </c>
      <c r="J32" s="21">
        <f t="shared" si="6"/>
        <v>1382860</v>
      </c>
      <c r="K32" s="21">
        <f t="shared" si="6"/>
        <v>167774</v>
      </c>
      <c r="L32" s="21">
        <f t="shared" si="6"/>
        <v>120834</v>
      </c>
      <c r="M32" s="21">
        <f t="shared" si="6"/>
        <v>120834</v>
      </c>
      <c r="N32" s="21">
        <f t="shared" si="6"/>
        <v>409442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1792302</v>
      </c>
      <c r="X32" s="21">
        <f t="shared" si="6"/>
        <v>7044504</v>
      </c>
      <c r="Y32" s="21">
        <f t="shared" si="6"/>
        <v>-5252202</v>
      </c>
      <c r="Z32" s="4">
        <f>+IF(X32&lt;&gt;0,+(Y32/X32)*100,0)</f>
        <v>-74.5574422273023</v>
      </c>
      <c r="AA32" s="19">
        <f>SUM(AA33:AA37)</f>
        <v>1392745</v>
      </c>
    </row>
    <row r="33" spans="1:27" ht="13.5">
      <c r="A33" s="5" t="s">
        <v>37</v>
      </c>
      <c r="B33" s="3"/>
      <c r="C33" s="22"/>
      <c r="D33" s="22"/>
      <c r="E33" s="23">
        <v>1392745</v>
      </c>
      <c r="F33" s="24">
        <v>1392745</v>
      </c>
      <c r="G33" s="24">
        <v>1382860</v>
      </c>
      <c r="H33" s="24"/>
      <c r="I33" s="24"/>
      <c r="J33" s="24">
        <v>1382860</v>
      </c>
      <c r="K33" s="24">
        <v>167774</v>
      </c>
      <c r="L33" s="24">
        <v>120834</v>
      </c>
      <c r="M33" s="24">
        <v>120834</v>
      </c>
      <c r="N33" s="24">
        <v>409442</v>
      </c>
      <c r="O33" s="24"/>
      <c r="P33" s="24"/>
      <c r="Q33" s="24"/>
      <c r="R33" s="24"/>
      <c r="S33" s="24"/>
      <c r="T33" s="24"/>
      <c r="U33" s="24"/>
      <c r="V33" s="24"/>
      <c r="W33" s="24">
        <v>1792302</v>
      </c>
      <c r="X33" s="24">
        <v>2996502</v>
      </c>
      <c r="Y33" s="24">
        <v>-1204200</v>
      </c>
      <c r="Z33" s="6">
        <v>-40.19</v>
      </c>
      <c r="AA33" s="22">
        <v>1392745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4048002</v>
      </c>
      <c r="Y35" s="24">
        <v>-4048002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31418870</v>
      </c>
      <c r="F38" s="21">
        <f t="shared" si="7"/>
        <v>31418870</v>
      </c>
      <c r="G38" s="21">
        <f t="shared" si="7"/>
        <v>2050049</v>
      </c>
      <c r="H38" s="21">
        <f t="shared" si="7"/>
        <v>0</v>
      </c>
      <c r="I38" s="21">
        <f t="shared" si="7"/>
        <v>2804857</v>
      </c>
      <c r="J38" s="21">
        <f t="shared" si="7"/>
        <v>4854906</v>
      </c>
      <c r="K38" s="21">
        <f t="shared" si="7"/>
        <v>1989956</v>
      </c>
      <c r="L38" s="21">
        <f t="shared" si="7"/>
        <v>1907575</v>
      </c>
      <c r="M38" s="21">
        <f t="shared" si="7"/>
        <v>2481755</v>
      </c>
      <c r="N38" s="21">
        <f t="shared" si="7"/>
        <v>6379286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11234192</v>
      </c>
      <c r="X38" s="21">
        <f t="shared" si="7"/>
        <v>13929504</v>
      </c>
      <c r="Y38" s="21">
        <f t="shared" si="7"/>
        <v>-2695312</v>
      </c>
      <c r="Z38" s="4">
        <f>+IF(X38&lt;&gt;0,+(Y38/X38)*100,0)</f>
        <v>-19.349662414397525</v>
      </c>
      <c r="AA38" s="19">
        <f>SUM(AA39:AA41)</f>
        <v>31418870</v>
      </c>
    </row>
    <row r="39" spans="1:27" ht="13.5">
      <c r="A39" s="5" t="s">
        <v>43</v>
      </c>
      <c r="B39" s="3"/>
      <c r="C39" s="22"/>
      <c r="D39" s="22"/>
      <c r="E39" s="23">
        <v>13524513</v>
      </c>
      <c r="F39" s="24">
        <v>13524513</v>
      </c>
      <c r="G39" s="24">
        <v>913450</v>
      </c>
      <c r="H39" s="24"/>
      <c r="I39" s="24">
        <v>1628961</v>
      </c>
      <c r="J39" s="24">
        <v>2542411</v>
      </c>
      <c r="K39" s="24">
        <v>384869</v>
      </c>
      <c r="L39" s="24">
        <v>748673</v>
      </c>
      <c r="M39" s="24">
        <v>1222077</v>
      </c>
      <c r="N39" s="24">
        <v>2355619</v>
      </c>
      <c r="O39" s="24"/>
      <c r="P39" s="24"/>
      <c r="Q39" s="24"/>
      <c r="R39" s="24"/>
      <c r="S39" s="24"/>
      <c r="T39" s="24"/>
      <c r="U39" s="24"/>
      <c r="V39" s="24"/>
      <c r="W39" s="24">
        <v>4898030</v>
      </c>
      <c r="X39" s="24">
        <v>6364002</v>
      </c>
      <c r="Y39" s="24">
        <v>-1465972</v>
      </c>
      <c r="Z39" s="6">
        <v>-23.04</v>
      </c>
      <c r="AA39" s="22">
        <v>13524513</v>
      </c>
    </row>
    <row r="40" spans="1:27" ht="13.5">
      <c r="A40" s="5" t="s">
        <v>44</v>
      </c>
      <c r="B40" s="3"/>
      <c r="C40" s="22"/>
      <c r="D40" s="22"/>
      <c r="E40" s="23">
        <v>17894357</v>
      </c>
      <c r="F40" s="24">
        <v>17894357</v>
      </c>
      <c r="G40" s="24">
        <v>1136599</v>
      </c>
      <c r="H40" s="24"/>
      <c r="I40" s="24">
        <v>1175896</v>
      </c>
      <c r="J40" s="24">
        <v>2312495</v>
      </c>
      <c r="K40" s="24">
        <v>1605087</v>
      </c>
      <c r="L40" s="24">
        <v>1158902</v>
      </c>
      <c r="M40" s="24">
        <v>1259678</v>
      </c>
      <c r="N40" s="24">
        <v>4023667</v>
      </c>
      <c r="O40" s="24"/>
      <c r="P40" s="24"/>
      <c r="Q40" s="24"/>
      <c r="R40" s="24"/>
      <c r="S40" s="24"/>
      <c r="T40" s="24"/>
      <c r="U40" s="24"/>
      <c r="V40" s="24"/>
      <c r="W40" s="24">
        <v>6336162</v>
      </c>
      <c r="X40" s="24">
        <v>7565502</v>
      </c>
      <c r="Y40" s="24">
        <v>-1229340</v>
      </c>
      <c r="Z40" s="6">
        <v>-16.25</v>
      </c>
      <c r="AA40" s="22">
        <v>17894357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50593084</v>
      </c>
      <c r="F42" s="21">
        <f t="shared" si="8"/>
        <v>50593084</v>
      </c>
      <c r="G42" s="21">
        <f t="shared" si="8"/>
        <v>5436516</v>
      </c>
      <c r="H42" s="21">
        <f t="shared" si="8"/>
        <v>0</v>
      </c>
      <c r="I42" s="21">
        <f t="shared" si="8"/>
        <v>5009534</v>
      </c>
      <c r="J42" s="21">
        <f t="shared" si="8"/>
        <v>10446050</v>
      </c>
      <c r="K42" s="21">
        <f t="shared" si="8"/>
        <v>1158507</v>
      </c>
      <c r="L42" s="21">
        <f t="shared" si="8"/>
        <v>1714662</v>
      </c>
      <c r="M42" s="21">
        <f t="shared" si="8"/>
        <v>4138041</v>
      </c>
      <c r="N42" s="21">
        <f t="shared" si="8"/>
        <v>7011210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17457260</v>
      </c>
      <c r="X42" s="21">
        <f t="shared" si="8"/>
        <v>25496004</v>
      </c>
      <c r="Y42" s="21">
        <f t="shared" si="8"/>
        <v>-8038744</v>
      </c>
      <c r="Z42" s="4">
        <f>+IF(X42&lt;&gt;0,+(Y42/X42)*100,0)</f>
        <v>-31.529427121206915</v>
      </c>
      <c r="AA42" s="19">
        <f>SUM(AA43:AA46)</f>
        <v>50593084</v>
      </c>
    </row>
    <row r="43" spans="1:27" ht="13.5">
      <c r="A43" s="5" t="s">
        <v>47</v>
      </c>
      <c r="B43" s="3"/>
      <c r="C43" s="22"/>
      <c r="D43" s="22"/>
      <c r="E43" s="23">
        <v>37272929</v>
      </c>
      <c r="F43" s="24">
        <v>37272929</v>
      </c>
      <c r="G43" s="24">
        <v>4342013</v>
      </c>
      <c r="H43" s="24"/>
      <c r="I43" s="24">
        <v>3967105</v>
      </c>
      <c r="J43" s="24">
        <v>8309118</v>
      </c>
      <c r="K43" s="24">
        <v>304868</v>
      </c>
      <c r="L43" s="24">
        <v>531547</v>
      </c>
      <c r="M43" s="24">
        <v>3307401</v>
      </c>
      <c r="N43" s="24">
        <v>4143816</v>
      </c>
      <c r="O43" s="24"/>
      <c r="P43" s="24"/>
      <c r="Q43" s="24"/>
      <c r="R43" s="24"/>
      <c r="S43" s="24"/>
      <c r="T43" s="24"/>
      <c r="U43" s="24"/>
      <c r="V43" s="24"/>
      <c r="W43" s="24">
        <v>12452934</v>
      </c>
      <c r="X43" s="24">
        <v>18472002</v>
      </c>
      <c r="Y43" s="24">
        <v>-6019068</v>
      </c>
      <c r="Z43" s="6">
        <v>-32.58</v>
      </c>
      <c r="AA43" s="22">
        <v>37272929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13320155</v>
      </c>
      <c r="F46" s="24">
        <v>13320155</v>
      </c>
      <c r="G46" s="24">
        <v>1094503</v>
      </c>
      <c r="H46" s="24"/>
      <c r="I46" s="24">
        <v>1042429</v>
      </c>
      <c r="J46" s="24">
        <v>2136932</v>
      </c>
      <c r="K46" s="24">
        <v>853639</v>
      </c>
      <c r="L46" s="24">
        <v>1183115</v>
      </c>
      <c r="M46" s="24">
        <v>830640</v>
      </c>
      <c r="N46" s="24">
        <v>2867394</v>
      </c>
      <c r="O46" s="24"/>
      <c r="P46" s="24"/>
      <c r="Q46" s="24"/>
      <c r="R46" s="24"/>
      <c r="S46" s="24"/>
      <c r="T46" s="24"/>
      <c r="U46" s="24"/>
      <c r="V46" s="24"/>
      <c r="W46" s="24">
        <v>5004326</v>
      </c>
      <c r="X46" s="24">
        <v>7024002</v>
      </c>
      <c r="Y46" s="24">
        <v>-2019676</v>
      </c>
      <c r="Z46" s="6">
        <v>-28.75</v>
      </c>
      <c r="AA46" s="22">
        <v>13320155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208547582</v>
      </c>
      <c r="F48" s="42">
        <f t="shared" si="9"/>
        <v>208547582</v>
      </c>
      <c r="G48" s="42">
        <f t="shared" si="9"/>
        <v>15026396</v>
      </c>
      <c r="H48" s="42">
        <f t="shared" si="9"/>
        <v>0</v>
      </c>
      <c r="I48" s="42">
        <f t="shared" si="9"/>
        <v>15984720</v>
      </c>
      <c r="J48" s="42">
        <f t="shared" si="9"/>
        <v>31011116</v>
      </c>
      <c r="K48" s="42">
        <f t="shared" si="9"/>
        <v>10121634</v>
      </c>
      <c r="L48" s="42">
        <f t="shared" si="9"/>
        <v>10390408</v>
      </c>
      <c r="M48" s="42">
        <f t="shared" si="9"/>
        <v>15806621</v>
      </c>
      <c r="N48" s="42">
        <f t="shared" si="9"/>
        <v>36318663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67329779</v>
      </c>
      <c r="X48" s="42">
        <f t="shared" si="9"/>
        <v>104295108</v>
      </c>
      <c r="Y48" s="42">
        <f t="shared" si="9"/>
        <v>-36965329</v>
      </c>
      <c r="Z48" s="43">
        <f>+IF(X48&lt;&gt;0,+(Y48/X48)*100,0)</f>
        <v>-35.44301330029784</v>
      </c>
      <c r="AA48" s="40">
        <f>+AA28+AA32+AA38+AA42+AA47</f>
        <v>208547582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40316600</v>
      </c>
      <c r="F49" s="46">
        <f t="shared" si="10"/>
        <v>40316600</v>
      </c>
      <c r="G49" s="46">
        <f t="shared" si="10"/>
        <v>42845663</v>
      </c>
      <c r="H49" s="46">
        <f t="shared" si="10"/>
        <v>0</v>
      </c>
      <c r="I49" s="46">
        <f t="shared" si="10"/>
        <v>-3668679</v>
      </c>
      <c r="J49" s="46">
        <f t="shared" si="10"/>
        <v>39176984</v>
      </c>
      <c r="K49" s="46">
        <f t="shared" si="10"/>
        <v>-3848002</v>
      </c>
      <c r="L49" s="46">
        <f t="shared" si="10"/>
        <v>24686827</v>
      </c>
      <c r="M49" s="46">
        <f t="shared" si="10"/>
        <v>-748162</v>
      </c>
      <c r="N49" s="46">
        <f t="shared" si="10"/>
        <v>20090663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59267647</v>
      </c>
      <c r="X49" s="46">
        <f>IF(F25=F48,0,X25-X48)</f>
        <v>24359392</v>
      </c>
      <c r="Y49" s="46">
        <f t="shared" si="10"/>
        <v>34908255</v>
      </c>
      <c r="Z49" s="47">
        <f>+IF(X49&lt;&gt;0,+(Y49/X49)*100,0)</f>
        <v>143.3051161539664</v>
      </c>
      <c r="AA49" s="44">
        <f>+AA25-AA48</f>
        <v>40316600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1766425338</v>
      </c>
      <c r="F5" s="21">
        <f t="shared" si="0"/>
        <v>1766425338</v>
      </c>
      <c r="G5" s="21">
        <f t="shared" si="0"/>
        <v>227614220</v>
      </c>
      <c r="H5" s="21">
        <f t="shared" si="0"/>
        <v>228526420</v>
      </c>
      <c r="I5" s="21">
        <f t="shared" si="0"/>
        <v>88904376</v>
      </c>
      <c r="J5" s="21">
        <f t="shared" si="0"/>
        <v>545045016</v>
      </c>
      <c r="K5" s="21">
        <f t="shared" si="0"/>
        <v>90580086</v>
      </c>
      <c r="L5" s="21">
        <f t="shared" si="0"/>
        <v>87917153</v>
      </c>
      <c r="M5" s="21">
        <f t="shared" si="0"/>
        <v>349310851</v>
      </c>
      <c r="N5" s="21">
        <f t="shared" si="0"/>
        <v>527808090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1072853106</v>
      </c>
      <c r="X5" s="21">
        <f t="shared" si="0"/>
        <v>1281049769</v>
      </c>
      <c r="Y5" s="21">
        <f t="shared" si="0"/>
        <v>-208196663</v>
      </c>
      <c r="Z5" s="4">
        <f>+IF(X5&lt;&gt;0,+(Y5/X5)*100,0)</f>
        <v>-16.252035482003198</v>
      </c>
      <c r="AA5" s="19">
        <f>SUM(AA6:AA8)</f>
        <v>1766425338</v>
      </c>
    </row>
    <row r="6" spans="1:27" ht="13.5">
      <c r="A6" s="5" t="s">
        <v>33</v>
      </c>
      <c r="B6" s="3"/>
      <c r="C6" s="22"/>
      <c r="D6" s="22"/>
      <c r="E6" s="23">
        <v>34832401</v>
      </c>
      <c r="F6" s="24">
        <v>34832401</v>
      </c>
      <c r="G6" s="24"/>
      <c r="H6" s="24">
        <v>2736</v>
      </c>
      <c r="I6" s="24"/>
      <c r="J6" s="24">
        <v>2736</v>
      </c>
      <c r="K6" s="24">
        <v>3181791</v>
      </c>
      <c r="L6" s="24">
        <v>2516974</v>
      </c>
      <c r="M6" s="24">
        <v>2757247</v>
      </c>
      <c r="N6" s="24">
        <v>8456012</v>
      </c>
      <c r="O6" s="24"/>
      <c r="P6" s="24"/>
      <c r="Q6" s="24"/>
      <c r="R6" s="24"/>
      <c r="S6" s="24"/>
      <c r="T6" s="24"/>
      <c r="U6" s="24"/>
      <c r="V6" s="24"/>
      <c r="W6" s="24">
        <v>8458748</v>
      </c>
      <c r="X6" s="24">
        <v>6681554</v>
      </c>
      <c r="Y6" s="24">
        <v>1777194</v>
      </c>
      <c r="Z6" s="6">
        <v>26.6</v>
      </c>
      <c r="AA6" s="22">
        <v>34832401</v>
      </c>
    </row>
    <row r="7" spans="1:27" ht="13.5">
      <c r="A7" s="5" t="s">
        <v>34</v>
      </c>
      <c r="B7" s="3"/>
      <c r="C7" s="25"/>
      <c r="D7" s="25"/>
      <c r="E7" s="26">
        <v>1719752694</v>
      </c>
      <c r="F7" s="27">
        <v>1719752694</v>
      </c>
      <c r="G7" s="27">
        <v>227584346</v>
      </c>
      <c r="H7" s="27">
        <v>228495628</v>
      </c>
      <c r="I7" s="27">
        <v>88881240</v>
      </c>
      <c r="J7" s="27">
        <v>544961214</v>
      </c>
      <c r="K7" s="27">
        <v>86802006</v>
      </c>
      <c r="L7" s="27">
        <v>84422301</v>
      </c>
      <c r="M7" s="27">
        <v>345999916</v>
      </c>
      <c r="N7" s="27">
        <v>517224223</v>
      </c>
      <c r="O7" s="27"/>
      <c r="P7" s="27"/>
      <c r="Q7" s="27"/>
      <c r="R7" s="27"/>
      <c r="S7" s="27"/>
      <c r="T7" s="27"/>
      <c r="U7" s="27"/>
      <c r="V7" s="27"/>
      <c r="W7" s="27">
        <v>1062185437</v>
      </c>
      <c r="X7" s="27">
        <v>1272078140</v>
      </c>
      <c r="Y7" s="27">
        <v>-209892703</v>
      </c>
      <c r="Z7" s="7">
        <v>-16.5</v>
      </c>
      <c r="AA7" s="25">
        <v>1719752694</v>
      </c>
    </row>
    <row r="8" spans="1:27" ht="13.5">
      <c r="A8" s="5" t="s">
        <v>35</v>
      </c>
      <c r="B8" s="3"/>
      <c r="C8" s="22"/>
      <c r="D8" s="22"/>
      <c r="E8" s="23">
        <v>11840243</v>
      </c>
      <c r="F8" s="24">
        <v>11840243</v>
      </c>
      <c r="G8" s="24">
        <v>29874</v>
      </c>
      <c r="H8" s="24">
        <v>28056</v>
      </c>
      <c r="I8" s="24">
        <v>23136</v>
      </c>
      <c r="J8" s="24">
        <v>81066</v>
      </c>
      <c r="K8" s="24">
        <v>596289</v>
      </c>
      <c r="L8" s="24">
        <v>977878</v>
      </c>
      <c r="M8" s="24">
        <v>553688</v>
      </c>
      <c r="N8" s="24">
        <v>2127855</v>
      </c>
      <c r="O8" s="24"/>
      <c r="P8" s="24"/>
      <c r="Q8" s="24"/>
      <c r="R8" s="24"/>
      <c r="S8" s="24"/>
      <c r="T8" s="24"/>
      <c r="U8" s="24"/>
      <c r="V8" s="24"/>
      <c r="W8" s="24">
        <v>2208921</v>
      </c>
      <c r="X8" s="24">
        <v>2290075</v>
      </c>
      <c r="Y8" s="24">
        <v>-81154</v>
      </c>
      <c r="Z8" s="6">
        <v>-3.54</v>
      </c>
      <c r="AA8" s="22">
        <v>11840243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215350132</v>
      </c>
      <c r="F9" s="21">
        <f t="shared" si="1"/>
        <v>215350132</v>
      </c>
      <c r="G9" s="21">
        <f t="shared" si="1"/>
        <v>12794597</v>
      </c>
      <c r="H9" s="21">
        <f t="shared" si="1"/>
        <v>27358640</v>
      </c>
      <c r="I9" s="21">
        <f t="shared" si="1"/>
        <v>6293747</v>
      </c>
      <c r="J9" s="21">
        <f t="shared" si="1"/>
        <v>46446984</v>
      </c>
      <c r="K9" s="21">
        <f t="shared" si="1"/>
        <v>18705008</v>
      </c>
      <c r="L9" s="21">
        <f t="shared" si="1"/>
        <v>18635506</v>
      </c>
      <c r="M9" s="21">
        <f t="shared" si="1"/>
        <v>26686159</v>
      </c>
      <c r="N9" s="21">
        <f t="shared" si="1"/>
        <v>64026673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110473657</v>
      </c>
      <c r="X9" s="21">
        <f t="shared" si="1"/>
        <v>88581873</v>
      </c>
      <c r="Y9" s="21">
        <f t="shared" si="1"/>
        <v>21891784</v>
      </c>
      <c r="Z9" s="4">
        <f>+IF(X9&lt;&gt;0,+(Y9/X9)*100,0)</f>
        <v>24.71361606905738</v>
      </c>
      <c r="AA9" s="19">
        <f>SUM(AA10:AA14)</f>
        <v>215350132</v>
      </c>
    </row>
    <row r="10" spans="1:27" ht="13.5">
      <c r="A10" s="5" t="s">
        <v>37</v>
      </c>
      <c r="B10" s="3"/>
      <c r="C10" s="22"/>
      <c r="D10" s="22"/>
      <c r="E10" s="23">
        <v>19284363</v>
      </c>
      <c r="F10" s="24">
        <v>19284363</v>
      </c>
      <c r="G10" s="24">
        <v>755747</v>
      </c>
      <c r="H10" s="24">
        <v>930631</v>
      </c>
      <c r="I10" s="24">
        <v>867366</v>
      </c>
      <c r="J10" s="24">
        <v>2553744</v>
      </c>
      <c r="K10" s="24">
        <v>1373191</v>
      </c>
      <c r="L10" s="24">
        <v>768283</v>
      </c>
      <c r="M10" s="24">
        <v>847037</v>
      </c>
      <c r="N10" s="24">
        <v>2988511</v>
      </c>
      <c r="O10" s="24"/>
      <c r="P10" s="24"/>
      <c r="Q10" s="24"/>
      <c r="R10" s="24"/>
      <c r="S10" s="24"/>
      <c r="T10" s="24"/>
      <c r="U10" s="24"/>
      <c r="V10" s="24"/>
      <c r="W10" s="24">
        <v>5542255</v>
      </c>
      <c r="X10" s="24">
        <v>4884773</v>
      </c>
      <c r="Y10" s="24">
        <v>657482</v>
      </c>
      <c r="Z10" s="6">
        <v>13.46</v>
      </c>
      <c r="AA10" s="22">
        <v>19284363</v>
      </c>
    </row>
    <row r="11" spans="1:27" ht="13.5">
      <c r="A11" s="5" t="s">
        <v>38</v>
      </c>
      <c r="B11" s="3"/>
      <c r="C11" s="22"/>
      <c r="D11" s="22"/>
      <c r="E11" s="23">
        <v>5179360</v>
      </c>
      <c r="F11" s="24">
        <v>5179360</v>
      </c>
      <c r="G11" s="24">
        <v>79987</v>
      </c>
      <c r="H11" s="24">
        <v>100089</v>
      </c>
      <c r="I11" s="24">
        <v>97986</v>
      </c>
      <c r="J11" s="24">
        <v>278062</v>
      </c>
      <c r="K11" s="24">
        <v>271847</v>
      </c>
      <c r="L11" s="24">
        <v>331353</v>
      </c>
      <c r="M11" s="24">
        <v>188082</v>
      </c>
      <c r="N11" s="24">
        <v>791282</v>
      </c>
      <c r="O11" s="24"/>
      <c r="P11" s="24"/>
      <c r="Q11" s="24"/>
      <c r="R11" s="24"/>
      <c r="S11" s="24"/>
      <c r="T11" s="24"/>
      <c r="U11" s="24"/>
      <c r="V11" s="24"/>
      <c r="W11" s="24">
        <v>1069344</v>
      </c>
      <c r="X11" s="24">
        <v>1221315</v>
      </c>
      <c r="Y11" s="24">
        <v>-151971</v>
      </c>
      <c r="Z11" s="6">
        <v>-12.44</v>
      </c>
      <c r="AA11" s="22">
        <v>5179360</v>
      </c>
    </row>
    <row r="12" spans="1:27" ht="13.5">
      <c r="A12" s="5" t="s">
        <v>39</v>
      </c>
      <c r="B12" s="3"/>
      <c r="C12" s="22"/>
      <c r="D12" s="22"/>
      <c r="E12" s="23">
        <v>82658780</v>
      </c>
      <c r="F12" s="24">
        <v>82658780</v>
      </c>
      <c r="G12" s="24">
        <v>11484383</v>
      </c>
      <c r="H12" s="24">
        <v>7638535</v>
      </c>
      <c r="I12" s="24">
        <v>5275368</v>
      </c>
      <c r="J12" s="24">
        <v>24398286</v>
      </c>
      <c r="K12" s="24">
        <v>5040661</v>
      </c>
      <c r="L12" s="24">
        <v>5135797</v>
      </c>
      <c r="M12" s="24">
        <v>10675317</v>
      </c>
      <c r="N12" s="24">
        <v>20851775</v>
      </c>
      <c r="O12" s="24"/>
      <c r="P12" s="24"/>
      <c r="Q12" s="24"/>
      <c r="R12" s="24"/>
      <c r="S12" s="24"/>
      <c r="T12" s="24"/>
      <c r="U12" s="24"/>
      <c r="V12" s="24"/>
      <c r="W12" s="24">
        <v>45250061</v>
      </c>
      <c r="X12" s="24">
        <v>43684346</v>
      </c>
      <c r="Y12" s="24">
        <v>1565715</v>
      </c>
      <c r="Z12" s="6">
        <v>3.58</v>
      </c>
      <c r="AA12" s="22">
        <v>82658780</v>
      </c>
    </row>
    <row r="13" spans="1:27" ht="13.5">
      <c r="A13" s="5" t="s">
        <v>40</v>
      </c>
      <c r="B13" s="3"/>
      <c r="C13" s="22"/>
      <c r="D13" s="22"/>
      <c r="E13" s="23">
        <v>105579439</v>
      </c>
      <c r="F13" s="24">
        <v>105579439</v>
      </c>
      <c r="G13" s="24">
        <v>80074</v>
      </c>
      <c r="H13" s="24">
        <v>18689385</v>
      </c>
      <c r="I13" s="24">
        <v>53027</v>
      </c>
      <c r="J13" s="24">
        <v>18822486</v>
      </c>
      <c r="K13" s="24">
        <v>12019309</v>
      </c>
      <c r="L13" s="24">
        <v>12400073</v>
      </c>
      <c r="M13" s="24">
        <v>14975723</v>
      </c>
      <c r="N13" s="24">
        <v>39395105</v>
      </c>
      <c r="O13" s="24"/>
      <c r="P13" s="24"/>
      <c r="Q13" s="24"/>
      <c r="R13" s="24"/>
      <c r="S13" s="24"/>
      <c r="T13" s="24"/>
      <c r="U13" s="24"/>
      <c r="V13" s="24"/>
      <c r="W13" s="24">
        <v>58217591</v>
      </c>
      <c r="X13" s="24">
        <v>38769253</v>
      </c>
      <c r="Y13" s="24">
        <v>19448338</v>
      </c>
      <c r="Z13" s="6">
        <v>50.16</v>
      </c>
      <c r="AA13" s="22">
        <v>105579439</v>
      </c>
    </row>
    <row r="14" spans="1:27" ht="13.5">
      <c r="A14" s="5" t="s">
        <v>41</v>
      </c>
      <c r="B14" s="3"/>
      <c r="C14" s="25"/>
      <c r="D14" s="25"/>
      <c r="E14" s="26">
        <v>2648190</v>
      </c>
      <c r="F14" s="27">
        <v>2648190</v>
      </c>
      <c r="G14" s="27">
        <v>394406</v>
      </c>
      <c r="H14" s="27"/>
      <c r="I14" s="27"/>
      <c r="J14" s="27">
        <v>394406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394406</v>
      </c>
      <c r="X14" s="27">
        <v>22186</v>
      </c>
      <c r="Y14" s="27">
        <v>372220</v>
      </c>
      <c r="Z14" s="7">
        <v>1677.72</v>
      </c>
      <c r="AA14" s="25">
        <v>2648190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94341288</v>
      </c>
      <c r="F15" s="21">
        <f t="shared" si="2"/>
        <v>94341288</v>
      </c>
      <c r="G15" s="21">
        <f t="shared" si="2"/>
        <v>9087233</v>
      </c>
      <c r="H15" s="21">
        <f t="shared" si="2"/>
        <v>6014811</v>
      </c>
      <c r="I15" s="21">
        <f t="shared" si="2"/>
        <v>4292134</v>
      </c>
      <c r="J15" s="21">
        <f t="shared" si="2"/>
        <v>19394178</v>
      </c>
      <c r="K15" s="21">
        <f t="shared" si="2"/>
        <v>7968748</v>
      </c>
      <c r="L15" s="21">
        <f t="shared" si="2"/>
        <v>-926982</v>
      </c>
      <c r="M15" s="21">
        <f t="shared" si="2"/>
        <v>8413927</v>
      </c>
      <c r="N15" s="21">
        <f t="shared" si="2"/>
        <v>15455693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34849871</v>
      </c>
      <c r="X15" s="21">
        <f t="shared" si="2"/>
        <v>38608202</v>
      </c>
      <c r="Y15" s="21">
        <f t="shared" si="2"/>
        <v>-3758331</v>
      </c>
      <c r="Z15" s="4">
        <f>+IF(X15&lt;&gt;0,+(Y15/X15)*100,0)</f>
        <v>-9.734540344562017</v>
      </c>
      <c r="AA15" s="19">
        <f>SUM(AA16:AA18)</f>
        <v>94341288</v>
      </c>
    </row>
    <row r="16" spans="1:27" ht="13.5">
      <c r="A16" s="5" t="s">
        <v>43</v>
      </c>
      <c r="B16" s="3"/>
      <c r="C16" s="22"/>
      <c r="D16" s="22"/>
      <c r="E16" s="23">
        <v>24322953</v>
      </c>
      <c r="F16" s="24">
        <v>24322953</v>
      </c>
      <c r="G16" s="24">
        <v>1182744</v>
      </c>
      <c r="H16" s="24">
        <v>1846527</v>
      </c>
      <c r="I16" s="24">
        <v>1029002</v>
      </c>
      <c r="J16" s="24">
        <v>4058273</v>
      </c>
      <c r="K16" s="24">
        <v>1832582</v>
      </c>
      <c r="L16" s="24">
        <v>2065300</v>
      </c>
      <c r="M16" s="24">
        <v>1271475</v>
      </c>
      <c r="N16" s="24">
        <v>5169357</v>
      </c>
      <c r="O16" s="24"/>
      <c r="P16" s="24"/>
      <c r="Q16" s="24"/>
      <c r="R16" s="24"/>
      <c r="S16" s="24"/>
      <c r="T16" s="24"/>
      <c r="U16" s="24"/>
      <c r="V16" s="24"/>
      <c r="W16" s="24">
        <v>9227630</v>
      </c>
      <c r="X16" s="24">
        <v>8160972</v>
      </c>
      <c r="Y16" s="24">
        <v>1066658</v>
      </c>
      <c r="Z16" s="6">
        <v>13.07</v>
      </c>
      <c r="AA16" s="22">
        <v>24322953</v>
      </c>
    </row>
    <row r="17" spans="1:27" ht="13.5">
      <c r="A17" s="5" t="s">
        <v>44</v>
      </c>
      <c r="B17" s="3"/>
      <c r="C17" s="22"/>
      <c r="D17" s="22"/>
      <c r="E17" s="23">
        <v>69657680</v>
      </c>
      <c r="F17" s="24">
        <v>69657680</v>
      </c>
      <c r="G17" s="24">
        <v>7893623</v>
      </c>
      <c r="H17" s="24">
        <v>4159331</v>
      </c>
      <c r="I17" s="24">
        <v>3256890</v>
      </c>
      <c r="J17" s="24">
        <v>15309844</v>
      </c>
      <c r="K17" s="24">
        <v>6110773</v>
      </c>
      <c r="L17" s="24">
        <v>-3012330</v>
      </c>
      <c r="M17" s="24">
        <v>7104698</v>
      </c>
      <c r="N17" s="24">
        <v>10203141</v>
      </c>
      <c r="O17" s="24"/>
      <c r="P17" s="24"/>
      <c r="Q17" s="24"/>
      <c r="R17" s="24"/>
      <c r="S17" s="24"/>
      <c r="T17" s="24"/>
      <c r="U17" s="24"/>
      <c r="V17" s="24"/>
      <c r="W17" s="24">
        <v>25512985</v>
      </c>
      <c r="X17" s="24">
        <v>30363562</v>
      </c>
      <c r="Y17" s="24">
        <v>-4850577</v>
      </c>
      <c r="Z17" s="6">
        <v>-15.97</v>
      </c>
      <c r="AA17" s="22">
        <v>69657680</v>
      </c>
    </row>
    <row r="18" spans="1:27" ht="13.5">
      <c r="A18" s="5" t="s">
        <v>45</v>
      </c>
      <c r="B18" s="3"/>
      <c r="C18" s="22"/>
      <c r="D18" s="22"/>
      <c r="E18" s="23">
        <v>360655</v>
      </c>
      <c r="F18" s="24">
        <v>360655</v>
      </c>
      <c r="G18" s="24">
        <v>10866</v>
      </c>
      <c r="H18" s="24">
        <v>8953</v>
      </c>
      <c r="I18" s="24">
        <v>6242</v>
      </c>
      <c r="J18" s="24">
        <v>26061</v>
      </c>
      <c r="K18" s="24">
        <v>25393</v>
      </c>
      <c r="L18" s="24">
        <v>20048</v>
      </c>
      <c r="M18" s="24">
        <v>37754</v>
      </c>
      <c r="N18" s="24">
        <v>83195</v>
      </c>
      <c r="O18" s="24"/>
      <c r="P18" s="24"/>
      <c r="Q18" s="24"/>
      <c r="R18" s="24"/>
      <c r="S18" s="24"/>
      <c r="T18" s="24"/>
      <c r="U18" s="24"/>
      <c r="V18" s="24"/>
      <c r="W18" s="24">
        <v>109256</v>
      </c>
      <c r="X18" s="24">
        <v>83668</v>
      </c>
      <c r="Y18" s="24">
        <v>25588</v>
      </c>
      <c r="Z18" s="6">
        <v>30.58</v>
      </c>
      <c r="AA18" s="22">
        <v>360655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2660508561</v>
      </c>
      <c r="F19" s="21">
        <f t="shared" si="3"/>
        <v>2660508561</v>
      </c>
      <c r="G19" s="21">
        <f t="shared" si="3"/>
        <v>306131405</v>
      </c>
      <c r="H19" s="21">
        <f t="shared" si="3"/>
        <v>191280709</v>
      </c>
      <c r="I19" s="21">
        <f t="shared" si="3"/>
        <v>227816904</v>
      </c>
      <c r="J19" s="21">
        <f t="shared" si="3"/>
        <v>725229018</v>
      </c>
      <c r="K19" s="21">
        <f t="shared" si="3"/>
        <v>217109385</v>
      </c>
      <c r="L19" s="21">
        <f t="shared" si="3"/>
        <v>206933720</v>
      </c>
      <c r="M19" s="21">
        <f t="shared" si="3"/>
        <v>273600852</v>
      </c>
      <c r="N19" s="21">
        <f t="shared" si="3"/>
        <v>697643957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1422872975</v>
      </c>
      <c r="X19" s="21">
        <f t="shared" si="3"/>
        <v>1290947618</v>
      </c>
      <c r="Y19" s="21">
        <f t="shared" si="3"/>
        <v>131925357</v>
      </c>
      <c r="Z19" s="4">
        <f>+IF(X19&lt;&gt;0,+(Y19/X19)*100,0)</f>
        <v>10.219264915208976</v>
      </c>
      <c r="AA19" s="19">
        <f>SUM(AA20:AA23)</f>
        <v>2660508561</v>
      </c>
    </row>
    <row r="20" spans="1:27" ht="13.5">
      <c r="A20" s="5" t="s">
        <v>47</v>
      </c>
      <c r="B20" s="3"/>
      <c r="C20" s="22"/>
      <c r="D20" s="22"/>
      <c r="E20" s="23">
        <v>1574259739</v>
      </c>
      <c r="F20" s="24">
        <v>1574259739</v>
      </c>
      <c r="G20" s="24">
        <v>153041065</v>
      </c>
      <c r="H20" s="24">
        <v>118786560</v>
      </c>
      <c r="I20" s="24">
        <v>137388723</v>
      </c>
      <c r="J20" s="24">
        <v>409216348</v>
      </c>
      <c r="K20" s="24">
        <v>135389318</v>
      </c>
      <c r="L20" s="24">
        <v>115819622</v>
      </c>
      <c r="M20" s="24">
        <v>121636789</v>
      </c>
      <c r="N20" s="24">
        <v>372845729</v>
      </c>
      <c r="O20" s="24"/>
      <c r="P20" s="24"/>
      <c r="Q20" s="24"/>
      <c r="R20" s="24"/>
      <c r="S20" s="24"/>
      <c r="T20" s="24"/>
      <c r="U20" s="24"/>
      <c r="V20" s="24"/>
      <c r="W20" s="24">
        <v>782062077</v>
      </c>
      <c r="X20" s="24">
        <v>748940780</v>
      </c>
      <c r="Y20" s="24">
        <v>33121297</v>
      </c>
      <c r="Z20" s="6">
        <v>4.42</v>
      </c>
      <c r="AA20" s="22">
        <v>1574259739</v>
      </c>
    </row>
    <row r="21" spans="1:27" ht="13.5">
      <c r="A21" s="5" t="s">
        <v>48</v>
      </c>
      <c r="B21" s="3"/>
      <c r="C21" s="22"/>
      <c r="D21" s="22"/>
      <c r="E21" s="23">
        <v>442170896</v>
      </c>
      <c r="F21" s="24">
        <v>442170896</v>
      </c>
      <c r="G21" s="24">
        <v>64704400</v>
      </c>
      <c r="H21" s="24">
        <v>30268350</v>
      </c>
      <c r="I21" s="24">
        <v>33457970</v>
      </c>
      <c r="J21" s="24">
        <v>128430720</v>
      </c>
      <c r="K21" s="24">
        <v>33439236</v>
      </c>
      <c r="L21" s="24">
        <v>43409322</v>
      </c>
      <c r="M21" s="24">
        <v>65321291</v>
      </c>
      <c r="N21" s="24">
        <v>142169849</v>
      </c>
      <c r="O21" s="24"/>
      <c r="P21" s="24"/>
      <c r="Q21" s="24"/>
      <c r="R21" s="24"/>
      <c r="S21" s="24"/>
      <c r="T21" s="24"/>
      <c r="U21" s="24"/>
      <c r="V21" s="24"/>
      <c r="W21" s="24">
        <v>270600569</v>
      </c>
      <c r="X21" s="24">
        <v>207736005</v>
      </c>
      <c r="Y21" s="24">
        <v>62864564</v>
      </c>
      <c r="Z21" s="6">
        <v>30.26</v>
      </c>
      <c r="AA21" s="22">
        <v>442170896</v>
      </c>
    </row>
    <row r="22" spans="1:27" ht="13.5">
      <c r="A22" s="5" t="s">
        <v>49</v>
      </c>
      <c r="B22" s="3"/>
      <c r="C22" s="25"/>
      <c r="D22" s="25"/>
      <c r="E22" s="26">
        <v>316424026</v>
      </c>
      <c r="F22" s="27">
        <v>316424026</v>
      </c>
      <c r="G22" s="27">
        <v>37907308</v>
      </c>
      <c r="H22" s="27">
        <v>20275130</v>
      </c>
      <c r="I22" s="27">
        <v>34727400</v>
      </c>
      <c r="J22" s="27">
        <v>92909838</v>
      </c>
      <c r="K22" s="27">
        <v>26289367</v>
      </c>
      <c r="L22" s="27">
        <v>25099756</v>
      </c>
      <c r="M22" s="27">
        <v>41164059</v>
      </c>
      <c r="N22" s="27">
        <v>92553182</v>
      </c>
      <c r="O22" s="27"/>
      <c r="P22" s="27"/>
      <c r="Q22" s="27"/>
      <c r="R22" s="27"/>
      <c r="S22" s="27"/>
      <c r="T22" s="27"/>
      <c r="U22" s="27"/>
      <c r="V22" s="27"/>
      <c r="W22" s="27">
        <v>185463020</v>
      </c>
      <c r="X22" s="27">
        <v>161750092</v>
      </c>
      <c r="Y22" s="27">
        <v>23712928</v>
      </c>
      <c r="Z22" s="7">
        <v>14.66</v>
      </c>
      <c r="AA22" s="25">
        <v>316424026</v>
      </c>
    </row>
    <row r="23" spans="1:27" ht="13.5">
      <c r="A23" s="5" t="s">
        <v>50</v>
      </c>
      <c r="B23" s="3"/>
      <c r="C23" s="22"/>
      <c r="D23" s="22"/>
      <c r="E23" s="23">
        <v>327653900</v>
      </c>
      <c r="F23" s="24">
        <v>327653900</v>
      </c>
      <c r="G23" s="24">
        <v>50478632</v>
      </c>
      <c r="H23" s="24">
        <v>21950669</v>
      </c>
      <c r="I23" s="24">
        <v>22242811</v>
      </c>
      <c r="J23" s="24">
        <v>94672112</v>
      </c>
      <c r="K23" s="24">
        <v>21991464</v>
      </c>
      <c r="L23" s="24">
        <v>22605020</v>
      </c>
      <c r="M23" s="24">
        <v>45478713</v>
      </c>
      <c r="N23" s="24">
        <v>90075197</v>
      </c>
      <c r="O23" s="24"/>
      <c r="P23" s="24"/>
      <c r="Q23" s="24"/>
      <c r="R23" s="24"/>
      <c r="S23" s="24"/>
      <c r="T23" s="24"/>
      <c r="U23" s="24"/>
      <c r="V23" s="24"/>
      <c r="W23" s="24">
        <v>184747309</v>
      </c>
      <c r="X23" s="24">
        <v>172520741</v>
      </c>
      <c r="Y23" s="24">
        <v>12226568</v>
      </c>
      <c r="Z23" s="6">
        <v>7.09</v>
      </c>
      <c r="AA23" s="22">
        <v>327653900</v>
      </c>
    </row>
    <row r="24" spans="1:27" ht="13.5">
      <c r="A24" s="2" t="s">
        <v>51</v>
      </c>
      <c r="B24" s="8" t="s">
        <v>52</v>
      </c>
      <c r="C24" s="19"/>
      <c r="D24" s="19"/>
      <c r="E24" s="20">
        <v>722702144</v>
      </c>
      <c r="F24" s="21">
        <v>722702144</v>
      </c>
      <c r="G24" s="21"/>
      <c r="H24" s="21">
        <v>1555892</v>
      </c>
      <c r="I24" s="21">
        <v>3011882</v>
      </c>
      <c r="J24" s="21">
        <v>4567774</v>
      </c>
      <c r="K24" s="21"/>
      <c r="L24" s="21">
        <v>1559725</v>
      </c>
      <c r="M24" s="21">
        <v>1548683</v>
      </c>
      <c r="N24" s="21">
        <v>3108408</v>
      </c>
      <c r="O24" s="21"/>
      <c r="P24" s="21"/>
      <c r="Q24" s="21"/>
      <c r="R24" s="21"/>
      <c r="S24" s="21"/>
      <c r="T24" s="21"/>
      <c r="U24" s="21"/>
      <c r="V24" s="21"/>
      <c r="W24" s="21">
        <v>7676182</v>
      </c>
      <c r="X24" s="21">
        <v>5999539</v>
      </c>
      <c r="Y24" s="21">
        <v>1676643</v>
      </c>
      <c r="Z24" s="4">
        <v>27.95</v>
      </c>
      <c r="AA24" s="19">
        <v>722702144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5459327463</v>
      </c>
      <c r="F25" s="42">
        <f t="shared" si="4"/>
        <v>5459327463</v>
      </c>
      <c r="G25" s="42">
        <f t="shared" si="4"/>
        <v>555627455</v>
      </c>
      <c r="H25" s="42">
        <f t="shared" si="4"/>
        <v>454736472</v>
      </c>
      <c r="I25" s="42">
        <f t="shared" si="4"/>
        <v>330319043</v>
      </c>
      <c r="J25" s="42">
        <f t="shared" si="4"/>
        <v>1340682970</v>
      </c>
      <c r="K25" s="42">
        <f t="shared" si="4"/>
        <v>334363227</v>
      </c>
      <c r="L25" s="42">
        <f t="shared" si="4"/>
        <v>314119122</v>
      </c>
      <c r="M25" s="42">
        <f t="shared" si="4"/>
        <v>659560472</v>
      </c>
      <c r="N25" s="42">
        <f t="shared" si="4"/>
        <v>1308042821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2648725791</v>
      </c>
      <c r="X25" s="42">
        <f t="shared" si="4"/>
        <v>2705187001</v>
      </c>
      <c r="Y25" s="42">
        <f t="shared" si="4"/>
        <v>-56461210</v>
      </c>
      <c r="Z25" s="43">
        <f>+IF(X25&lt;&gt;0,+(Y25/X25)*100,0)</f>
        <v>-2.087146285233832</v>
      </c>
      <c r="AA25" s="40">
        <f>+AA5+AA9+AA15+AA19+AA24</f>
        <v>5459327463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914226623</v>
      </c>
      <c r="F28" s="21">
        <f t="shared" si="5"/>
        <v>914226623</v>
      </c>
      <c r="G28" s="21">
        <f t="shared" si="5"/>
        <v>60364818</v>
      </c>
      <c r="H28" s="21">
        <f t="shared" si="5"/>
        <v>69796321</v>
      </c>
      <c r="I28" s="21">
        <f t="shared" si="5"/>
        <v>63178661</v>
      </c>
      <c r="J28" s="21">
        <f t="shared" si="5"/>
        <v>193339800</v>
      </c>
      <c r="K28" s="21">
        <f t="shared" si="5"/>
        <v>68053456</v>
      </c>
      <c r="L28" s="21">
        <f t="shared" si="5"/>
        <v>65043779</v>
      </c>
      <c r="M28" s="21">
        <f t="shared" si="5"/>
        <v>65398048</v>
      </c>
      <c r="N28" s="21">
        <f t="shared" si="5"/>
        <v>198495283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391835083</v>
      </c>
      <c r="X28" s="21">
        <f t="shared" si="5"/>
        <v>339193952</v>
      </c>
      <c r="Y28" s="21">
        <f t="shared" si="5"/>
        <v>52641131</v>
      </c>
      <c r="Z28" s="4">
        <f>+IF(X28&lt;&gt;0,+(Y28/X28)*100,0)</f>
        <v>15.519478071354293</v>
      </c>
      <c r="AA28" s="19">
        <f>SUM(AA29:AA31)</f>
        <v>914226623</v>
      </c>
    </row>
    <row r="29" spans="1:27" ht="13.5">
      <c r="A29" s="5" t="s">
        <v>33</v>
      </c>
      <c r="B29" s="3"/>
      <c r="C29" s="22"/>
      <c r="D29" s="22"/>
      <c r="E29" s="23">
        <v>177174722</v>
      </c>
      <c r="F29" s="24">
        <v>177174722</v>
      </c>
      <c r="G29" s="24">
        <v>22794908</v>
      </c>
      <c r="H29" s="24">
        <v>12024804</v>
      </c>
      <c r="I29" s="24">
        <v>17428715</v>
      </c>
      <c r="J29" s="24">
        <v>52248427</v>
      </c>
      <c r="K29" s="24">
        <v>14133878</v>
      </c>
      <c r="L29" s="24">
        <v>12322202</v>
      </c>
      <c r="M29" s="24">
        <v>12862414</v>
      </c>
      <c r="N29" s="24">
        <v>39318494</v>
      </c>
      <c r="O29" s="24"/>
      <c r="P29" s="24"/>
      <c r="Q29" s="24"/>
      <c r="R29" s="24"/>
      <c r="S29" s="24"/>
      <c r="T29" s="24"/>
      <c r="U29" s="24"/>
      <c r="V29" s="24"/>
      <c r="W29" s="24">
        <v>91566921</v>
      </c>
      <c r="X29" s="24">
        <v>85508123</v>
      </c>
      <c r="Y29" s="24">
        <v>6058798</v>
      </c>
      <c r="Z29" s="6">
        <v>7.09</v>
      </c>
      <c r="AA29" s="22">
        <v>177174722</v>
      </c>
    </row>
    <row r="30" spans="1:27" ht="13.5">
      <c r="A30" s="5" t="s">
        <v>34</v>
      </c>
      <c r="B30" s="3"/>
      <c r="C30" s="25"/>
      <c r="D30" s="25"/>
      <c r="E30" s="26">
        <v>381615847</v>
      </c>
      <c r="F30" s="27">
        <v>381615847</v>
      </c>
      <c r="G30" s="27">
        <v>23786309</v>
      </c>
      <c r="H30" s="27">
        <v>36082191</v>
      </c>
      <c r="I30" s="27">
        <v>27566659</v>
      </c>
      <c r="J30" s="27">
        <v>87435159</v>
      </c>
      <c r="K30" s="27">
        <v>35045256</v>
      </c>
      <c r="L30" s="27">
        <v>34308724</v>
      </c>
      <c r="M30" s="27">
        <v>31183693</v>
      </c>
      <c r="N30" s="27">
        <v>100537673</v>
      </c>
      <c r="O30" s="27"/>
      <c r="P30" s="27"/>
      <c r="Q30" s="27"/>
      <c r="R30" s="27"/>
      <c r="S30" s="27"/>
      <c r="T30" s="27"/>
      <c r="U30" s="27"/>
      <c r="V30" s="27"/>
      <c r="W30" s="27">
        <v>187972832</v>
      </c>
      <c r="X30" s="27">
        <v>134016297</v>
      </c>
      <c r="Y30" s="27">
        <v>53956535</v>
      </c>
      <c r="Z30" s="7">
        <v>40.26</v>
      </c>
      <c r="AA30" s="25">
        <v>381615847</v>
      </c>
    </row>
    <row r="31" spans="1:27" ht="13.5">
      <c r="A31" s="5" t="s">
        <v>35</v>
      </c>
      <c r="B31" s="3"/>
      <c r="C31" s="22"/>
      <c r="D31" s="22"/>
      <c r="E31" s="23">
        <v>355436054</v>
      </c>
      <c r="F31" s="24">
        <v>355436054</v>
      </c>
      <c r="G31" s="24">
        <v>13783601</v>
      </c>
      <c r="H31" s="24">
        <v>21689326</v>
      </c>
      <c r="I31" s="24">
        <v>18183287</v>
      </c>
      <c r="J31" s="24">
        <v>53656214</v>
      </c>
      <c r="K31" s="24">
        <v>18874322</v>
      </c>
      <c r="L31" s="24">
        <v>18412853</v>
      </c>
      <c r="M31" s="24">
        <v>21351941</v>
      </c>
      <c r="N31" s="24">
        <v>58639116</v>
      </c>
      <c r="O31" s="24"/>
      <c r="P31" s="24"/>
      <c r="Q31" s="24"/>
      <c r="R31" s="24"/>
      <c r="S31" s="24"/>
      <c r="T31" s="24"/>
      <c r="U31" s="24"/>
      <c r="V31" s="24"/>
      <c r="W31" s="24">
        <v>112295330</v>
      </c>
      <c r="X31" s="24">
        <v>119669532</v>
      </c>
      <c r="Y31" s="24">
        <v>-7374202</v>
      </c>
      <c r="Z31" s="6">
        <v>-6.16</v>
      </c>
      <c r="AA31" s="22">
        <v>355436054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516563050</v>
      </c>
      <c r="F32" s="21">
        <f t="shared" si="6"/>
        <v>516563050</v>
      </c>
      <c r="G32" s="21">
        <f t="shared" si="6"/>
        <v>29510739</v>
      </c>
      <c r="H32" s="21">
        <f t="shared" si="6"/>
        <v>48987730</v>
      </c>
      <c r="I32" s="21">
        <f t="shared" si="6"/>
        <v>44744197</v>
      </c>
      <c r="J32" s="21">
        <f t="shared" si="6"/>
        <v>123242666</v>
      </c>
      <c r="K32" s="21">
        <f t="shared" si="6"/>
        <v>43214959</v>
      </c>
      <c r="L32" s="21">
        <f t="shared" si="6"/>
        <v>59582388</v>
      </c>
      <c r="M32" s="21">
        <f t="shared" si="6"/>
        <v>50539636</v>
      </c>
      <c r="N32" s="21">
        <f t="shared" si="6"/>
        <v>153336983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276579649</v>
      </c>
      <c r="X32" s="21">
        <f t="shared" si="6"/>
        <v>217830549</v>
      </c>
      <c r="Y32" s="21">
        <f t="shared" si="6"/>
        <v>58749100</v>
      </c>
      <c r="Z32" s="4">
        <f>+IF(X32&lt;&gt;0,+(Y32/X32)*100,0)</f>
        <v>26.9700922435815</v>
      </c>
      <c r="AA32" s="19">
        <f>SUM(AA33:AA37)</f>
        <v>516563050</v>
      </c>
    </row>
    <row r="33" spans="1:27" ht="13.5">
      <c r="A33" s="5" t="s">
        <v>37</v>
      </c>
      <c r="B33" s="3"/>
      <c r="C33" s="22"/>
      <c r="D33" s="22"/>
      <c r="E33" s="23">
        <v>91961633</v>
      </c>
      <c r="F33" s="24">
        <v>91961633</v>
      </c>
      <c r="G33" s="24">
        <v>7470988</v>
      </c>
      <c r="H33" s="24">
        <v>8500694</v>
      </c>
      <c r="I33" s="24">
        <v>8277603</v>
      </c>
      <c r="J33" s="24">
        <v>24249285</v>
      </c>
      <c r="K33" s="24">
        <v>7849823</v>
      </c>
      <c r="L33" s="24">
        <v>7657567</v>
      </c>
      <c r="M33" s="24">
        <v>9381182</v>
      </c>
      <c r="N33" s="24">
        <v>24888572</v>
      </c>
      <c r="O33" s="24"/>
      <c r="P33" s="24"/>
      <c r="Q33" s="24"/>
      <c r="R33" s="24"/>
      <c r="S33" s="24"/>
      <c r="T33" s="24"/>
      <c r="U33" s="24"/>
      <c r="V33" s="24"/>
      <c r="W33" s="24">
        <v>49137857</v>
      </c>
      <c r="X33" s="24">
        <v>36856834</v>
      </c>
      <c r="Y33" s="24">
        <v>12281023</v>
      </c>
      <c r="Z33" s="6">
        <v>33.32</v>
      </c>
      <c r="AA33" s="22">
        <v>91961633</v>
      </c>
    </row>
    <row r="34" spans="1:27" ht="13.5">
      <c r="A34" s="5" t="s">
        <v>38</v>
      </c>
      <c r="B34" s="3"/>
      <c r="C34" s="22"/>
      <c r="D34" s="22"/>
      <c r="E34" s="23">
        <v>67076699</v>
      </c>
      <c r="F34" s="24">
        <v>67076699</v>
      </c>
      <c r="G34" s="24">
        <v>4263483</v>
      </c>
      <c r="H34" s="24">
        <v>4740413</v>
      </c>
      <c r="I34" s="24">
        <v>5417536</v>
      </c>
      <c r="J34" s="24">
        <v>14421432</v>
      </c>
      <c r="K34" s="24">
        <v>5322723</v>
      </c>
      <c r="L34" s="24">
        <v>6005425</v>
      </c>
      <c r="M34" s="24">
        <v>5305216</v>
      </c>
      <c r="N34" s="24">
        <v>16633364</v>
      </c>
      <c r="O34" s="24"/>
      <c r="P34" s="24"/>
      <c r="Q34" s="24"/>
      <c r="R34" s="24"/>
      <c r="S34" s="24"/>
      <c r="T34" s="24"/>
      <c r="U34" s="24"/>
      <c r="V34" s="24"/>
      <c r="W34" s="24">
        <v>31054796</v>
      </c>
      <c r="X34" s="24">
        <v>30608755</v>
      </c>
      <c r="Y34" s="24">
        <v>446041</v>
      </c>
      <c r="Z34" s="6">
        <v>1.46</v>
      </c>
      <c r="AA34" s="22">
        <v>67076699</v>
      </c>
    </row>
    <row r="35" spans="1:27" ht="13.5">
      <c r="A35" s="5" t="s">
        <v>39</v>
      </c>
      <c r="B35" s="3"/>
      <c r="C35" s="22"/>
      <c r="D35" s="22"/>
      <c r="E35" s="23">
        <v>198663199</v>
      </c>
      <c r="F35" s="24">
        <v>198663199</v>
      </c>
      <c r="G35" s="24">
        <v>14361835</v>
      </c>
      <c r="H35" s="24">
        <v>16149037</v>
      </c>
      <c r="I35" s="24">
        <v>19375163</v>
      </c>
      <c r="J35" s="24">
        <v>49886035</v>
      </c>
      <c r="K35" s="24">
        <v>16023533</v>
      </c>
      <c r="L35" s="24">
        <v>26492954</v>
      </c>
      <c r="M35" s="24">
        <v>15722794</v>
      </c>
      <c r="N35" s="24">
        <v>58239281</v>
      </c>
      <c r="O35" s="24"/>
      <c r="P35" s="24"/>
      <c r="Q35" s="24"/>
      <c r="R35" s="24"/>
      <c r="S35" s="24"/>
      <c r="T35" s="24"/>
      <c r="U35" s="24"/>
      <c r="V35" s="24"/>
      <c r="W35" s="24">
        <v>108125316</v>
      </c>
      <c r="X35" s="24">
        <v>82827167</v>
      </c>
      <c r="Y35" s="24">
        <v>25298149</v>
      </c>
      <c r="Z35" s="6">
        <v>30.54</v>
      </c>
      <c r="AA35" s="22">
        <v>198663199</v>
      </c>
    </row>
    <row r="36" spans="1:27" ht="13.5">
      <c r="A36" s="5" t="s">
        <v>40</v>
      </c>
      <c r="B36" s="3"/>
      <c r="C36" s="22"/>
      <c r="D36" s="22"/>
      <c r="E36" s="23">
        <v>128987728</v>
      </c>
      <c r="F36" s="24">
        <v>128987728</v>
      </c>
      <c r="G36" s="24">
        <v>1635418</v>
      </c>
      <c r="H36" s="24">
        <v>17708312</v>
      </c>
      <c r="I36" s="24">
        <v>9710947</v>
      </c>
      <c r="J36" s="24">
        <v>29054677</v>
      </c>
      <c r="K36" s="24">
        <v>12104852</v>
      </c>
      <c r="L36" s="24">
        <v>16166591</v>
      </c>
      <c r="M36" s="24">
        <v>18179675</v>
      </c>
      <c r="N36" s="24">
        <v>46451118</v>
      </c>
      <c r="O36" s="24"/>
      <c r="P36" s="24"/>
      <c r="Q36" s="24"/>
      <c r="R36" s="24"/>
      <c r="S36" s="24"/>
      <c r="T36" s="24"/>
      <c r="U36" s="24"/>
      <c r="V36" s="24"/>
      <c r="W36" s="24">
        <v>75505795</v>
      </c>
      <c r="X36" s="24">
        <v>55011990</v>
      </c>
      <c r="Y36" s="24">
        <v>20493805</v>
      </c>
      <c r="Z36" s="6">
        <v>37.25</v>
      </c>
      <c r="AA36" s="22">
        <v>128987728</v>
      </c>
    </row>
    <row r="37" spans="1:27" ht="13.5">
      <c r="A37" s="5" t="s">
        <v>41</v>
      </c>
      <c r="B37" s="3"/>
      <c r="C37" s="25"/>
      <c r="D37" s="25"/>
      <c r="E37" s="26">
        <v>29873791</v>
      </c>
      <c r="F37" s="27">
        <v>29873791</v>
      </c>
      <c r="G37" s="27">
        <v>1779015</v>
      </c>
      <c r="H37" s="27">
        <v>1889274</v>
      </c>
      <c r="I37" s="27">
        <v>1962948</v>
      </c>
      <c r="J37" s="27">
        <v>5631237</v>
      </c>
      <c r="K37" s="27">
        <v>1914028</v>
      </c>
      <c r="L37" s="27">
        <v>3259851</v>
      </c>
      <c r="M37" s="27">
        <v>1950769</v>
      </c>
      <c r="N37" s="27">
        <v>7124648</v>
      </c>
      <c r="O37" s="27"/>
      <c r="P37" s="27"/>
      <c r="Q37" s="27"/>
      <c r="R37" s="27"/>
      <c r="S37" s="27"/>
      <c r="T37" s="27"/>
      <c r="U37" s="27"/>
      <c r="V37" s="27"/>
      <c r="W37" s="27">
        <v>12755885</v>
      </c>
      <c r="X37" s="27">
        <v>12525803</v>
      </c>
      <c r="Y37" s="27">
        <v>230082</v>
      </c>
      <c r="Z37" s="7">
        <v>1.84</v>
      </c>
      <c r="AA37" s="25">
        <v>29873791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822108676</v>
      </c>
      <c r="F38" s="21">
        <f t="shared" si="7"/>
        <v>822108676</v>
      </c>
      <c r="G38" s="21">
        <f t="shared" si="7"/>
        <v>22551064</v>
      </c>
      <c r="H38" s="21">
        <f t="shared" si="7"/>
        <v>25706042</v>
      </c>
      <c r="I38" s="21">
        <f t="shared" si="7"/>
        <v>32610059</v>
      </c>
      <c r="J38" s="21">
        <f t="shared" si="7"/>
        <v>80867165</v>
      </c>
      <c r="K38" s="21">
        <f t="shared" si="7"/>
        <v>43097683</v>
      </c>
      <c r="L38" s="21">
        <f t="shared" si="7"/>
        <v>38512973</v>
      </c>
      <c r="M38" s="21">
        <f t="shared" si="7"/>
        <v>41343219</v>
      </c>
      <c r="N38" s="21">
        <f t="shared" si="7"/>
        <v>122953875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203821040</v>
      </c>
      <c r="X38" s="21">
        <f t="shared" si="7"/>
        <v>167083632</v>
      </c>
      <c r="Y38" s="21">
        <f t="shared" si="7"/>
        <v>36737408</v>
      </c>
      <c r="Z38" s="4">
        <f>+IF(X38&lt;&gt;0,+(Y38/X38)*100,0)</f>
        <v>21.987436806497</v>
      </c>
      <c r="AA38" s="19">
        <f>SUM(AA39:AA41)</f>
        <v>822108676</v>
      </c>
    </row>
    <row r="39" spans="1:27" ht="13.5">
      <c r="A39" s="5" t="s">
        <v>43</v>
      </c>
      <c r="B39" s="3"/>
      <c r="C39" s="22"/>
      <c r="D39" s="22"/>
      <c r="E39" s="23">
        <v>202734978</v>
      </c>
      <c r="F39" s="24">
        <v>202734978</v>
      </c>
      <c r="G39" s="24">
        <v>12678035</v>
      </c>
      <c r="H39" s="24">
        <v>14457492</v>
      </c>
      <c r="I39" s="24">
        <v>14301599</v>
      </c>
      <c r="J39" s="24">
        <v>41437126</v>
      </c>
      <c r="K39" s="24">
        <v>18492352</v>
      </c>
      <c r="L39" s="24">
        <v>16708744</v>
      </c>
      <c r="M39" s="24">
        <v>20986587</v>
      </c>
      <c r="N39" s="24">
        <v>56187683</v>
      </c>
      <c r="O39" s="24"/>
      <c r="P39" s="24"/>
      <c r="Q39" s="24"/>
      <c r="R39" s="24"/>
      <c r="S39" s="24"/>
      <c r="T39" s="24"/>
      <c r="U39" s="24"/>
      <c r="V39" s="24"/>
      <c r="W39" s="24">
        <v>97624809</v>
      </c>
      <c r="X39" s="24">
        <v>48564907</v>
      </c>
      <c r="Y39" s="24">
        <v>49059902</v>
      </c>
      <c r="Z39" s="6">
        <v>101.02</v>
      </c>
      <c r="AA39" s="22">
        <v>202734978</v>
      </c>
    </row>
    <row r="40" spans="1:27" ht="13.5">
      <c r="A40" s="5" t="s">
        <v>44</v>
      </c>
      <c r="B40" s="3"/>
      <c r="C40" s="22"/>
      <c r="D40" s="22"/>
      <c r="E40" s="23">
        <v>529388011</v>
      </c>
      <c r="F40" s="24">
        <v>529388011</v>
      </c>
      <c r="G40" s="24">
        <v>3499611</v>
      </c>
      <c r="H40" s="24">
        <v>3958567</v>
      </c>
      <c r="I40" s="24">
        <v>11206538</v>
      </c>
      <c r="J40" s="24">
        <v>18664716</v>
      </c>
      <c r="K40" s="24">
        <v>16208833</v>
      </c>
      <c r="L40" s="24">
        <v>13955898</v>
      </c>
      <c r="M40" s="24">
        <v>10456513</v>
      </c>
      <c r="N40" s="24">
        <v>40621244</v>
      </c>
      <c r="O40" s="24"/>
      <c r="P40" s="24"/>
      <c r="Q40" s="24"/>
      <c r="R40" s="24"/>
      <c r="S40" s="24"/>
      <c r="T40" s="24"/>
      <c r="U40" s="24"/>
      <c r="V40" s="24"/>
      <c r="W40" s="24">
        <v>59285960</v>
      </c>
      <c r="X40" s="24">
        <v>73215805</v>
      </c>
      <c r="Y40" s="24">
        <v>-13929845</v>
      </c>
      <c r="Z40" s="6">
        <v>-19.03</v>
      </c>
      <c r="AA40" s="22">
        <v>529388011</v>
      </c>
    </row>
    <row r="41" spans="1:27" ht="13.5">
      <c r="A41" s="5" t="s">
        <v>45</v>
      </c>
      <c r="B41" s="3"/>
      <c r="C41" s="22"/>
      <c r="D41" s="22"/>
      <c r="E41" s="23">
        <v>89985687</v>
      </c>
      <c r="F41" s="24">
        <v>89985687</v>
      </c>
      <c r="G41" s="24">
        <v>6373418</v>
      </c>
      <c r="H41" s="24">
        <v>7289983</v>
      </c>
      <c r="I41" s="24">
        <v>7101922</v>
      </c>
      <c r="J41" s="24">
        <v>20765323</v>
      </c>
      <c r="K41" s="24">
        <v>8396498</v>
      </c>
      <c r="L41" s="24">
        <v>7848331</v>
      </c>
      <c r="M41" s="24">
        <v>9900119</v>
      </c>
      <c r="N41" s="24">
        <v>26144948</v>
      </c>
      <c r="O41" s="24"/>
      <c r="P41" s="24"/>
      <c r="Q41" s="24"/>
      <c r="R41" s="24"/>
      <c r="S41" s="24"/>
      <c r="T41" s="24"/>
      <c r="U41" s="24"/>
      <c r="V41" s="24"/>
      <c r="W41" s="24">
        <v>46910271</v>
      </c>
      <c r="X41" s="24">
        <v>45302920</v>
      </c>
      <c r="Y41" s="24">
        <v>1607351</v>
      </c>
      <c r="Z41" s="6">
        <v>3.55</v>
      </c>
      <c r="AA41" s="22">
        <v>89985687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2478112498</v>
      </c>
      <c r="F42" s="21">
        <f t="shared" si="8"/>
        <v>2478112498</v>
      </c>
      <c r="G42" s="21">
        <f t="shared" si="8"/>
        <v>256635911</v>
      </c>
      <c r="H42" s="21">
        <f t="shared" si="8"/>
        <v>267200729</v>
      </c>
      <c r="I42" s="21">
        <f t="shared" si="8"/>
        <v>234986700</v>
      </c>
      <c r="J42" s="21">
        <f t="shared" si="8"/>
        <v>758823340</v>
      </c>
      <c r="K42" s="21">
        <f t="shared" si="8"/>
        <v>256636177</v>
      </c>
      <c r="L42" s="21">
        <f t="shared" si="8"/>
        <v>239527268</v>
      </c>
      <c r="M42" s="21">
        <f t="shared" si="8"/>
        <v>243308755</v>
      </c>
      <c r="N42" s="21">
        <f t="shared" si="8"/>
        <v>739472200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1498295540</v>
      </c>
      <c r="X42" s="21">
        <f t="shared" si="8"/>
        <v>912587870</v>
      </c>
      <c r="Y42" s="21">
        <f t="shared" si="8"/>
        <v>585707670</v>
      </c>
      <c r="Z42" s="4">
        <f>+IF(X42&lt;&gt;0,+(Y42/X42)*100,0)</f>
        <v>64.18096155496785</v>
      </c>
      <c r="AA42" s="19">
        <f>SUM(AA43:AA46)</f>
        <v>2478112498</v>
      </c>
    </row>
    <row r="43" spans="1:27" ht="13.5">
      <c r="A43" s="5" t="s">
        <v>47</v>
      </c>
      <c r="B43" s="3"/>
      <c r="C43" s="22"/>
      <c r="D43" s="22"/>
      <c r="E43" s="23">
        <v>1410104825</v>
      </c>
      <c r="F43" s="24">
        <v>1410104825</v>
      </c>
      <c r="G43" s="24">
        <v>175372035</v>
      </c>
      <c r="H43" s="24">
        <v>175620225</v>
      </c>
      <c r="I43" s="24">
        <v>126250710</v>
      </c>
      <c r="J43" s="24">
        <v>477242970</v>
      </c>
      <c r="K43" s="24">
        <v>120493427</v>
      </c>
      <c r="L43" s="24">
        <v>105887127</v>
      </c>
      <c r="M43" s="24">
        <v>103264389</v>
      </c>
      <c r="N43" s="24">
        <v>329644943</v>
      </c>
      <c r="O43" s="24"/>
      <c r="P43" s="24"/>
      <c r="Q43" s="24"/>
      <c r="R43" s="24"/>
      <c r="S43" s="24"/>
      <c r="T43" s="24"/>
      <c r="U43" s="24"/>
      <c r="V43" s="24"/>
      <c r="W43" s="24">
        <v>806887913</v>
      </c>
      <c r="X43" s="24">
        <v>589917255</v>
      </c>
      <c r="Y43" s="24">
        <v>216970658</v>
      </c>
      <c r="Z43" s="6">
        <v>36.78</v>
      </c>
      <c r="AA43" s="22">
        <v>1410104825</v>
      </c>
    </row>
    <row r="44" spans="1:27" ht="13.5">
      <c r="A44" s="5" t="s">
        <v>48</v>
      </c>
      <c r="B44" s="3"/>
      <c r="C44" s="22"/>
      <c r="D44" s="22"/>
      <c r="E44" s="23">
        <v>444306927</v>
      </c>
      <c r="F44" s="24">
        <v>444306927</v>
      </c>
      <c r="G44" s="24">
        <v>36905571</v>
      </c>
      <c r="H44" s="24">
        <v>38010979</v>
      </c>
      <c r="I44" s="24">
        <v>46393320</v>
      </c>
      <c r="J44" s="24">
        <v>121309870</v>
      </c>
      <c r="K44" s="24">
        <v>34774347</v>
      </c>
      <c r="L44" s="24">
        <v>37324737</v>
      </c>
      <c r="M44" s="24">
        <v>39195702</v>
      </c>
      <c r="N44" s="24">
        <v>111294786</v>
      </c>
      <c r="O44" s="24"/>
      <c r="P44" s="24"/>
      <c r="Q44" s="24"/>
      <c r="R44" s="24"/>
      <c r="S44" s="24"/>
      <c r="T44" s="24"/>
      <c r="U44" s="24"/>
      <c r="V44" s="24"/>
      <c r="W44" s="24">
        <v>232604656</v>
      </c>
      <c r="X44" s="24">
        <v>159640116</v>
      </c>
      <c r="Y44" s="24">
        <v>72964540</v>
      </c>
      <c r="Z44" s="6">
        <v>45.71</v>
      </c>
      <c r="AA44" s="22">
        <v>444306927</v>
      </c>
    </row>
    <row r="45" spans="1:27" ht="13.5">
      <c r="A45" s="5" t="s">
        <v>49</v>
      </c>
      <c r="B45" s="3"/>
      <c r="C45" s="25"/>
      <c r="D45" s="25"/>
      <c r="E45" s="26">
        <v>333142577</v>
      </c>
      <c r="F45" s="27">
        <v>333142577</v>
      </c>
      <c r="G45" s="27">
        <v>27955440</v>
      </c>
      <c r="H45" s="27">
        <v>32728360</v>
      </c>
      <c r="I45" s="27">
        <v>36086598</v>
      </c>
      <c r="J45" s="27">
        <v>96770398</v>
      </c>
      <c r="K45" s="27">
        <v>74623408</v>
      </c>
      <c r="L45" s="27">
        <v>72990016</v>
      </c>
      <c r="M45" s="27">
        <v>72313311</v>
      </c>
      <c r="N45" s="27">
        <v>219926735</v>
      </c>
      <c r="O45" s="27"/>
      <c r="P45" s="27"/>
      <c r="Q45" s="27"/>
      <c r="R45" s="27"/>
      <c r="S45" s="27"/>
      <c r="T45" s="27"/>
      <c r="U45" s="27"/>
      <c r="V45" s="27"/>
      <c r="W45" s="27">
        <v>316697133</v>
      </c>
      <c r="X45" s="27">
        <v>73629488</v>
      </c>
      <c r="Y45" s="27">
        <v>243067645</v>
      </c>
      <c r="Z45" s="7">
        <v>330.12</v>
      </c>
      <c r="AA45" s="25">
        <v>333142577</v>
      </c>
    </row>
    <row r="46" spans="1:27" ht="13.5">
      <c r="A46" s="5" t="s">
        <v>50</v>
      </c>
      <c r="B46" s="3"/>
      <c r="C46" s="22"/>
      <c r="D46" s="22"/>
      <c r="E46" s="23">
        <v>290558169</v>
      </c>
      <c r="F46" s="24">
        <v>290558169</v>
      </c>
      <c r="G46" s="24">
        <v>16402865</v>
      </c>
      <c r="H46" s="24">
        <v>20841165</v>
      </c>
      <c r="I46" s="24">
        <v>26256072</v>
      </c>
      <c r="J46" s="24">
        <v>63500102</v>
      </c>
      <c r="K46" s="24">
        <v>26744995</v>
      </c>
      <c r="L46" s="24">
        <v>23325388</v>
      </c>
      <c r="M46" s="24">
        <v>28535353</v>
      </c>
      <c r="N46" s="24">
        <v>78605736</v>
      </c>
      <c r="O46" s="24"/>
      <c r="P46" s="24"/>
      <c r="Q46" s="24"/>
      <c r="R46" s="24"/>
      <c r="S46" s="24"/>
      <c r="T46" s="24"/>
      <c r="U46" s="24"/>
      <c r="V46" s="24"/>
      <c r="W46" s="24">
        <v>142105838</v>
      </c>
      <c r="X46" s="24">
        <v>89401011</v>
      </c>
      <c r="Y46" s="24">
        <v>52704827</v>
      </c>
      <c r="Z46" s="6">
        <v>58.95</v>
      </c>
      <c r="AA46" s="22">
        <v>290558169</v>
      </c>
    </row>
    <row r="47" spans="1:27" ht="13.5">
      <c r="A47" s="2" t="s">
        <v>51</v>
      </c>
      <c r="B47" s="8" t="s">
        <v>52</v>
      </c>
      <c r="C47" s="19"/>
      <c r="D47" s="19"/>
      <c r="E47" s="20">
        <v>15894617</v>
      </c>
      <c r="F47" s="21">
        <v>15894617</v>
      </c>
      <c r="G47" s="21">
        <v>836374</v>
      </c>
      <c r="H47" s="21">
        <v>786344</v>
      </c>
      <c r="I47" s="21">
        <v>1213307</v>
      </c>
      <c r="J47" s="21">
        <v>2836025</v>
      </c>
      <c r="K47" s="21">
        <v>1149022</v>
      </c>
      <c r="L47" s="21">
        <v>1073479</v>
      </c>
      <c r="M47" s="21">
        <v>1109318</v>
      </c>
      <c r="N47" s="21">
        <v>3331819</v>
      </c>
      <c r="O47" s="21"/>
      <c r="P47" s="21"/>
      <c r="Q47" s="21"/>
      <c r="R47" s="21"/>
      <c r="S47" s="21"/>
      <c r="T47" s="21"/>
      <c r="U47" s="21"/>
      <c r="V47" s="21"/>
      <c r="W47" s="21">
        <v>6167844</v>
      </c>
      <c r="X47" s="21">
        <v>6562757</v>
      </c>
      <c r="Y47" s="21">
        <v>-394913</v>
      </c>
      <c r="Z47" s="4">
        <v>-6.02</v>
      </c>
      <c r="AA47" s="19">
        <v>15894617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4746905464</v>
      </c>
      <c r="F48" s="42">
        <f t="shared" si="9"/>
        <v>4746905464</v>
      </c>
      <c r="G48" s="42">
        <f t="shared" si="9"/>
        <v>369898906</v>
      </c>
      <c r="H48" s="42">
        <f t="shared" si="9"/>
        <v>412477166</v>
      </c>
      <c r="I48" s="42">
        <f t="shared" si="9"/>
        <v>376732924</v>
      </c>
      <c r="J48" s="42">
        <f t="shared" si="9"/>
        <v>1159108996</v>
      </c>
      <c r="K48" s="42">
        <f t="shared" si="9"/>
        <v>412151297</v>
      </c>
      <c r="L48" s="42">
        <f t="shared" si="9"/>
        <v>403739887</v>
      </c>
      <c r="M48" s="42">
        <f t="shared" si="9"/>
        <v>401698976</v>
      </c>
      <c r="N48" s="42">
        <f t="shared" si="9"/>
        <v>1217590160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2376699156</v>
      </c>
      <c r="X48" s="42">
        <f t="shared" si="9"/>
        <v>1643258760</v>
      </c>
      <c r="Y48" s="42">
        <f t="shared" si="9"/>
        <v>733440396</v>
      </c>
      <c r="Z48" s="43">
        <f>+IF(X48&lt;&gt;0,+(Y48/X48)*100,0)</f>
        <v>44.633286847653864</v>
      </c>
      <c r="AA48" s="40">
        <f>+AA28+AA32+AA38+AA42+AA47</f>
        <v>4746905464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712421999</v>
      </c>
      <c r="F49" s="46">
        <f t="shared" si="10"/>
        <v>712421999</v>
      </c>
      <c r="G49" s="46">
        <f t="shared" si="10"/>
        <v>185728549</v>
      </c>
      <c r="H49" s="46">
        <f t="shared" si="10"/>
        <v>42259306</v>
      </c>
      <c r="I49" s="46">
        <f t="shared" si="10"/>
        <v>-46413881</v>
      </c>
      <c r="J49" s="46">
        <f t="shared" si="10"/>
        <v>181573974</v>
      </c>
      <c r="K49" s="46">
        <f t="shared" si="10"/>
        <v>-77788070</v>
      </c>
      <c r="L49" s="46">
        <f t="shared" si="10"/>
        <v>-89620765</v>
      </c>
      <c r="M49" s="46">
        <f t="shared" si="10"/>
        <v>257861496</v>
      </c>
      <c r="N49" s="46">
        <f t="shared" si="10"/>
        <v>90452661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272026635</v>
      </c>
      <c r="X49" s="46">
        <f>IF(F25=F48,0,X25-X48)</f>
        <v>1061928241</v>
      </c>
      <c r="Y49" s="46">
        <f t="shared" si="10"/>
        <v>-789901606</v>
      </c>
      <c r="Z49" s="47">
        <f>+IF(X49&lt;&gt;0,+(Y49/X49)*100,0)</f>
        <v>-74.38370838091309</v>
      </c>
      <c r="AA49" s="44">
        <f>+AA25-AA48</f>
        <v>712421999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31164623</v>
      </c>
      <c r="D5" s="19">
        <f>SUM(D6:D8)</f>
        <v>0</v>
      </c>
      <c r="E5" s="20">
        <f t="shared" si="0"/>
        <v>25980732</v>
      </c>
      <c r="F5" s="21">
        <f t="shared" si="0"/>
        <v>25980732</v>
      </c>
      <c r="G5" s="21">
        <f t="shared" si="0"/>
        <v>7941102</v>
      </c>
      <c r="H5" s="21">
        <f t="shared" si="0"/>
        <v>1327008</v>
      </c>
      <c r="I5" s="21">
        <f t="shared" si="0"/>
        <v>386710</v>
      </c>
      <c r="J5" s="21">
        <f t="shared" si="0"/>
        <v>9654820</v>
      </c>
      <c r="K5" s="21">
        <f t="shared" si="0"/>
        <v>395523</v>
      </c>
      <c r="L5" s="21">
        <f t="shared" si="0"/>
        <v>4502951</v>
      </c>
      <c r="M5" s="21">
        <f t="shared" si="0"/>
        <v>0</v>
      </c>
      <c r="N5" s="21">
        <f t="shared" si="0"/>
        <v>4898474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14553294</v>
      </c>
      <c r="X5" s="21">
        <f t="shared" si="0"/>
        <v>14775442</v>
      </c>
      <c r="Y5" s="21">
        <f t="shared" si="0"/>
        <v>-222148</v>
      </c>
      <c r="Z5" s="4">
        <f>+IF(X5&lt;&gt;0,+(Y5/X5)*100,0)</f>
        <v>-1.5034947854690235</v>
      </c>
      <c r="AA5" s="19">
        <f>SUM(AA6:AA8)</f>
        <v>25980732</v>
      </c>
    </row>
    <row r="6" spans="1:27" ht="13.5">
      <c r="A6" s="5" t="s">
        <v>33</v>
      </c>
      <c r="B6" s="3"/>
      <c r="C6" s="22">
        <v>6469030</v>
      </c>
      <c r="D6" s="22"/>
      <c r="E6" s="23">
        <v>6883264</v>
      </c>
      <c r="F6" s="24">
        <v>6883264</v>
      </c>
      <c r="G6" s="24">
        <v>2455430</v>
      </c>
      <c r="H6" s="24"/>
      <c r="I6" s="24"/>
      <c r="J6" s="24">
        <v>2455430</v>
      </c>
      <c r="K6" s="24"/>
      <c r="L6" s="24">
        <v>1675620</v>
      </c>
      <c r="M6" s="24"/>
      <c r="N6" s="24">
        <v>1675620</v>
      </c>
      <c r="O6" s="24"/>
      <c r="P6" s="24"/>
      <c r="Q6" s="24"/>
      <c r="R6" s="24"/>
      <c r="S6" s="24"/>
      <c r="T6" s="24"/>
      <c r="U6" s="24"/>
      <c r="V6" s="24"/>
      <c r="W6" s="24">
        <v>4131050</v>
      </c>
      <c r="X6" s="24">
        <v>4588666</v>
      </c>
      <c r="Y6" s="24">
        <v>-457616</v>
      </c>
      <c r="Z6" s="6">
        <v>-9.97</v>
      </c>
      <c r="AA6" s="22">
        <v>6883264</v>
      </c>
    </row>
    <row r="7" spans="1:27" ht="13.5">
      <c r="A7" s="5" t="s">
        <v>34</v>
      </c>
      <c r="B7" s="3"/>
      <c r="C7" s="25">
        <v>16899900</v>
      </c>
      <c r="D7" s="25"/>
      <c r="E7" s="26">
        <v>12130673</v>
      </c>
      <c r="F7" s="27">
        <v>12130673</v>
      </c>
      <c r="G7" s="27">
        <v>2942698</v>
      </c>
      <c r="H7" s="27">
        <v>1324772</v>
      </c>
      <c r="I7" s="27">
        <v>379470</v>
      </c>
      <c r="J7" s="27">
        <v>4646940</v>
      </c>
      <c r="K7" s="27">
        <v>393519</v>
      </c>
      <c r="L7" s="27">
        <v>1093682</v>
      </c>
      <c r="M7" s="27"/>
      <c r="N7" s="27">
        <v>1487201</v>
      </c>
      <c r="O7" s="27"/>
      <c r="P7" s="27"/>
      <c r="Q7" s="27"/>
      <c r="R7" s="27"/>
      <c r="S7" s="27"/>
      <c r="T7" s="27"/>
      <c r="U7" s="27"/>
      <c r="V7" s="27"/>
      <c r="W7" s="27">
        <v>6134141</v>
      </c>
      <c r="X7" s="27">
        <v>5559000</v>
      </c>
      <c r="Y7" s="27">
        <v>575141</v>
      </c>
      <c r="Z7" s="7">
        <v>10.35</v>
      </c>
      <c r="AA7" s="25">
        <v>12130673</v>
      </c>
    </row>
    <row r="8" spans="1:27" ht="13.5">
      <c r="A8" s="5" t="s">
        <v>35</v>
      </c>
      <c r="B8" s="3"/>
      <c r="C8" s="22">
        <v>7795693</v>
      </c>
      <c r="D8" s="22"/>
      <c r="E8" s="23">
        <v>6966795</v>
      </c>
      <c r="F8" s="24">
        <v>6966795</v>
      </c>
      <c r="G8" s="24">
        <v>2542974</v>
      </c>
      <c r="H8" s="24">
        <v>2236</v>
      </c>
      <c r="I8" s="24">
        <v>7240</v>
      </c>
      <c r="J8" s="24">
        <v>2552450</v>
      </c>
      <c r="K8" s="24">
        <v>2004</v>
      </c>
      <c r="L8" s="24">
        <v>1733649</v>
      </c>
      <c r="M8" s="24"/>
      <c r="N8" s="24">
        <v>1735653</v>
      </c>
      <c r="O8" s="24"/>
      <c r="P8" s="24"/>
      <c r="Q8" s="24"/>
      <c r="R8" s="24"/>
      <c r="S8" s="24"/>
      <c r="T8" s="24"/>
      <c r="U8" s="24"/>
      <c r="V8" s="24"/>
      <c r="W8" s="24">
        <v>4288103</v>
      </c>
      <c r="X8" s="24">
        <v>4627776</v>
      </c>
      <c r="Y8" s="24">
        <v>-339673</v>
      </c>
      <c r="Z8" s="6">
        <v>-7.34</v>
      </c>
      <c r="AA8" s="22">
        <v>6966795</v>
      </c>
    </row>
    <row r="9" spans="1:27" ht="13.5">
      <c r="A9" s="2" t="s">
        <v>36</v>
      </c>
      <c r="B9" s="3"/>
      <c r="C9" s="19">
        <f aca="true" t="shared" si="1" ref="C9:Y9">SUM(C10:C14)</f>
        <v>5838588</v>
      </c>
      <c r="D9" s="19">
        <f>SUM(D10:D14)</f>
        <v>0</v>
      </c>
      <c r="E9" s="20">
        <f t="shared" si="1"/>
        <v>9229210</v>
      </c>
      <c r="F9" s="21">
        <f t="shared" si="1"/>
        <v>9229210</v>
      </c>
      <c r="G9" s="21">
        <f t="shared" si="1"/>
        <v>1286013</v>
      </c>
      <c r="H9" s="21">
        <f t="shared" si="1"/>
        <v>689452</v>
      </c>
      <c r="I9" s="21">
        <f t="shared" si="1"/>
        <v>171167</v>
      </c>
      <c r="J9" s="21">
        <f t="shared" si="1"/>
        <v>2146632</v>
      </c>
      <c r="K9" s="21">
        <f t="shared" si="1"/>
        <v>181955</v>
      </c>
      <c r="L9" s="21">
        <f t="shared" si="1"/>
        <v>884588</v>
      </c>
      <c r="M9" s="21">
        <f t="shared" si="1"/>
        <v>0</v>
      </c>
      <c r="N9" s="21">
        <f t="shared" si="1"/>
        <v>1066543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3213175</v>
      </c>
      <c r="X9" s="21">
        <f t="shared" si="1"/>
        <v>5288830</v>
      </c>
      <c r="Y9" s="21">
        <f t="shared" si="1"/>
        <v>-2075655</v>
      </c>
      <c r="Z9" s="4">
        <f>+IF(X9&lt;&gt;0,+(Y9/X9)*100,0)</f>
        <v>-39.24601471402938</v>
      </c>
      <c r="AA9" s="19">
        <f>SUM(AA10:AA14)</f>
        <v>9229210</v>
      </c>
    </row>
    <row r="10" spans="1:27" ht="13.5">
      <c r="A10" s="5" t="s">
        <v>37</v>
      </c>
      <c r="B10" s="3"/>
      <c r="C10" s="22">
        <v>2975770</v>
      </c>
      <c r="D10" s="22"/>
      <c r="E10" s="23">
        <v>3165940</v>
      </c>
      <c r="F10" s="24">
        <v>3165940</v>
      </c>
      <c r="G10" s="24">
        <v>931370</v>
      </c>
      <c r="H10" s="24">
        <v>522000</v>
      </c>
      <c r="I10" s="24"/>
      <c r="J10" s="24">
        <v>1453370</v>
      </c>
      <c r="K10" s="24"/>
      <c r="L10" s="24">
        <v>635580</v>
      </c>
      <c r="M10" s="24"/>
      <c r="N10" s="24">
        <v>635580</v>
      </c>
      <c r="O10" s="24"/>
      <c r="P10" s="24"/>
      <c r="Q10" s="24"/>
      <c r="R10" s="24"/>
      <c r="S10" s="24"/>
      <c r="T10" s="24"/>
      <c r="U10" s="24"/>
      <c r="V10" s="24"/>
      <c r="W10" s="24">
        <v>2088950</v>
      </c>
      <c r="X10" s="24">
        <v>2060000</v>
      </c>
      <c r="Y10" s="24">
        <v>28950</v>
      </c>
      <c r="Z10" s="6">
        <v>1.41</v>
      </c>
      <c r="AA10" s="22">
        <v>3165940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2639748</v>
      </c>
      <c r="D12" s="22"/>
      <c r="E12" s="23">
        <v>5815763</v>
      </c>
      <c r="F12" s="24">
        <v>5815763</v>
      </c>
      <c r="G12" s="24">
        <v>269973</v>
      </c>
      <c r="H12" s="24">
        <v>167452</v>
      </c>
      <c r="I12" s="24">
        <v>171167</v>
      </c>
      <c r="J12" s="24">
        <v>608592</v>
      </c>
      <c r="K12" s="24">
        <v>181955</v>
      </c>
      <c r="L12" s="24">
        <v>191228</v>
      </c>
      <c r="M12" s="24"/>
      <c r="N12" s="24">
        <v>373183</v>
      </c>
      <c r="O12" s="24"/>
      <c r="P12" s="24"/>
      <c r="Q12" s="24"/>
      <c r="R12" s="24"/>
      <c r="S12" s="24"/>
      <c r="T12" s="24"/>
      <c r="U12" s="24"/>
      <c r="V12" s="24"/>
      <c r="W12" s="24">
        <v>981775</v>
      </c>
      <c r="X12" s="24">
        <v>3063498</v>
      </c>
      <c r="Y12" s="24">
        <v>-2081723</v>
      </c>
      <c r="Z12" s="6">
        <v>-67.95</v>
      </c>
      <c r="AA12" s="22">
        <v>5815763</v>
      </c>
    </row>
    <row r="13" spans="1:27" ht="13.5">
      <c r="A13" s="5" t="s">
        <v>40</v>
      </c>
      <c r="B13" s="3"/>
      <c r="C13" s="22">
        <v>223070</v>
      </c>
      <c r="D13" s="22"/>
      <c r="E13" s="23">
        <v>247507</v>
      </c>
      <c r="F13" s="24">
        <v>247507</v>
      </c>
      <c r="G13" s="24">
        <v>84670</v>
      </c>
      <c r="H13" s="24"/>
      <c r="I13" s="24"/>
      <c r="J13" s="24">
        <v>84670</v>
      </c>
      <c r="K13" s="24"/>
      <c r="L13" s="24">
        <v>57780</v>
      </c>
      <c r="M13" s="24"/>
      <c r="N13" s="24">
        <v>57780</v>
      </c>
      <c r="O13" s="24"/>
      <c r="P13" s="24"/>
      <c r="Q13" s="24"/>
      <c r="R13" s="24"/>
      <c r="S13" s="24"/>
      <c r="T13" s="24"/>
      <c r="U13" s="24"/>
      <c r="V13" s="24"/>
      <c r="W13" s="24">
        <v>142450</v>
      </c>
      <c r="X13" s="24">
        <v>165332</v>
      </c>
      <c r="Y13" s="24">
        <v>-22882</v>
      </c>
      <c r="Z13" s="6">
        <v>-13.84</v>
      </c>
      <c r="AA13" s="22">
        <v>247507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14457475</v>
      </c>
      <c r="D15" s="19">
        <f>SUM(D16:D18)</f>
        <v>0</v>
      </c>
      <c r="E15" s="20">
        <f t="shared" si="2"/>
        <v>13454862</v>
      </c>
      <c r="F15" s="21">
        <f t="shared" si="2"/>
        <v>13454862</v>
      </c>
      <c r="G15" s="21">
        <f t="shared" si="2"/>
        <v>4083012</v>
      </c>
      <c r="H15" s="21">
        <f t="shared" si="2"/>
        <v>404648</v>
      </c>
      <c r="I15" s="21">
        <f t="shared" si="2"/>
        <v>1004</v>
      </c>
      <c r="J15" s="21">
        <f t="shared" si="2"/>
        <v>4488664</v>
      </c>
      <c r="K15" s="21">
        <f t="shared" si="2"/>
        <v>0</v>
      </c>
      <c r="L15" s="21">
        <f t="shared" si="2"/>
        <v>936670</v>
      </c>
      <c r="M15" s="21">
        <f t="shared" si="2"/>
        <v>0</v>
      </c>
      <c r="N15" s="21">
        <f t="shared" si="2"/>
        <v>936670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5425334</v>
      </c>
      <c r="X15" s="21">
        <f t="shared" si="2"/>
        <v>9020666</v>
      </c>
      <c r="Y15" s="21">
        <f t="shared" si="2"/>
        <v>-3595332</v>
      </c>
      <c r="Z15" s="4">
        <f>+IF(X15&lt;&gt;0,+(Y15/X15)*100,0)</f>
        <v>-39.856613691272905</v>
      </c>
      <c r="AA15" s="19">
        <f>SUM(AA16:AA18)</f>
        <v>13454862</v>
      </c>
    </row>
    <row r="16" spans="1:27" ht="13.5">
      <c r="A16" s="5" t="s">
        <v>43</v>
      </c>
      <c r="B16" s="3"/>
      <c r="C16" s="22">
        <v>2148731</v>
      </c>
      <c r="D16" s="22"/>
      <c r="E16" s="23">
        <v>2416310</v>
      </c>
      <c r="F16" s="24">
        <v>2416310</v>
      </c>
      <c r="G16" s="24">
        <v>762672</v>
      </c>
      <c r="H16" s="24">
        <v>4648</v>
      </c>
      <c r="I16" s="24">
        <v>1004</v>
      </c>
      <c r="J16" s="24">
        <v>768324</v>
      </c>
      <c r="K16" s="24"/>
      <c r="L16" s="24">
        <v>521110</v>
      </c>
      <c r="M16" s="24"/>
      <c r="N16" s="24">
        <v>521110</v>
      </c>
      <c r="O16" s="24"/>
      <c r="P16" s="24"/>
      <c r="Q16" s="24"/>
      <c r="R16" s="24"/>
      <c r="S16" s="24"/>
      <c r="T16" s="24"/>
      <c r="U16" s="24"/>
      <c r="V16" s="24"/>
      <c r="W16" s="24">
        <v>1289434</v>
      </c>
      <c r="X16" s="24">
        <v>1610666</v>
      </c>
      <c r="Y16" s="24">
        <v>-321232</v>
      </c>
      <c r="Z16" s="6">
        <v>-19.94</v>
      </c>
      <c r="AA16" s="22">
        <v>2416310</v>
      </c>
    </row>
    <row r="17" spans="1:27" ht="13.5">
      <c r="A17" s="5" t="s">
        <v>44</v>
      </c>
      <c r="B17" s="3"/>
      <c r="C17" s="22">
        <v>12308744</v>
      </c>
      <c r="D17" s="22"/>
      <c r="E17" s="23">
        <v>11038552</v>
      </c>
      <c r="F17" s="24">
        <v>11038552</v>
      </c>
      <c r="G17" s="24">
        <v>3320340</v>
      </c>
      <c r="H17" s="24">
        <v>400000</v>
      </c>
      <c r="I17" s="24"/>
      <c r="J17" s="24">
        <v>3720340</v>
      </c>
      <c r="K17" s="24"/>
      <c r="L17" s="24">
        <v>415560</v>
      </c>
      <c r="M17" s="24"/>
      <c r="N17" s="24">
        <v>415560</v>
      </c>
      <c r="O17" s="24"/>
      <c r="P17" s="24"/>
      <c r="Q17" s="24"/>
      <c r="R17" s="24"/>
      <c r="S17" s="24"/>
      <c r="T17" s="24"/>
      <c r="U17" s="24"/>
      <c r="V17" s="24"/>
      <c r="W17" s="24">
        <v>4135900</v>
      </c>
      <c r="X17" s="24">
        <v>7410000</v>
      </c>
      <c r="Y17" s="24">
        <v>-3274100</v>
      </c>
      <c r="Z17" s="6">
        <v>-44.18</v>
      </c>
      <c r="AA17" s="22">
        <v>11038552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24245269</v>
      </c>
      <c r="D19" s="19">
        <f>SUM(D20:D23)</f>
        <v>0</v>
      </c>
      <c r="E19" s="20">
        <f t="shared" si="3"/>
        <v>23409054</v>
      </c>
      <c r="F19" s="21">
        <f t="shared" si="3"/>
        <v>23409054</v>
      </c>
      <c r="G19" s="21">
        <f t="shared" si="3"/>
        <v>2181684</v>
      </c>
      <c r="H19" s="21">
        <f t="shared" si="3"/>
        <v>1046144</v>
      </c>
      <c r="I19" s="21">
        <f t="shared" si="3"/>
        <v>1527717</v>
      </c>
      <c r="J19" s="21">
        <f t="shared" si="3"/>
        <v>4755545</v>
      </c>
      <c r="K19" s="21">
        <f t="shared" si="3"/>
        <v>1896579</v>
      </c>
      <c r="L19" s="21">
        <f t="shared" si="3"/>
        <v>1576252</v>
      </c>
      <c r="M19" s="21">
        <f t="shared" si="3"/>
        <v>0</v>
      </c>
      <c r="N19" s="21">
        <f t="shared" si="3"/>
        <v>3472831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8228376</v>
      </c>
      <c r="X19" s="21">
        <f t="shared" si="3"/>
        <v>14183906</v>
      </c>
      <c r="Y19" s="21">
        <f t="shared" si="3"/>
        <v>-5955530</v>
      </c>
      <c r="Z19" s="4">
        <f>+IF(X19&lt;&gt;0,+(Y19/X19)*100,0)</f>
        <v>-41.9879404164128</v>
      </c>
      <c r="AA19" s="19">
        <f>SUM(AA20:AA23)</f>
        <v>23409054</v>
      </c>
    </row>
    <row r="20" spans="1:27" ht="13.5">
      <c r="A20" s="5" t="s">
        <v>47</v>
      </c>
      <c r="B20" s="3"/>
      <c r="C20" s="22">
        <v>19019327</v>
      </c>
      <c r="D20" s="22"/>
      <c r="E20" s="23">
        <v>17833438</v>
      </c>
      <c r="F20" s="24">
        <v>17833438</v>
      </c>
      <c r="G20" s="24">
        <v>1725769</v>
      </c>
      <c r="H20" s="24">
        <v>909836</v>
      </c>
      <c r="I20" s="24">
        <v>1378602</v>
      </c>
      <c r="J20" s="24">
        <v>4014207</v>
      </c>
      <c r="K20" s="24">
        <v>1748695</v>
      </c>
      <c r="L20" s="24">
        <v>1266376</v>
      </c>
      <c r="M20" s="24"/>
      <c r="N20" s="24">
        <v>3015071</v>
      </c>
      <c r="O20" s="24"/>
      <c r="P20" s="24"/>
      <c r="Q20" s="24"/>
      <c r="R20" s="24"/>
      <c r="S20" s="24"/>
      <c r="T20" s="24"/>
      <c r="U20" s="24"/>
      <c r="V20" s="24"/>
      <c r="W20" s="24">
        <v>7029278</v>
      </c>
      <c r="X20" s="24">
        <v>12861498</v>
      </c>
      <c r="Y20" s="24">
        <v>-5832220</v>
      </c>
      <c r="Z20" s="6">
        <v>-45.35</v>
      </c>
      <c r="AA20" s="22">
        <v>17833438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5225942</v>
      </c>
      <c r="D23" s="22"/>
      <c r="E23" s="23">
        <v>5575616</v>
      </c>
      <c r="F23" s="24">
        <v>5575616</v>
      </c>
      <c r="G23" s="24">
        <v>455915</v>
      </c>
      <c r="H23" s="24">
        <v>136308</v>
      </c>
      <c r="I23" s="24">
        <v>149115</v>
      </c>
      <c r="J23" s="24">
        <v>741338</v>
      </c>
      <c r="K23" s="24">
        <v>147884</v>
      </c>
      <c r="L23" s="24">
        <v>309876</v>
      </c>
      <c r="M23" s="24"/>
      <c r="N23" s="24">
        <v>457760</v>
      </c>
      <c r="O23" s="24"/>
      <c r="P23" s="24"/>
      <c r="Q23" s="24"/>
      <c r="R23" s="24"/>
      <c r="S23" s="24"/>
      <c r="T23" s="24"/>
      <c r="U23" s="24"/>
      <c r="V23" s="24"/>
      <c r="W23" s="24">
        <v>1199098</v>
      </c>
      <c r="X23" s="24">
        <v>1322408</v>
      </c>
      <c r="Y23" s="24">
        <v>-123310</v>
      </c>
      <c r="Z23" s="6">
        <v>-9.32</v>
      </c>
      <c r="AA23" s="22">
        <v>5575616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75705955</v>
      </c>
      <c r="D25" s="40">
        <f>+D5+D9+D15+D19+D24</f>
        <v>0</v>
      </c>
      <c r="E25" s="41">
        <f t="shared" si="4"/>
        <v>72073858</v>
      </c>
      <c r="F25" s="42">
        <f t="shared" si="4"/>
        <v>72073858</v>
      </c>
      <c r="G25" s="42">
        <f t="shared" si="4"/>
        <v>15491811</v>
      </c>
      <c r="H25" s="42">
        <f t="shared" si="4"/>
        <v>3467252</v>
      </c>
      <c r="I25" s="42">
        <f t="shared" si="4"/>
        <v>2086598</v>
      </c>
      <c r="J25" s="42">
        <f t="shared" si="4"/>
        <v>21045661</v>
      </c>
      <c r="K25" s="42">
        <f t="shared" si="4"/>
        <v>2474057</v>
      </c>
      <c r="L25" s="42">
        <f t="shared" si="4"/>
        <v>7900461</v>
      </c>
      <c r="M25" s="42">
        <f t="shared" si="4"/>
        <v>0</v>
      </c>
      <c r="N25" s="42">
        <f t="shared" si="4"/>
        <v>10374518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31420179</v>
      </c>
      <c r="X25" s="42">
        <f t="shared" si="4"/>
        <v>43268844</v>
      </c>
      <c r="Y25" s="42">
        <f t="shared" si="4"/>
        <v>-11848665</v>
      </c>
      <c r="Z25" s="43">
        <f>+IF(X25&lt;&gt;0,+(Y25/X25)*100,0)</f>
        <v>-27.383826108226973</v>
      </c>
      <c r="AA25" s="40">
        <f>+AA5+AA9+AA15+AA19+AA24</f>
        <v>72073858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33296739</v>
      </c>
      <c r="D28" s="19">
        <f>SUM(D29:D31)</f>
        <v>0</v>
      </c>
      <c r="E28" s="20">
        <f t="shared" si="5"/>
        <v>31926952</v>
      </c>
      <c r="F28" s="21">
        <f t="shared" si="5"/>
        <v>31926952</v>
      </c>
      <c r="G28" s="21">
        <f t="shared" si="5"/>
        <v>2399027</v>
      </c>
      <c r="H28" s="21">
        <f t="shared" si="5"/>
        <v>1722346</v>
      </c>
      <c r="I28" s="21">
        <f t="shared" si="5"/>
        <v>1421094</v>
      </c>
      <c r="J28" s="21">
        <f t="shared" si="5"/>
        <v>5542467</v>
      </c>
      <c r="K28" s="21">
        <f t="shared" si="5"/>
        <v>1527370</v>
      </c>
      <c r="L28" s="21">
        <f t="shared" si="5"/>
        <v>1821111</v>
      </c>
      <c r="M28" s="21">
        <f t="shared" si="5"/>
        <v>0</v>
      </c>
      <c r="N28" s="21">
        <f t="shared" si="5"/>
        <v>3348481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8890948</v>
      </c>
      <c r="X28" s="21">
        <f t="shared" si="5"/>
        <v>11382492</v>
      </c>
      <c r="Y28" s="21">
        <f t="shared" si="5"/>
        <v>-2491544</v>
      </c>
      <c r="Z28" s="4">
        <f>+IF(X28&lt;&gt;0,+(Y28/X28)*100,0)</f>
        <v>-21.88926642777346</v>
      </c>
      <c r="AA28" s="19">
        <f>SUM(AA29:AA31)</f>
        <v>31926952</v>
      </c>
    </row>
    <row r="29" spans="1:27" ht="13.5">
      <c r="A29" s="5" t="s">
        <v>33</v>
      </c>
      <c r="B29" s="3"/>
      <c r="C29" s="22">
        <v>7801999</v>
      </c>
      <c r="D29" s="22"/>
      <c r="E29" s="23">
        <v>6407494</v>
      </c>
      <c r="F29" s="24">
        <v>6407494</v>
      </c>
      <c r="G29" s="24">
        <v>404223</v>
      </c>
      <c r="H29" s="24">
        <v>532916</v>
      </c>
      <c r="I29" s="24">
        <v>502052</v>
      </c>
      <c r="J29" s="24">
        <v>1439191</v>
      </c>
      <c r="K29" s="24">
        <v>478966</v>
      </c>
      <c r="L29" s="24">
        <v>522183</v>
      </c>
      <c r="M29" s="24"/>
      <c r="N29" s="24">
        <v>1001149</v>
      </c>
      <c r="O29" s="24"/>
      <c r="P29" s="24"/>
      <c r="Q29" s="24"/>
      <c r="R29" s="24"/>
      <c r="S29" s="24"/>
      <c r="T29" s="24"/>
      <c r="U29" s="24"/>
      <c r="V29" s="24"/>
      <c r="W29" s="24">
        <v>2440340</v>
      </c>
      <c r="X29" s="24">
        <v>3386496</v>
      </c>
      <c r="Y29" s="24">
        <v>-946156</v>
      </c>
      <c r="Z29" s="6">
        <v>-27.94</v>
      </c>
      <c r="AA29" s="22">
        <v>6407494</v>
      </c>
    </row>
    <row r="30" spans="1:27" ht="13.5">
      <c r="A30" s="5" t="s">
        <v>34</v>
      </c>
      <c r="B30" s="3"/>
      <c r="C30" s="25">
        <v>17991986</v>
      </c>
      <c r="D30" s="25"/>
      <c r="E30" s="26">
        <v>17860776</v>
      </c>
      <c r="F30" s="27">
        <v>17860776</v>
      </c>
      <c r="G30" s="27">
        <v>1644778</v>
      </c>
      <c r="H30" s="27">
        <v>817977</v>
      </c>
      <c r="I30" s="27">
        <v>469153</v>
      </c>
      <c r="J30" s="27">
        <v>2931908</v>
      </c>
      <c r="K30" s="27">
        <v>501361</v>
      </c>
      <c r="L30" s="27">
        <v>770689</v>
      </c>
      <c r="M30" s="27"/>
      <c r="N30" s="27">
        <v>1272050</v>
      </c>
      <c r="O30" s="27"/>
      <c r="P30" s="27"/>
      <c r="Q30" s="27"/>
      <c r="R30" s="27"/>
      <c r="S30" s="27"/>
      <c r="T30" s="27"/>
      <c r="U30" s="27"/>
      <c r="V30" s="27"/>
      <c r="W30" s="27">
        <v>4203958</v>
      </c>
      <c r="X30" s="27">
        <v>4567500</v>
      </c>
      <c r="Y30" s="27">
        <v>-363542</v>
      </c>
      <c r="Z30" s="7">
        <v>-7.96</v>
      </c>
      <c r="AA30" s="25">
        <v>17860776</v>
      </c>
    </row>
    <row r="31" spans="1:27" ht="13.5">
      <c r="A31" s="5" t="s">
        <v>35</v>
      </c>
      <c r="B31" s="3"/>
      <c r="C31" s="22">
        <v>7502754</v>
      </c>
      <c r="D31" s="22"/>
      <c r="E31" s="23">
        <v>7658682</v>
      </c>
      <c r="F31" s="24">
        <v>7658682</v>
      </c>
      <c r="G31" s="24">
        <v>350026</v>
      </c>
      <c r="H31" s="24">
        <v>371453</v>
      </c>
      <c r="I31" s="24">
        <v>449889</v>
      </c>
      <c r="J31" s="24">
        <v>1171368</v>
      </c>
      <c r="K31" s="24">
        <v>547043</v>
      </c>
      <c r="L31" s="24">
        <v>528239</v>
      </c>
      <c r="M31" s="24"/>
      <c r="N31" s="24">
        <v>1075282</v>
      </c>
      <c r="O31" s="24"/>
      <c r="P31" s="24"/>
      <c r="Q31" s="24"/>
      <c r="R31" s="24"/>
      <c r="S31" s="24"/>
      <c r="T31" s="24"/>
      <c r="U31" s="24"/>
      <c r="V31" s="24"/>
      <c r="W31" s="24">
        <v>2246650</v>
      </c>
      <c r="X31" s="24">
        <v>3428496</v>
      </c>
      <c r="Y31" s="24">
        <v>-1181846</v>
      </c>
      <c r="Z31" s="6">
        <v>-34.47</v>
      </c>
      <c r="AA31" s="22">
        <v>7658682</v>
      </c>
    </row>
    <row r="32" spans="1:27" ht="13.5">
      <c r="A32" s="2" t="s">
        <v>36</v>
      </c>
      <c r="B32" s="3"/>
      <c r="C32" s="19">
        <f aca="true" t="shared" si="6" ref="C32:Y32">SUM(C33:C37)</f>
        <v>6676408</v>
      </c>
      <c r="D32" s="19">
        <f>SUM(D33:D37)</f>
        <v>0</v>
      </c>
      <c r="E32" s="20">
        <f t="shared" si="6"/>
        <v>7286583</v>
      </c>
      <c r="F32" s="21">
        <f t="shared" si="6"/>
        <v>7286583</v>
      </c>
      <c r="G32" s="21">
        <f t="shared" si="6"/>
        <v>549685</v>
      </c>
      <c r="H32" s="21">
        <f t="shared" si="6"/>
        <v>500388</v>
      </c>
      <c r="I32" s="21">
        <f t="shared" si="6"/>
        <v>419826</v>
      </c>
      <c r="J32" s="21">
        <f t="shared" si="6"/>
        <v>1469899</v>
      </c>
      <c r="K32" s="21">
        <f t="shared" si="6"/>
        <v>549215</v>
      </c>
      <c r="L32" s="21">
        <f t="shared" si="6"/>
        <v>542331</v>
      </c>
      <c r="M32" s="21">
        <f t="shared" si="6"/>
        <v>0</v>
      </c>
      <c r="N32" s="21">
        <f t="shared" si="6"/>
        <v>1091546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2561445</v>
      </c>
      <c r="X32" s="21">
        <f t="shared" si="6"/>
        <v>1668996</v>
      </c>
      <c r="Y32" s="21">
        <f t="shared" si="6"/>
        <v>892449</v>
      </c>
      <c r="Z32" s="4">
        <f>+IF(X32&lt;&gt;0,+(Y32/X32)*100,0)</f>
        <v>53.472207243156966</v>
      </c>
      <c r="AA32" s="19">
        <f>SUM(AA33:AA37)</f>
        <v>7286583</v>
      </c>
    </row>
    <row r="33" spans="1:27" ht="13.5">
      <c r="A33" s="5" t="s">
        <v>37</v>
      </c>
      <c r="B33" s="3"/>
      <c r="C33" s="22">
        <v>2508927</v>
      </c>
      <c r="D33" s="22"/>
      <c r="E33" s="23">
        <v>3470863</v>
      </c>
      <c r="F33" s="24">
        <v>3470863</v>
      </c>
      <c r="G33" s="24">
        <v>201532</v>
      </c>
      <c r="H33" s="24">
        <v>168961</v>
      </c>
      <c r="I33" s="24">
        <v>208199</v>
      </c>
      <c r="J33" s="24">
        <v>578692</v>
      </c>
      <c r="K33" s="24">
        <v>278386</v>
      </c>
      <c r="L33" s="24">
        <v>211282</v>
      </c>
      <c r="M33" s="24"/>
      <c r="N33" s="24">
        <v>489668</v>
      </c>
      <c r="O33" s="24"/>
      <c r="P33" s="24"/>
      <c r="Q33" s="24"/>
      <c r="R33" s="24"/>
      <c r="S33" s="24"/>
      <c r="T33" s="24"/>
      <c r="U33" s="24"/>
      <c r="V33" s="24"/>
      <c r="W33" s="24">
        <v>1068360</v>
      </c>
      <c r="X33" s="24"/>
      <c r="Y33" s="24">
        <v>1068360</v>
      </c>
      <c r="Z33" s="6">
        <v>0</v>
      </c>
      <c r="AA33" s="22">
        <v>3470863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4167481</v>
      </c>
      <c r="D35" s="22"/>
      <c r="E35" s="23">
        <v>3568386</v>
      </c>
      <c r="F35" s="24">
        <v>3568386</v>
      </c>
      <c r="G35" s="24">
        <v>348153</v>
      </c>
      <c r="H35" s="24">
        <v>327276</v>
      </c>
      <c r="I35" s="24">
        <v>211627</v>
      </c>
      <c r="J35" s="24">
        <v>887056</v>
      </c>
      <c r="K35" s="24">
        <v>270829</v>
      </c>
      <c r="L35" s="24">
        <v>331049</v>
      </c>
      <c r="M35" s="24"/>
      <c r="N35" s="24">
        <v>601878</v>
      </c>
      <c r="O35" s="24"/>
      <c r="P35" s="24"/>
      <c r="Q35" s="24"/>
      <c r="R35" s="24"/>
      <c r="S35" s="24"/>
      <c r="T35" s="24"/>
      <c r="U35" s="24"/>
      <c r="V35" s="24"/>
      <c r="W35" s="24">
        <v>1488934</v>
      </c>
      <c r="X35" s="24">
        <v>1545000</v>
      </c>
      <c r="Y35" s="24">
        <v>-56066</v>
      </c>
      <c r="Z35" s="6">
        <v>-3.63</v>
      </c>
      <c r="AA35" s="22">
        <v>3568386</v>
      </c>
    </row>
    <row r="36" spans="1:27" ht="13.5">
      <c r="A36" s="5" t="s">
        <v>40</v>
      </c>
      <c r="B36" s="3"/>
      <c r="C36" s="22"/>
      <c r="D36" s="22"/>
      <c r="E36" s="23">
        <v>247334</v>
      </c>
      <c r="F36" s="24">
        <v>247334</v>
      </c>
      <c r="G36" s="24"/>
      <c r="H36" s="24">
        <v>4151</v>
      </c>
      <c r="I36" s="24"/>
      <c r="J36" s="24">
        <v>4151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4151</v>
      </c>
      <c r="X36" s="24">
        <v>123996</v>
      </c>
      <c r="Y36" s="24">
        <v>-119845</v>
      </c>
      <c r="Z36" s="6">
        <v>-96.65</v>
      </c>
      <c r="AA36" s="22">
        <v>247334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23131107</v>
      </c>
      <c r="D38" s="19">
        <f>SUM(D39:D41)</f>
        <v>0</v>
      </c>
      <c r="E38" s="20">
        <f t="shared" si="7"/>
        <v>17897543</v>
      </c>
      <c r="F38" s="21">
        <f t="shared" si="7"/>
        <v>17897543</v>
      </c>
      <c r="G38" s="21">
        <f t="shared" si="7"/>
        <v>521200</v>
      </c>
      <c r="H38" s="21">
        <f t="shared" si="7"/>
        <v>539344</v>
      </c>
      <c r="I38" s="21">
        <f t="shared" si="7"/>
        <v>787931</v>
      </c>
      <c r="J38" s="21">
        <f t="shared" si="7"/>
        <v>1848475</v>
      </c>
      <c r="K38" s="21">
        <f t="shared" si="7"/>
        <v>836043</v>
      </c>
      <c r="L38" s="21">
        <f t="shared" si="7"/>
        <v>694747</v>
      </c>
      <c r="M38" s="21">
        <f t="shared" si="7"/>
        <v>0</v>
      </c>
      <c r="N38" s="21">
        <f t="shared" si="7"/>
        <v>1530790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3379265</v>
      </c>
      <c r="X38" s="21">
        <f t="shared" si="7"/>
        <v>8845998</v>
      </c>
      <c r="Y38" s="21">
        <f t="shared" si="7"/>
        <v>-5466733</v>
      </c>
      <c r="Z38" s="4">
        <f>+IF(X38&lt;&gt;0,+(Y38/X38)*100,0)</f>
        <v>-61.79894004045672</v>
      </c>
      <c r="AA38" s="19">
        <f>SUM(AA39:AA41)</f>
        <v>17897543</v>
      </c>
    </row>
    <row r="39" spans="1:27" ht="13.5">
      <c r="A39" s="5" t="s">
        <v>43</v>
      </c>
      <c r="B39" s="3"/>
      <c r="C39" s="22">
        <v>9115856</v>
      </c>
      <c r="D39" s="22"/>
      <c r="E39" s="23">
        <v>2300344</v>
      </c>
      <c r="F39" s="24">
        <v>2300344</v>
      </c>
      <c r="G39" s="24">
        <v>89084</v>
      </c>
      <c r="H39" s="24">
        <v>91836</v>
      </c>
      <c r="I39" s="24">
        <v>248931</v>
      </c>
      <c r="J39" s="24">
        <v>429851</v>
      </c>
      <c r="K39" s="24">
        <v>325398</v>
      </c>
      <c r="L39" s="24">
        <v>117235</v>
      </c>
      <c r="M39" s="24"/>
      <c r="N39" s="24">
        <v>442633</v>
      </c>
      <c r="O39" s="24"/>
      <c r="P39" s="24"/>
      <c r="Q39" s="24"/>
      <c r="R39" s="24"/>
      <c r="S39" s="24"/>
      <c r="T39" s="24"/>
      <c r="U39" s="24"/>
      <c r="V39" s="24"/>
      <c r="W39" s="24">
        <v>872484</v>
      </c>
      <c r="X39" s="24">
        <v>1165500</v>
      </c>
      <c r="Y39" s="24">
        <v>-293016</v>
      </c>
      <c r="Z39" s="6">
        <v>-25.14</v>
      </c>
      <c r="AA39" s="22">
        <v>2300344</v>
      </c>
    </row>
    <row r="40" spans="1:27" ht="13.5">
      <c r="A40" s="5" t="s">
        <v>44</v>
      </c>
      <c r="B40" s="3"/>
      <c r="C40" s="22">
        <v>14015251</v>
      </c>
      <c r="D40" s="22"/>
      <c r="E40" s="23">
        <v>15597199</v>
      </c>
      <c r="F40" s="24">
        <v>15597199</v>
      </c>
      <c r="G40" s="24">
        <v>432116</v>
      </c>
      <c r="H40" s="24">
        <v>447508</v>
      </c>
      <c r="I40" s="24">
        <v>539000</v>
      </c>
      <c r="J40" s="24">
        <v>1418624</v>
      </c>
      <c r="K40" s="24">
        <v>510645</v>
      </c>
      <c r="L40" s="24">
        <v>577512</v>
      </c>
      <c r="M40" s="24"/>
      <c r="N40" s="24">
        <v>1088157</v>
      </c>
      <c r="O40" s="24"/>
      <c r="P40" s="24"/>
      <c r="Q40" s="24"/>
      <c r="R40" s="24"/>
      <c r="S40" s="24"/>
      <c r="T40" s="24"/>
      <c r="U40" s="24"/>
      <c r="V40" s="24"/>
      <c r="W40" s="24">
        <v>2506781</v>
      </c>
      <c r="X40" s="24">
        <v>7680498</v>
      </c>
      <c r="Y40" s="24">
        <v>-5173717</v>
      </c>
      <c r="Z40" s="6">
        <v>-67.36</v>
      </c>
      <c r="AA40" s="22">
        <v>15597199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26613365</v>
      </c>
      <c r="D42" s="19">
        <f>SUM(D43:D46)</f>
        <v>0</v>
      </c>
      <c r="E42" s="20">
        <f t="shared" si="8"/>
        <v>26125966</v>
      </c>
      <c r="F42" s="21">
        <f t="shared" si="8"/>
        <v>26125966</v>
      </c>
      <c r="G42" s="21">
        <f t="shared" si="8"/>
        <v>1274387</v>
      </c>
      <c r="H42" s="21">
        <f t="shared" si="8"/>
        <v>298763</v>
      </c>
      <c r="I42" s="21">
        <f t="shared" si="8"/>
        <v>1246555</v>
      </c>
      <c r="J42" s="21">
        <f t="shared" si="8"/>
        <v>2819705</v>
      </c>
      <c r="K42" s="21">
        <f t="shared" si="8"/>
        <v>670484</v>
      </c>
      <c r="L42" s="21">
        <f t="shared" si="8"/>
        <v>827766</v>
      </c>
      <c r="M42" s="21">
        <f t="shared" si="8"/>
        <v>0</v>
      </c>
      <c r="N42" s="21">
        <f t="shared" si="8"/>
        <v>1498250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4317955</v>
      </c>
      <c r="X42" s="21">
        <f t="shared" si="8"/>
        <v>12515994</v>
      </c>
      <c r="Y42" s="21">
        <f t="shared" si="8"/>
        <v>-8198039</v>
      </c>
      <c r="Z42" s="4">
        <f>+IF(X42&lt;&gt;0,+(Y42/X42)*100,0)</f>
        <v>-65.50050279666162</v>
      </c>
      <c r="AA42" s="19">
        <f>SUM(AA43:AA46)</f>
        <v>26125966</v>
      </c>
    </row>
    <row r="43" spans="1:27" ht="13.5">
      <c r="A43" s="5" t="s">
        <v>47</v>
      </c>
      <c r="B43" s="3"/>
      <c r="C43" s="22">
        <v>25350646</v>
      </c>
      <c r="D43" s="22"/>
      <c r="E43" s="23">
        <v>23957758</v>
      </c>
      <c r="F43" s="24">
        <v>23957758</v>
      </c>
      <c r="G43" s="24">
        <v>1110281</v>
      </c>
      <c r="H43" s="24">
        <v>185890</v>
      </c>
      <c r="I43" s="24">
        <v>1120873</v>
      </c>
      <c r="J43" s="24">
        <v>2417044</v>
      </c>
      <c r="K43" s="24">
        <v>558044</v>
      </c>
      <c r="L43" s="24">
        <v>540431</v>
      </c>
      <c r="M43" s="24"/>
      <c r="N43" s="24">
        <v>1098475</v>
      </c>
      <c r="O43" s="24"/>
      <c r="P43" s="24"/>
      <c r="Q43" s="24"/>
      <c r="R43" s="24"/>
      <c r="S43" s="24"/>
      <c r="T43" s="24"/>
      <c r="U43" s="24"/>
      <c r="V43" s="24"/>
      <c r="W43" s="24">
        <v>3515519</v>
      </c>
      <c r="X43" s="24">
        <v>11280498</v>
      </c>
      <c r="Y43" s="24">
        <v>-7764979</v>
      </c>
      <c r="Z43" s="6">
        <v>-68.84</v>
      </c>
      <c r="AA43" s="22">
        <v>23957758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1262719</v>
      </c>
      <c r="D46" s="22"/>
      <c r="E46" s="23">
        <v>2168208</v>
      </c>
      <c r="F46" s="24">
        <v>2168208</v>
      </c>
      <c r="G46" s="24">
        <v>164106</v>
      </c>
      <c r="H46" s="24">
        <v>112873</v>
      </c>
      <c r="I46" s="24">
        <v>125682</v>
      </c>
      <c r="J46" s="24">
        <v>402661</v>
      </c>
      <c r="K46" s="24">
        <v>112440</v>
      </c>
      <c r="L46" s="24">
        <v>287335</v>
      </c>
      <c r="M46" s="24"/>
      <c r="N46" s="24">
        <v>399775</v>
      </c>
      <c r="O46" s="24"/>
      <c r="P46" s="24"/>
      <c r="Q46" s="24"/>
      <c r="R46" s="24"/>
      <c r="S46" s="24"/>
      <c r="T46" s="24"/>
      <c r="U46" s="24"/>
      <c r="V46" s="24"/>
      <c r="W46" s="24">
        <v>802436</v>
      </c>
      <c r="X46" s="24">
        <v>1235496</v>
      </c>
      <c r="Y46" s="24">
        <v>-433060</v>
      </c>
      <c r="Z46" s="6">
        <v>-35.05</v>
      </c>
      <c r="AA46" s="22">
        <v>2168208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89717619</v>
      </c>
      <c r="D48" s="40">
        <f>+D28+D32+D38+D42+D47</f>
        <v>0</v>
      </c>
      <c r="E48" s="41">
        <f t="shared" si="9"/>
        <v>83237044</v>
      </c>
      <c r="F48" s="42">
        <f t="shared" si="9"/>
        <v>83237044</v>
      </c>
      <c r="G48" s="42">
        <f t="shared" si="9"/>
        <v>4744299</v>
      </c>
      <c r="H48" s="42">
        <f t="shared" si="9"/>
        <v>3060841</v>
      </c>
      <c r="I48" s="42">
        <f t="shared" si="9"/>
        <v>3875406</v>
      </c>
      <c r="J48" s="42">
        <f t="shared" si="9"/>
        <v>11680546</v>
      </c>
      <c r="K48" s="42">
        <f t="shared" si="9"/>
        <v>3583112</v>
      </c>
      <c r="L48" s="42">
        <f t="shared" si="9"/>
        <v>3885955</v>
      </c>
      <c r="M48" s="42">
        <f t="shared" si="9"/>
        <v>0</v>
      </c>
      <c r="N48" s="42">
        <f t="shared" si="9"/>
        <v>7469067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19149613</v>
      </c>
      <c r="X48" s="42">
        <f t="shared" si="9"/>
        <v>34413480</v>
      </c>
      <c r="Y48" s="42">
        <f t="shared" si="9"/>
        <v>-15263867</v>
      </c>
      <c r="Z48" s="43">
        <f>+IF(X48&lt;&gt;0,+(Y48/X48)*100,0)</f>
        <v>-44.35432568865456</v>
      </c>
      <c r="AA48" s="40">
        <f>+AA28+AA32+AA38+AA42+AA47</f>
        <v>83237044</v>
      </c>
    </row>
    <row r="49" spans="1:27" ht="13.5">
      <c r="A49" s="14" t="s">
        <v>58</v>
      </c>
      <c r="B49" s="15"/>
      <c r="C49" s="44">
        <f aca="true" t="shared" si="10" ref="C49:Y49">+C25-C48</f>
        <v>-14011664</v>
      </c>
      <c r="D49" s="44">
        <f>+D25-D48</f>
        <v>0</v>
      </c>
      <c r="E49" s="45">
        <f t="shared" si="10"/>
        <v>-11163186</v>
      </c>
      <c r="F49" s="46">
        <f t="shared" si="10"/>
        <v>-11163186</v>
      </c>
      <c r="G49" s="46">
        <f t="shared" si="10"/>
        <v>10747512</v>
      </c>
      <c r="H49" s="46">
        <f t="shared" si="10"/>
        <v>406411</v>
      </c>
      <c r="I49" s="46">
        <f t="shared" si="10"/>
        <v>-1788808</v>
      </c>
      <c r="J49" s="46">
        <f t="shared" si="10"/>
        <v>9365115</v>
      </c>
      <c r="K49" s="46">
        <f t="shared" si="10"/>
        <v>-1109055</v>
      </c>
      <c r="L49" s="46">
        <f t="shared" si="10"/>
        <v>4014506</v>
      </c>
      <c r="M49" s="46">
        <f t="shared" si="10"/>
        <v>0</v>
      </c>
      <c r="N49" s="46">
        <f t="shared" si="10"/>
        <v>2905451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12270566</v>
      </c>
      <c r="X49" s="46">
        <f>IF(F25=F48,0,X25-X48)</f>
        <v>8855364</v>
      </c>
      <c r="Y49" s="46">
        <f t="shared" si="10"/>
        <v>3415202</v>
      </c>
      <c r="Z49" s="47">
        <f>+IF(X49&lt;&gt;0,+(Y49/X49)*100,0)</f>
        <v>38.5664778997227</v>
      </c>
      <c r="AA49" s="44">
        <f>+AA25-AA48</f>
        <v>-11163186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1115445971</v>
      </c>
      <c r="D5" s="19">
        <f>SUM(D6:D8)</f>
        <v>0</v>
      </c>
      <c r="E5" s="20">
        <f t="shared" si="0"/>
        <v>1387522724</v>
      </c>
      <c r="F5" s="21">
        <f t="shared" si="0"/>
        <v>1387522724</v>
      </c>
      <c r="G5" s="21">
        <f t="shared" si="0"/>
        <v>228756329</v>
      </c>
      <c r="H5" s="21">
        <f t="shared" si="0"/>
        <v>3340173</v>
      </c>
      <c r="I5" s="21">
        <f t="shared" si="0"/>
        <v>4479957</v>
      </c>
      <c r="J5" s="21">
        <f t="shared" si="0"/>
        <v>236576459</v>
      </c>
      <c r="K5" s="21">
        <f t="shared" si="0"/>
        <v>4799297</v>
      </c>
      <c r="L5" s="21">
        <f t="shared" si="0"/>
        <v>203594318</v>
      </c>
      <c r="M5" s="21">
        <f t="shared" si="0"/>
        <v>1836153</v>
      </c>
      <c r="N5" s="21">
        <f t="shared" si="0"/>
        <v>210229768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446806227</v>
      </c>
      <c r="X5" s="21">
        <f t="shared" si="0"/>
        <v>937072228</v>
      </c>
      <c r="Y5" s="21">
        <f t="shared" si="0"/>
        <v>-490266001</v>
      </c>
      <c r="Z5" s="4">
        <f>+IF(X5&lt;&gt;0,+(Y5/X5)*100,0)</f>
        <v>-52.31891271032312</v>
      </c>
      <c r="AA5" s="19">
        <f>SUM(AA6:AA8)</f>
        <v>1387522724</v>
      </c>
    </row>
    <row r="6" spans="1:27" ht="13.5">
      <c r="A6" s="5" t="s">
        <v>33</v>
      </c>
      <c r="B6" s="3"/>
      <c r="C6" s="22">
        <v>925676122</v>
      </c>
      <c r="D6" s="22"/>
      <c r="E6" s="23">
        <v>1153397307</v>
      </c>
      <c r="F6" s="24">
        <v>1153397307</v>
      </c>
      <c r="G6" s="24">
        <v>175656707</v>
      </c>
      <c r="H6" s="24">
        <v>832223</v>
      </c>
      <c r="I6" s="24">
        <v>1050309</v>
      </c>
      <c r="J6" s="24">
        <v>177539239</v>
      </c>
      <c r="K6" s="24">
        <v>1362664</v>
      </c>
      <c r="L6" s="24">
        <v>149045351</v>
      </c>
      <c r="M6" s="24">
        <v>801770</v>
      </c>
      <c r="N6" s="24">
        <v>151209785</v>
      </c>
      <c r="O6" s="24"/>
      <c r="P6" s="24"/>
      <c r="Q6" s="24"/>
      <c r="R6" s="24"/>
      <c r="S6" s="24"/>
      <c r="T6" s="24"/>
      <c r="U6" s="24"/>
      <c r="V6" s="24"/>
      <c r="W6" s="24">
        <v>328749024</v>
      </c>
      <c r="X6" s="24">
        <v>807526131</v>
      </c>
      <c r="Y6" s="24">
        <v>-478777107</v>
      </c>
      <c r="Z6" s="6">
        <v>-59.29</v>
      </c>
      <c r="AA6" s="22">
        <v>1153397307</v>
      </c>
    </row>
    <row r="7" spans="1:27" ht="13.5">
      <c r="A7" s="5" t="s">
        <v>34</v>
      </c>
      <c r="B7" s="3"/>
      <c r="C7" s="25">
        <v>103993927</v>
      </c>
      <c r="D7" s="25"/>
      <c r="E7" s="26">
        <v>106838155</v>
      </c>
      <c r="F7" s="27">
        <v>106838155</v>
      </c>
      <c r="G7" s="27">
        <v>22038747</v>
      </c>
      <c r="H7" s="27">
        <v>2484505</v>
      </c>
      <c r="I7" s="27">
        <v>3398266</v>
      </c>
      <c r="J7" s="27">
        <v>27921518</v>
      </c>
      <c r="K7" s="27">
        <v>3096986</v>
      </c>
      <c r="L7" s="27">
        <v>28177975</v>
      </c>
      <c r="M7" s="27">
        <v>997789</v>
      </c>
      <c r="N7" s="27">
        <v>32272750</v>
      </c>
      <c r="O7" s="27"/>
      <c r="P7" s="27"/>
      <c r="Q7" s="27"/>
      <c r="R7" s="27"/>
      <c r="S7" s="27"/>
      <c r="T7" s="27"/>
      <c r="U7" s="27"/>
      <c r="V7" s="27"/>
      <c r="W7" s="27">
        <v>60194268</v>
      </c>
      <c r="X7" s="27">
        <v>49974000</v>
      </c>
      <c r="Y7" s="27">
        <v>10220268</v>
      </c>
      <c r="Z7" s="7">
        <v>20.45</v>
      </c>
      <c r="AA7" s="25">
        <v>106838155</v>
      </c>
    </row>
    <row r="8" spans="1:27" ht="13.5">
      <c r="A8" s="5" t="s">
        <v>35</v>
      </c>
      <c r="B8" s="3"/>
      <c r="C8" s="22">
        <v>85775922</v>
      </c>
      <c r="D8" s="22"/>
      <c r="E8" s="23">
        <v>127287262</v>
      </c>
      <c r="F8" s="24">
        <v>127287262</v>
      </c>
      <c r="G8" s="24">
        <v>31060875</v>
      </c>
      <c r="H8" s="24">
        <v>23445</v>
      </c>
      <c r="I8" s="24">
        <v>31382</v>
      </c>
      <c r="J8" s="24">
        <v>31115702</v>
      </c>
      <c r="K8" s="24">
        <v>339647</v>
      </c>
      <c r="L8" s="24">
        <v>26370992</v>
      </c>
      <c r="M8" s="24">
        <v>36594</v>
      </c>
      <c r="N8" s="24">
        <v>26747233</v>
      </c>
      <c r="O8" s="24"/>
      <c r="P8" s="24"/>
      <c r="Q8" s="24"/>
      <c r="R8" s="24"/>
      <c r="S8" s="24"/>
      <c r="T8" s="24"/>
      <c r="U8" s="24"/>
      <c r="V8" s="24"/>
      <c r="W8" s="24">
        <v>57862935</v>
      </c>
      <c r="X8" s="24">
        <v>79572097</v>
      </c>
      <c r="Y8" s="24">
        <v>-21709162</v>
      </c>
      <c r="Z8" s="6">
        <v>-27.28</v>
      </c>
      <c r="AA8" s="22">
        <v>127287262</v>
      </c>
    </row>
    <row r="9" spans="1:27" ht="13.5">
      <c r="A9" s="2" t="s">
        <v>36</v>
      </c>
      <c r="B9" s="3"/>
      <c r="C9" s="19">
        <f aca="true" t="shared" si="1" ref="C9:Y9">SUM(C10:C14)</f>
        <v>73090433</v>
      </c>
      <c r="D9" s="19">
        <f>SUM(D10:D14)</f>
        <v>0</v>
      </c>
      <c r="E9" s="20">
        <f t="shared" si="1"/>
        <v>89819948</v>
      </c>
      <c r="F9" s="21">
        <f t="shared" si="1"/>
        <v>89819948</v>
      </c>
      <c r="G9" s="21">
        <f t="shared" si="1"/>
        <v>27327264</v>
      </c>
      <c r="H9" s="21">
        <f t="shared" si="1"/>
        <v>336487</v>
      </c>
      <c r="I9" s="21">
        <f t="shared" si="1"/>
        <v>337441</v>
      </c>
      <c r="J9" s="21">
        <f t="shared" si="1"/>
        <v>28001192</v>
      </c>
      <c r="K9" s="21">
        <f t="shared" si="1"/>
        <v>477684</v>
      </c>
      <c r="L9" s="21">
        <f t="shared" si="1"/>
        <v>23153033</v>
      </c>
      <c r="M9" s="21">
        <f t="shared" si="1"/>
        <v>336507</v>
      </c>
      <c r="N9" s="21">
        <f t="shared" si="1"/>
        <v>23967224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51968416</v>
      </c>
      <c r="X9" s="21">
        <f t="shared" si="1"/>
        <v>62884315</v>
      </c>
      <c r="Y9" s="21">
        <f t="shared" si="1"/>
        <v>-10915899</v>
      </c>
      <c r="Z9" s="4">
        <f>+IF(X9&lt;&gt;0,+(Y9/X9)*100,0)</f>
        <v>-17.358699065100733</v>
      </c>
      <c r="AA9" s="19">
        <f>SUM(AA10:AA14)</f>
        <v>89819948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3687402</v>
      </c>
      <c r="D12" s="22"/>
      <c r="E12" s="23">
        <v>3467230</v>
      </c>
      <c r="F12" s="24">
        <v>3467230</v>
      </c>
      <c r="G12" s="24">
        <v>336363</v>
      </c>
      <c r="H12" s="24">
        <v>336487</v>
      </c>
      <c r="I12" s="24">
        <v>337441</v>
      </c>
      <c r="J12" s="24">
        <v>1010291</v>
      </c>
      <c r="K12" s="24">
        <v>337791</v>
      </c>
      <c r="L12" s="24">
        <v>330284</v>
      </c>
      <c r="M12" s="24">
        <v>332491</v>
      </c>
      <c r="N12" s="24">
        <v>1000566</v>
      </c>
      <c r="O12" s="24"/>
      <c r="P12" s="24"/>
      <c r="Q12" s="24"/>
      <c r="R12" s="24"/>
      <c r="S12" s="24"/>
      <c r="T12" s="24"/>
      <c r="U12" s="24"/>
      <c r="V12" s="24"/>
      <c r="W12" s="24">
        <v>2010857</v>
      </c>
      <c r="X12" s="24">
        <v>2427495</v>
      </c>
      <c r="Y12" s="24">
        <v>-416638</v>
      </c>
      <c r="Z12" s="6">
        <v>-17.16</v>
      </c>
      <c r="AA12" s="22">
        <v>3467230</v>
      </c>
    </row>
    <row r="13" spans="1:27" ht="13.5">
      <c r="A13" s="5" t="s">
        <v>40</v>
      </c>
      <c r="B13" s="3"/>
      <c r="C13" s="22">
        <v>570</v>
      </c>
      <c r="D13" s="22"/>
      <c r="E13" s="23">
        <v>2381403</v>
      </c>
      <c r="F13" s="24">
        <v>2381403</v>
      </c>
      <c r="G13" s="24">
        <v>43</v>
      </c>
      <c r="H13" s="24"/>
      <c r="I13" s="24"/>
      <c r="J13" s="24">
        <v>43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43</v>
      </c>
      <c r="X13" s="24">
        <v>1666414</v>
      </c>
      <c r="Y13" s="24">
        <v>-1666371</v>
      </c>
      <c r="Z13" s="6">
        <v>-100</v>
      </c>
      <c r="AA13" s="22">
        <v>2381403</v>
      </c>
    </row>
    <row r="14" spans="1:27" ht="13.5">
      <c r="A14" s="5" t="s">
        <v>41</v>
      </c>
      <c r="B14" s="3"/>
      <c r="C14" s="25">
        <v>69402461</v>
      </c>
      <c r="D14" s="25"/>
      <c r="E14" s="26">
        <v>83971315</v>
      </c>
      <c r="F14" s="27">
        <v>83971315</v>
      </c>
      <c r="G14" s="27">
        <v>26990858</v>
      </c>
      <c r="H14" s="27"/>
      <c r="I14" s="27"/>
      <c r="J14" s="27">
        <v>26990858</v>
      </c>
      <c r="K14" s="27">
        <v>139893</v>
      </c>
      <c r="L14" s="27">
        <v>22822749</v>
      </c>
      <c r="M14" s="27">
        <v>4016</v>
      </c>
      <c r="N14" s="27">
        <v>22966658</v>
      </c>
      <c r="O14" s="27"/>
      <c r="P14" s="27"/>
      <c r="Q14" s="27"/>
      <c r="R14" s="27"/>
      <c r="S14" s="27"/>
      <c r="T14" s="27"/>
      <c r="U14" s="27"/>
      <c r="V14" s="27"/>
      <c r="W14" s="27">
        <v>49957516</v>
      </c>
      <c r="X14" s="27">
        <v>58790406</v>
      </c>
      <c r="Y14" s="27">
        <v>-8832890</v>
      </c>
      <c r="Z14" s="7">
        <v>-15.02</v>
      </c>
      <c r="AA14" s="25">
        <v>83971315</v>
      </c>
    </row>
    <row r="15" spans="1:27" ht="13.5">
      <c r="A15" s="2" t="s">
        <v>42</v>
      </c>
      <c r="B15" s="8"/>
      <c r="C15" s="19">
        <f aca="true" t="shared" si="2" ref="C15:Y15">SUM(C16:C18)</f>
        <v>24223798</v>
      </c>
      <c r="D15" s="19">
        <f>SUM(D16:D18)</f>
        <v>0</v>
      </c>
      <c r="E15" s="20">
        <f t="shared" si="2"/>
        <v>4741674</v>
      </c>
      <c r="F15" s="21">
        <f t="shared" si="2"/>
        <v>4741674</v>
      </c>
      <c r="G15" s="21">
        <f t="shared" si="2"/>
        <v>300</v>
      </c>
      <c r="H15" s="21">
        <f t="shared" si="2"/>
        <v>300</v>
      </c>
      <c r="I15" s="21">
        <f t="shared" si="2"/>
        <v>300</v>
      </c>
      <c r="J15" s="21">
        <f t="shared" si="2"/>
        <v>900</v>
      </c>
      <c r="K15" s="21">
        <f t="shared" si="2"/>
        <v>0</v>
      </c>
      <c r="L15" s="21">
        <f t="shared" si="2"/>
        <v>300</v>
      </c>
      <c r="M15" s="21">
        <f t="shared" si="2"/>
        <v>300</v>
      </c>
      <c r="N15" s="21">
        <f t="shared" si="2"/>
        <v>600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1500</v>
      </c>
      <c r="X15" s="21">
        <f t="shared" si="2"/>
        <v>3320029</v>
      </c>
      <c r="Y15" s="21">
        <f t="shared" si="2"/>
        <v>-3318529</v>
      </c>
      <c r="Z15" s="4">
        <f>+IF(X15&lt;&gt;0,+(Y15/X15)*100,0)</f>
        <v>-99.95481967175589</v>
      </c>
      <c r="AA15" s="19">
        <f>SUM(AA16:AA18)</f>
        <v>4741674</v>
      </c>
    </row>
    <row r="16" spans="1:27" ht="13.5">
      <c r="A16" s="5" t="s">
        <v>43</v>
      </c>
      <c r="B16" s="3"/>
      <c r="C16" s="22">
        <v>24223798</v>
      </c>
      <c r="D16" s="22"/>
      <c r="E16" s="23">
        <v>4741674</v>
      </c>
      <c r="F16" s="24">
        <v>4741674</v>
      </c>
      <c r="G16" s="24">
        <v>300</v>
      </c>
      <c r="H16" s="24">
        <v>300</v>
      </c>
      <c r="I16" s="24">
        <v>300</v>
      </c>
      <c r="J16" s="24">
        <v>900</v>
      </c>
      <c r="K16" s="24"/>
      <c r="L16" s="24">
        <v>300</v>
      </c>
      <c r="M16" s="24">
        <v>300</v>
      </c>
      <c r="N16" s="24">
        <v>600</v>
      </c>
      <c r="O16" s="24"/>
      <c r="P16" s="24"/>
      <c r="Q16" s="24"/>
      <c r="R16" s="24"/>
      <c r="S16" s="24"/>
      <c r="T16" s="24"/>
      <c r="U16" s="24"/>
      <c r="V16" s="24"/>
      <c r="W16" s="24">
        <v>1500</v>
      </c>
      <c r="X16" s="24">
        <v>3320029</v>
      </c>
      <c r="Y16" s="24">
        <v>-3318529</v>
      </c>
      <c r="Z16" s="6">
        <v>-99.95</v>
      </c>
      <c r="AA16" s="22">
        <v>4741674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239351068</v>
      </c>
      <c r="D19" s="19">
        <f>SUM(D20:D23)</f>
        <v>0</v>
      </c>
      <c r="E19" s="20">
        <f t="shared" si="3"/>
        <v>388642454</v>
      </c>
      <c r="F19" s="21">
        <f t="shared" si="3"/>
        <v>388642454</v>
      </c>
      <c r="G19" s="21">
        <f t="shared" si="3"/>
        <v>26178591</v>
      </c>
      <c r="H19" s="21">
        <f t="shared" si="3"/>
        <v>24037096</v>
      </c>
      <c r="I19" s="21">
        <f t="shared" si="3"/>
        <v>25569716</v>
      </c>
      <c r="J19" s="21">
        <f t="shared" si="3"/>
        <v>75785403</v>
      </c>
      <c r="K19" s="21">
        <f t="shared" si="3"/>
        <v>20139030</v>
      </c>
      <c r="L19" s="21">
        <f t="shared" si="3"/>
        <v>22246779</v>
      </c>
      <c r="M19" s="21">
        <f t="shared" si="3"/>
        <v>21669364</v>
      </c>
      <c r="N19" s="21">
        <f t="shared" si="3"/>
        <v>64055173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139840576</v>
      </c>
      <c r="X19" s="21">
        <f t="shared" si="3"/>
        <v>181791240</v>
      </c>
      <c r="Y19" s="21">
        <f t="shared" si="3"/>
        <v>-41950664</v>
      </c>
      <c r="Z19" s="4">
        <f>+IF(X19&lt;&gt;0,+(Y19/X19)*100,0)</f>
        <v>-23.07628464385853</v>
      </c>
      <c r="AA19" s="19">
        <f>SUM(AA20:AA23)</f>
        <v>388642454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181188740</v>
      </c>
      <c r="D21" s="22"/>
      <c r="E21" s="23">
        <v>291067529</v>
      </c>
      <c r="F21" s="24">
        <v>291067529</v>
      </c>
      <c r="G21" s="24">
        <v>19166286</v>
      </c>
      <c r="H21" s="24">
        <v>17012190</v>
      </c>
      <c r="I21" s="24">
        <v>18578469</v>
      </c>
      <c r="J21" s="24">
        <v>54756945</v>
      </c>
      <c r="K21" s="24">
        <v>13083939</v>
      </c>
      <c r="L21" s="24">
        <v>15334346</v>
      </c>
      <c r="M21" s="24">
        <v>14781123</v>
      </c>
      <c r="N21" s="24">
        <v>43199408</v>
      </c>
      <c r="O21" s="24"/>
      <c r="P21" s="24"/>
      <c r="Q21" s="24"/>
      <c r="R21" s="24"/>
      <c r="S21" s="24"/>
      <c r="T21" s="24"/>
      <c r="U21" s="24"/>
      <c r="V21" s="24"/>
      <c r="W21" s="24">
        <v>97956353</v>
      </c>
      <c r="X21" s="24">
        <v>136149896</v>
      </c>
      <c r="Y21" s="24">
        <v>-38193543</v>
      </c>
      <c r="Z21" s="6">
        <v>-28.05</v>
      </c>
      <c r="AA21" s="22">
        <v>291067529</v>
      </c>
    </row>
    <row r="22" spans="1:27" ht="13.5">
      <c r="A22" s="5" t="s">
        <v>49</v>
      </c>
      <c r="B22" s="3"/>
      <c r="C22" s="25">
        <v>57352878</v>
      </c>
      <c r="D22" s="25"/>
      <c r="E22" s="26">
        <v>97574925</v>
      </c>
      <c r="F22" s="27">
        <v>97574925</v>
      </c>
      <c r="G22" s="27">
        <v>6940804</v>
      </c>
      <c r="H22" s="27">
        <v>6953405</v>
      </c>
      <c r="I22" s="27">
        <v>6919746</v>
      </c>
      <c r="J22" s="27">
        <v>20813955</v>
      </c>
      <c r="K22" s="27">
        <v>6983590</v>
      </c>
      <c r="L22" s="27">
        <v>6840932</v>
      </c>
      <c r="M22" s="27">
        <v>6816740</v>
      </c>
      <c r="N22" s="27">
        <v>20641262</v>
      </c>
      <c r="O22" s="27"/>
      <c r="P22" s="27"/>
      <c r="Q22" s="27"/>
      <c r="R22" s="27"/>
      <c r="S22" s="27"/>
      <c r="T22" s="27"/>
      <c r="U22" s="27"/>
      <c r="V22" s="27"/>
      <c r="W22" s="27">
        <v>41455217</v>
      </c>
      <c r="X22" s="27">
        <v>45279324</v>
      </c>
      <c r="Y22" s="27">
        <v>-3824107</v>
      </c>
      <c r="Z22" s="7">
        <v>-8.45</v>
      </c>
      <c r="AA22" s="25">
        <v>97574925</v>
      </c>
    </row>
    <row r="23" spans="1:27" ht="13.5">
      <c r="A23" s="5" t="s">
        <v>50</v>
      </c>
      <c r="B23" s="3"/>
      <c r="C23" s="22">
        <v>809450</v>
      </c>
      <c r="D23" s="22"/>
      <c r="E23" s="23"/>
      <c r="F23" s="24"/>
      <c r="G23" s="24">
        <v>71501</v>
      </c>
      <c r="H23" s="24">
        <v>71501</v>
      </c>
      <c r="I23" s="24">
        <v>71501</v>
      </c>
      <c r="J23" s="24">
        <v>214503</v>
      </c>
      <c r="K23" s="24">
        <v>71501</v>
      </c>
      <c r="L23" s="24">
        <v>71501</v>
      </c>
      <c r="M23" s="24">
        <v>71501</v>
      </c>
      <c r="N23" s="24">
        <v>214503</v>
      </c>
      <c r="O23" s="24"/>
      <c r="P23" s="24"/>
      <c r="Q23" s="24"/>
      <c r="R23" s="24"/>
      <c r="S23" s="24"/>
      <c r="T23" s="24"/>
      <c r="U23" s="24"/>
      <c r="V23" s="24"/>
      <c r="W23" s="24">
        <v>429006</v>
      </c>
      <c r="X23" s="24">
        <v>362020</v>
      </c>
      <c r="Y23" s="24">
        <v>66986</v>
      </c>
      <c r="Z23" s="6">
        <v>18.5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1452111270</v>
      </c>
      <c r="D25" s="40">
        <f>+D5+D9+D15+D19+D24</f>
        <v>0</v>
      </c>
      <c r="E25" s="41">
        <f t="shared" si="4"/>
        <v>1870726800</v>
      </c>
      <c r="F25" s="42">
        <f t="shared" si="4"/>
        <v>1870726800</v>
      </c>
      <c r="G25" s="42">
        <f t="shared" si="4"/>
        <v>282262484</v>
      </c>
      <c r="H25" s="42">
        <f t="shared" si="4"/>
        <v>27714056</v>
      </c>
      <c r="I25" s="42">
        <f t="shared" si="4"/>
        <v>30387414</v>
      </c>
      <c r="J25" s="42">
        <f t="shared" si="4"/>
        <v>340363954</v>
      </c>
      <c r="K25" s="42">
        <f t="shared" si="4"/>
        <v>25416011</v>
      </c>
      <c r="L25" s="42">
        <f t="shared" si="4"/>
        <v>248994430</v>
      </c>
      <c r="M25" s="42">
        <f t="shared" si="4"/>
        <v>23842324</v>
      </c>
      <c r="N25" s="42">
        <f t="shared" si="4"/>
        <v>298252765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638616719</v>
      </c>
      <c r="X25" s="42">
        <f t="shared" si="4"/>
        <v>1185067812</v>
      </c>
      <c r="Y25" s="42">
        <f t="shared" si="4"/>
        <v>-546451093</v>
      </c>
      <c r="Z25" s="43">
        <f>+IF(X25&lt;&gt;0,+(Y25/X25)*100,0)</f>
        <v>-46.1113775487474</v>
      </c>
      <c r="AA25" s="40">
        <f>+AA5+AA9+AA15+AA19+AA24</f>
        <v>1870726800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445236907</v>
      </c>
      <c r="D28" s="19">
        <f>SUM(D29:D31)</f>
        <v>0</v>
      </c>
      <c r="E28" s="20">
        <f t="shared" si="5"/>
        <v>529028374</v>
      </c>
      <c r="F28" s="21">
        <f t="shared" si="5"/>
        <v>529028374</v>
      </c>
      <c r="G28" s="21">
        <f t="shared" si="5"/>
        <v>33865558</v>
      </c>
      <c r="H28" s="21">
        <f t="shared" si="5"/>
        <v>28554326</v>
      </c>
      <c r="I28" s="21">
        <f t="shared" si="5"/>
        <v>52840529</v>
      </c>
      <c r="J28" s="21">
        <f t="shared" si="5"/>
        <v>115260413</v>
      </c>
      <c r="K28" s="21">
        <f t="shared" si="5"/>
        <v>41324692</v>
      </c>
      <c r="L28" s="21">
        <f t="shared" si="5"/>
        <v>42046519</v>
      </c>
      <c r="M28" s="21">
        <f t="shared" si="5"/>
        <v>47624680</v>
      </c>
      <c r="N28" s="21">
        <f t="shared" si="5"/>
        <v>130995891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246256304</v>
      </c>
      <c r="X28" s="21">
        <f t="shared" si="5"/>
        <v>330256186</v>
      </c>
      <c r="Y28" s="21">
        <f t="shared" si="5"/>
        <v>-83999882</v>
      </c>
      <c r="Z28" s="4">
        <f>+IF(X28&lt;&gt;0,+(Y28/X28)*100,0)</f>
        <v>-25.434764150034724</v>
      </c>
      <c r="AA28" s="19">
        <f>SUM(AA29:AA31)</f>
        <v>529028374</v>
      </c>
    </row>
    <row r="29" spans="1:27" ht="13.5">
      <c r="A29" s="5" t="s">
        <v>33</v>
      </c>
      <c r="B29" s="3"/>
      <c r="C29" s="22">
        <v>209349383</v>
      </c>
      <c r="D29" s="22"/>
      <c r="E29" s="23">
        <v>247368384</v>
      </c>
      <c r="F29" s="24">
        <v>247368384</v>
      </c>
      <c r="G29" s="24">
        <v>18792942</v>
      </c>
      <c r="H29" s="24">
        <v>11518079</v>
      </c>
      <c r="I29" s="24">
        <v>21247142</v>
      </c>
      <c r="J29" s="24">
        <v>51558163</v>
      </c>
      <c r="K29" s="24">
        <v>21865009</v>
      </c>
      <c r="L29" s="24">
        <v>20082569</v>
      </c>
      <c r="M29" s="24">
        <v>23982230</v>
      </c>
      <c r="N29" s="24">
        <v>65929808</v>
      </c>
      <c r="O29" s="24"/>
      <c r="P29" s="24"/>
      <c r="Q29" s="24"/>
      <c r="R29" s="24"/>
      <c r="S29" s="24"/>
      <c r="T29" s="24"/>
      <c r="U29" s="24"/>
      <c r="V29" s="24"/>
      <c r="W29" s="24">
        <v>117487971</v>
      </c>
      <c r="X29" s="24">
        <v>173188757</v>
      </c>
      <c r="Y29" s="24">
        <v>-55700786</v>
      </c>
      <c r="Z29" s="6">
        <v>-32.16</v>
      </c>
      <c r="AA29" s="22">
        <v>247368384</v>
      </c>
    </row>
    <row r="30" spans="1:27" ht="13.5">
      <c r="A30" s="5" t="s">
        <v>34</v>
      </c>
      <c r="B30" s="3"/>
      <c r="C30" s="25">
        <v>115882450</v>
      </c>
      <c r="D30" s="25"/>
      <c r="E30" s="26">
        <v>120786247</v>
      </c>
      <c r="F30" s="27">
        <v>120786247</v>
      </c>
      <c r="G30" s="27">
        <v>7518947</v>
      </c>
      <c r="H30" s="27">
        <v>8222508</v>
      </c>
      <c r="I30" s="27">
        <v>10146772</v>
      </c>
      <c r="J30" s="27">
        <v>25888227</v>
      </c>
      <c r="K30" s="27">
        <v>10373607</v>
      </c>
      <c r="L30" s="27">
        <v>9719713</v>
      </c>
      <c r="M30" s="27">
        <v>9964827</v>
      </c>
      <c r="N30" s="27">
        <v>30058147</v>
      </c>
      <c r="O30" s="27"/>
      <c r="P30" s="27"/>
      <c r="Q30" s="27"/>
      <c r="R30" s="27"/>
      <c r="S30" s="27"/>
      <c r="T30" s="27"/>
      <c r="U30" s="27"/>
      <c r="V30" s="27"/>
      <c r="W30" s="27">
        <v>55946374</v>
      </c>
      <c r="X30" s="27">
        <v>56498886</v>
      </c>
      <c r="Y30" s="27">
        <v>-552512</v>
      </c>
      <c r="Z30" s="7">
        <v>-0.98</v>
      </c>
      <c r="AA30" s="25">
        <v>120786247</v>
      </c>
    </row>
    <row r="31" spans="1:27" ht="13.5">
      <c r="A31" s="5" t="s">
        <v>35</v>
      </c>
      <c r="B31" s="3"/>
      <c r="C31" s="22">
        <v>120005074</v>
      </c>
      <c r="D31" s="22"/>
      <c r="E31" s="23">
        <v>160873743</v>
      </c>
      <c r="F31" s="24">
        <v>160873743</v>
      </c>
      <c r="G31" s="24">
        <v>7553669</v>
      </c>
      <c r="H31" s="24">
        <v>8813739</v>
      </c>
      <c r="I31" s="24">
        <v>21446615</v>
      </c>
      <c r="J31" s="24">
        <v>37814023</v>
      </c>
      <c r="K31" s="24">
        <v>9086076</v>
      </c>
      <c r="L31" s="24">
        <v>12244237</v>
      </c>
      <c r="M31" s="24">
        <v>13677623</v>
      </c>
      <c r="N31" s="24">
        <v>35007936</v>
      </c>
      <c r="O31" s="24"/>
      <c r="P31" s="24"/>
      <c r="Q31" s="24"/>
      <c r="R31" s="24"/>
      <c r="S31" s="24"/>
      <c r="T31" s="24"/>
      <c r="U31" s="24"/>
      <c r="V31" s="24"/>
      <c r="W31" s="24">
        <v>72821959</v>
      </c>
      <c r="X31" s="24">
        <v>100568543</v>
      </c>
      <c r="Y31" s="24">
        <v>-27746584</v>
      </c>
      <c r="Z31" s="6">
        <v>-27.59</v>
      </c>
      <c r="AA31" s="22">
        <v>160873743</v>
      </c>
    </row>
    <row r="32" spans="1:27" ht="13.5">
      <c r="A32" s="2" t="s">
        <v>36</v>
      </c>
      <c r="B32" s="3"/>
      <c r="C32" s="19">
        <f aca="true" t="shared" si="6" ref="C32:Y32">SUM(C33:C37)</f>
        <v>116015668</v>
      </c>
      <c r="D32" s="19">
        <f>SUM(D33:D37)</f>
        <v>0</v>
      </c>
      <c r="E32" s="20">
        <f t="shared" si="6"/>
        <v>96645656</v>
      </c>
      <c r="F32" s="21">
        <f t="shared" si="6"/>
        <v>96645656</v>
      </c>
      <c r="G32" s="21">
        <f t="shared" si="6"/>
        <v>6638775</v>
      </c>
      <c r="H32" s="21">
        <f t="shared" si="6"/>
        <v>7119168</v>
      </c>
      <c r="I32" s="21">
        <f t="shared" si="6"/>
        <v>7893333</v>
      </c>
      <c r="J32" s="21">
        <f t="shared" si="6"/>
        <v>21651276</v>
      </c>
      <c r="K32" s="21">
        <f t="shared" si="6"/>
        <v>8278046</v>
      </c>
      <c r="L32" s="21">
        <f t="shared" si="6"/>
        <v>7193907</v>
      </c>
      <c r="M32" s="21">
        <f t="shared" si="6"/>
        <v>8923990</v>
      </c>
      <c r="N32" s="21">
        <f t="shared" si="6"/>
        <v>24395943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46047219</v>
      </c>
      <c r="X32" s="21">
        <f t="shared" si="6"/>
        <v>67664028</v>
      </c>
      <c r="Y32" s="21">
        <f t="shared" si="6"/>
        <v>-21616809</v>
      </c>
      <c r="Z32" s="4">
        <f>+IF(X32&lt;&gt;0,+(Y32/X32)*100,0)</f>
        <v>-31.947268938822265</v>
      </c>
      <c r="AA32" s="19">
        <f>SUM(AA33:AA37)</f>
        <v>96645656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43588556</v>
      </c>
      <c r="D35" s="22"/>
      <c r="E35" s="23">
        <v>44739225</v>
      </c>
      <c r="F35" s="24">
        <v>44739225</v>
      </c>
      <c r="G35" s="24">
        <v>3368428</v>
      </c>
      <c r="H35" s="24">
        <v>3326225</v>
      </c>
      <c r="I35" s="24">
        <v>3630784</v>
      </c>
      <c r="J35" s="24">
        <v>10325437</v>
      </c>
      <c r="K35" s="24">
        <v>4072149</v>
      </c>
      <c r="L35" s="24">
        <v>3625032</v>
      </c>
      <c r="M35" s="24">
        <v>3514441</v>
      </c>
      <c r="N35" s="24">
        <v>11211622</v>
      </c>
      <c r="O35" s="24"/>
      <c r="P35" s="24"/>
      <c r="Q35" s="24"/>
      <c r="R35" s="24"/>
      <c r="S35" s="24"/>
      <c r="T35" s="24"/>
      <c r="U35" s="24"/>
      <c r="V35" s="24"/>
      <c r="W35" s="24">
        <v>21537059</v>
      </c>
      <c r="X35" s="24">
        <v>31323044</v>
      </c>
      <c r="Y35" s="24">
        <v>-9785985</v>
      </c>
      <c r="Z35" s="6">
        <v>-31.24</v>
      </c>
      <c r="AA35" s="22">
        <v>44739225</v>
      </c>
    </row>
    <row r="36" spans="1:27" ht="13.5">
      <c r="A36" s="5" t="s">
        <v>40</v>
      </c>
      <c r="B36" s="3"/>
      <c r="C36" s="22">
        <v>38503473</v>
      </c>
      <c r="D36" s="22"/>
      <c r="E36" s="23">
        <v>12466184</v>
      </c>
      <c r="F36" s="24">
        <v>12466184</v>
      </c>
      <c r="G36" s="24">
        <v>1065866</v>
      </c>
      <c r="H36" s="24">
        <v>1266873</v>
      </c>
      <c r="I36" s="24">
        <v>1075356</v>
      </c>
      <c r="J36" s="24">
        <v>3408095</v>
      </c>
      <c r="K36" s="24">
        <v>1020513</v>
      </c>
      <c r="L36" s="24">
        <v>870727</v>
      </c>
      <c r="M36" s="24">
        <v>1079610</v>
      </c>
      <c r="N36" s="24">
        <v>2970850</v>
      </c>
      <c r="O36" s="24"/>
      <c r="P36" s="24"/>
      <c r="Q36" s="24"/>
      <c r="R36" s="24"/>
      <c r="S36" s="24"/>
      <c r="T36" s="24"/>
      <c r="U36" s="24"/>
      <c r="V36" s="24"/>
      <c r="W36" s="24">
        <v>6378945</v>
      </c>
      <c r="X36" s="24">
        <v>8727886</v>
      </c>
      <c r="Y36" s="24">
        <v>-2348941</v>
      </c>
      <c r="Z36" s="6">
        <v>-26.91</v>
      </c>
      <c r="AA36" s="22">
        <v>12466184</v>
      </c>
    </row>
    <row r="37" spans="1:27" ht="13.5">
      <c r="A37" s="5" t="s">
        <v>41</v>
      </c>
      <c r="B37" s="3"/>
      <c r="C37" s="25">
        <v>33923639</v>
      </c>
      <c r="D37" s="25"/>
      <c r="E37" s="26">
        <v>39440247</v>
      </c>
      <c r="F37" s="27">
        <v>39440247</v>
      </c>
      <c r="G37" s="27">
        <v>2204481</v>
      </c>
      <c r="H37" s="27">
        <v>2526070</v>
      </c>
      <c r="I37" s="27">
        <v>3187193</v>
      </c>
      <c r="J37" s="27">
        <v>7917744</v>
      </c>
      <c r="K37" s="27">
        <v>3185384</v>
      </c>
      <c r="L37" s="27">
        <v>2698148</v>
      </c>
      <c r="M37" s="27">
        <v>4329939</v>
      </c>
      <c r="N37" s="27">
        <v>10213471</v>
      </c>
      <c r="O37" s="27"/>
      <c r="P37" s="27"/>
      <c r="Q37" s="27"/>
      <c r="R37" s="27"/>
      <c r="S37" s="27"/>
      <c r="T37" s="27"/>
      <c r="U37" s="27"/>
      <c r="V37" s="27"/>
      <c r="W37" s="27">
        <v>18131215</v>
      </c>
      <c r="X37" s="27">
        <v>27613098</v>
      </c>
      <c r="Y37" s="27">
        <v>-9481883</v>
      </c>
      <c r="Z37" s="7">
        <v>-34.34</v>
      </c>
      <c r="AA37" s="25">
        <v>39440247</v>
      </c>
    </row>
    <row r="38" spans="1:27" ht="13.5">
      <c r="A38" s="2" t="s">
        <v>42</v>
      </c>
      <c r="B38" s="8"/>
      <c r="C38" s="19">
        <f aca="true" t="shared" si="7" ref="C38:Y38">SUM(C39:C41)</f>
        <v>70718628</v>
      </c>
      <c r="D38" s="19">
        <f>SUM(D39:D41)</f>
        <v>0</v>
      </c>
      <c r="E38" s="20">
        <f t="shared" si="7"/>
        <v>46928622</v>
      </c>
      <c r="F38" s="21">
        <f t="shared" si="7"/>
        <v>46928622</v>
      </c>
      <c r="G38" s="21">
        <f t="shared" si="7"/>
        <v>18276180</v>
      </c>
      <c r="H38" s="21">
        <f t="shared" si="7"/>
        <v>2052591</v>
      </c>
      <c r="I38" s="21">
        <f t="shared" si="7"/>
        <v>1951316</v>
      </c>
      <c r="J38" s="21">
        <f t="shared" si="7"/>
        <v>22280087</v>
      </c>
      <c r="K38" s="21">
        <f t="shared" si="7"/>
        <v>2095265</v>
      </c>
      <c r="L38" s="21">
        <f t="shared" si="7"/>
        <v>1806265</v>
      </c>
      <c r="M38" s="21">
        <f t="shared" si="7"/>
        <v>2194373</v>
      </c>
      <c r="N38" s="21">
        <f t="shared" si="7"/>
        <v>6095903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28375990</v>
      </c>
      <c r="X38" s="21">
        <f t="shared" si="7"/>
        <v>32855895</v>
      </c>
      <c r="Y38" s="21">
        <f t="shared" si="7"/>
        <v>-4479905</v>
      </c>
      <c r="Z38" s="4">
        <f>+IF(X38&lt;&gt;0,+(Y38/X38)*100,0)</f>
        <v>-13.635011312277449</v>
      </c>
      <c r="AA38" s="19">
        <f>SUM(AA39:AA41)</f>
        <v>46928622</v>
      </c>
    </row>
    <row r="39" spans="1:27" ht="13.5">
      <c r="A39" s="5" t="s">
        <v>43</v>
      </c>
      <c r="B39" s="3"/>
      <c r="C39" s="22">
        <v>70718628</v>
      </c>
      <c r="D39" s="22"/>
      <c r="E39" s="23">
        <v>44950887</v>
      </c>
      <c r="F39" s="24">
        <v>44950887</v>
      </c>
      <c r="G39" s="24">
        <v>18276180</v>
      </c>
      <c r="H39" s="24">
        <v>2052591</v>
      </c>
      <c r="I39" s="24">
        <v>1951316</v>
      </c>
      <c r="J39" s="24">
        <v>22280087</v>
      </c>
      <c r="K39" s="24">
        <v>2095265</v>
      </c>
      <c r="L39" s="24">
        <v>1806265</v>
      </c>
      <c r="M39" s="24">
        <v>2194373</v>
      </c>
      <c r="N39" s="24">
        <v>6095903</v>
      </c>
      <c r="O39" s="24"/>
      <c r="P39" s="24"/>
      <c r="Q39" s="24"/>
      <c r="R39" s="24"/>
      <c r="S39" s="24"/>
      <c r="T39" s="24"/>
      <c r="U39" s="24"/>
      <c r="V39" s="24"/>
      <c r="W39" s="24">
        <v>28375990</v>
      </c>
      <c r="X39" s="24">
        <v>31471234</v>
      </c>
      <c r="Y39" s="24">
        <v>-3095244</v>
      </c>
      <c r="Z39" s="6">
        <v>-9.84</v>
      </c>
      <c r="AA39" s="22">
        <v>44950887</v>
      </c>
    </row>
    <row r="40" spans="1:27" ht="13.5">
      <c r="A40" s="5" t="s">
        <v>44</v>
      </c>
      <c r="B40" s="3"/>
      <c r="C40" s="22"/>
      <c r="D40" s="22"/>
      <c r="E40" s="23">
        <v>1977735</v>
      </c>
      <c r="F40" s="24">
        <v>1977735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1384661</v>
      </c>
      <c r="Y40" s="24">
        <v>-1384661</v>
      </c>
      <c r="Z40" s="6">
        <v>-100</v>
      </c>
      <c r="AA40" s="22">
        <v>1977735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641989550</v>
      </c>
      <c r="D42" s="19">
        <f>SUM(D43:D46)</f>
        <v>0</v>
      </c>
      <c r="E42" s="20">
        <f t="shared" si="8"/>
        <v>685084346</v>
      </c>
      <c r="F42" s="21">
        <f t="shared" si="8"/>
        <v>685084346</v>
      </c>
      <c r="G42" s="21">
        <f t="shared" si="8"/>
        <v>34915272</v>
      </c>
      <c r="H42" s="21">
        <f t="shared" si="8"/>
        <v>34227491</v>
      </c>
      <c r="I42" s="21">
        <f t="shared" si="8"/>
        <v>53946923</v>
      </c>
      <c r="J42" s="21">
        <f t="shared" si="8"/>
        <v>123089686</v>
      </c>
      <c r="K42" s="21">
        <f t="shared" si="8"/>
        <v>63941052</v>
      </c>
      <c r="L42" s="21">
        <f t="shared" si="8"/>
        <v>39285573</v>
      </c>
      <c r="M42" s="21">
        <f t="shared" si="8"/>
        <v>65152301</v>
      </c>
      <c r="N42" s="21">
        <f t="shared" si="8"/>
        <v>168378926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291468612</v>
      </c>
      <c r="X42" s="21">
        <f t="shared" si="8"/>
        <v>320452268</v>
      </c>
      <c r="Y42" s="21">
        <f t="shared" si="8"/>
        <v>-28983656</v>
      </c>
      <c r="Z42" s="4">
        <f>+IF(X42&lt;&gt;0,+(Y42/X42)*100,0)</f>
        <v>-9.044609414341858</v>
      </c>
      <c r="AA42" s="19">
        <f>SUM(AA43:AA46)</f>
        <v>685084346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519003442</v>
      </c>
      <c r="D44" s="22"/>
      <c r="E44" s="23">
        <v>558294744</v>
      </c>
      <c r="F44" s="24">
        <v>558294744</v>
      </c>
      <c r="G44" s="24">
        <v>26737718</v>
      </c>
      <c r="H44" s="24">
        <v>25243302</v>
      </c>
      <c r="I44" s="24">
        <v>43933181</v>
      </c>
      <c r="J44" s="24">
        <v>95914201</v>
      </c>
      <c r="K44" s="24">
        <v>44499326</v>
      </c>
      <c r="L44" s="24">
        <v>28539326</v>
      </c>
      <c r="M44" s="24">
        <v>52872609</v>
      </c>
      <c r="N44" s="24">
        <v>125911261</v>
      </c>
      <c r="O44" s="24"/>
      <c r="P44" s="24"/>
      <c r="Q44" s="24"/>
      <c r="R44" s="24"/>
      <c r="S44" s="24"/>
      <c r="T44" s="24"/>
      <c r="U44" s="24"/>
      <c r="V44" s="24"/>
      <c r="W44" s="24">
        <v>221825462</v>
      </c>
      <c r="X44" s="24">
        <v>261145454</v>
      </c>
      <c r="Y44" s="24">
        <v>-39319992</v>
      </c>
      <c r="Z44" s="6">
        <v>-15.06</v>
      </c>
      <c r="AA44" s="22">
        <v>558294744</v>
      </c>
    </row>
    <row r="45" spans="1:27" ht="13.5">
      <c r="A45" s="5" t="s">
        <v>49</v>
      </c>
      <c r="B45" s="3"/>
      <c r="C45" s="25">
        <v>118847690</v>
      </c>
      <c r="D45" s="25"/>
      <c r="E45" s="26">
        <v>120868234</v>
      </c>
      <c r="F45" s="27">
        <v>120868234</v>
      </c>
      <c r="G45" s="27">
        <v>8069623</v>
      </c>
      <c r="H45" s="27">
        <v>8538071</v>
      </c>
      <c r="I45" s="27">
        <v>9845746</v>
      </c>
      <c r="J45" s="27">
        <v>26453440</v>
      </c>
      <c r="K45" s="27">
        <v>18637441</v>
      </c>
      <c r="L45" s="27">
        <v>10310418</v>
      </c>
      <c r="M45" s="27">
        <v>12138065</v>
      </c>
      <c r="N45" s="27">
        <v>41085924</v>
      </c>
      <c r="O45" s="27"/>
      <c r="P45" s="27"/>
      <c r="Q45" s="27"/>
      <c r="R45" s="27"/>
      <c r="S45" s="27"/>
      <c r="T45" s="27"/>
      <c r="U45" s="27"/>
      <c r="V45" s="27"/>
      <c r="W45" s="27">
        <v>67539364</v>
      </c>
      <c r="X45" s="27">
        <v>56537235</v>
      </c>
      <c r="Y45" s="27">
        <v>11002129</v>
      </c>
      <c r="Z45" s="7">
        <v>19.46</v>
      </c>
      <c r="AA45" s="25">
        <v>120868234</v>
      </c>
    </row>
    <row r="46" spans="1:27" ht="13.5">
      <c r="A46" s="5" t="s">
        <v>50</v>
      </c>
      <c r="B46" s="3"/>
      <c r="C46" s="22">
        <v>4138418</v>
      </c>
      <c r="D46" s="22"/>
      <c r="E46" s="23">
        <v>5921368</v>
      </c>
      <c r="F46" s="24">
        <v>5921368</v>
      </c>
      <c r="G46" s="24">
        <v>107931</v>
      </c>
      <c r="H46" s="24">
        <v>446118</v>
      </c>
      <c r="I46" s="24">
        <v>167996</v>
      </c>
      <c r="J46" s="24">
        <v>722045</v>
      </c>
      <c r="K46" s="24">
        <v>804285</v>
      </c>
      <c r="L46" s="24">
        <v>435829</v>
      </c>
      <c r="M46" s="24">
        <v>141627</v>
      </c>
      <c r="N46" s="24">
        <v>1381741</v>
      </c>
      <c r="O46" s="24"/>
      <c r="P46" s="24"/>
      <c r="Q46" s="24"/>
      <c r="R46" s="24"/>
      <c r="S46" s="24"/>
      <c r="T46" s="24"/>
      <c r="U46" s="24"/>
      <c r="V46" s="24"/>
      <c r="W46" s="24">
        <v>2103786</v>
      </c>
      <c r="X46" s="24">
        <v>2769579</v>
      </c>
      <c r="Y46" s="24">
        <v>-665793</v>
      </c>
      <c r="Z46" s="6">
        <v>-24.04</v>
      </c>
      <c r="AA46" s="22">
        <v>5921368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1273960753</v>
      </c>
      <c r="D48" s="40">
        <f>+D28+D32+D38+D42+D47</f>
        <v>0</v>
      </c>
      <c r="E48" s="41">
        <f t="shared" si="9"/>
        <v>1357686998</v>
      </c>
      <c r="F48" s="42">
        <f t="shared" si="9"/>
        <v>1357686998</v>
      </c>
      <c r="G48" s="42">
        <f t="shared" si="9"/>
        <v>93695785</v>
      </c>
      <c r="H48" s="42">
        <f t="shared" si="9"/>
        <v>71953576</v>
      </c>
      <c r="I48" s="42">
        <f t="shared" si="9"/>
        <v>116632101</v>
      </c>
      <c r="J48" s="42">
        <f t="shared" si="9"/>
        <v>282281462</v>
      </c>
      <c r="K48" s="42">
        <f t="shared" si="9"/>
        <v>115639055</v>
      </c>
      <c r="L48" s="42">
        <f t="shared" si="9"/>
        <v>90332264</v>
      </c>
      <c r="M48" s="42">
        <f t="shared" si="9"/>
        <v>123895344</v>
      </c>
      <c r="N48" s="42">
        <f t="shared" si="9"/>
        <v>329866663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612148125</v>
      </c>
      <c r="X48" s="42">
        <f t="shared" si="9"/>
        <v>751228377</v>
      </c>
      <c r="Y48" s="42">
        <f t="shared" si="9"/>
        <v>-139080252</v>
      </c>
      <c r="Z48" s="43">
        <f>+IF(X48&lt;&gt;0,+(Y48/X48)*100,0)</f>
        <v>-18.51371117734015</v>
      </c>
      <c r="AA48" s="40">
        <f>+AA28+AA32+AA38+AA42+AA47</f>
        <v>1357686998</v>
      </c>
    </row>
    <row r="49" spans="1:27" ht="13.5">
      <c r="A49" s="14" t="s">
        <v>58</v>
      </c>
      <c r="B49" s="15"/>
      <c r="C49" s="44">
        <f aca="true" t="shared" si="10" ref="C49:Y49">+C25-C48</f>
        <v>178150517</v>
      </c>
      <c r="D49" s="44">
        <f>+D25-D48</f>
        <v>0</v>
      </c>
      <c r="E49" s="45">
        <f t="shared" si="10"/>
        <v>513039802</v>
      </c>
      <c r="F49" s="46">
        <f t="shared" si="10"/>
        <v>513039802</v>
      </c>
      <c r="G49" s="46">
        <f t="shared" si="10"/>
        <v>188566699</v>
      </c>
      <c r="H49" s="46">
        <f t="shared" si="10"/>
        <v>-44239520</v>
      </c>
      <c r="I49" s="46">
        <f t="shared" si="10"/>
        <v>-86244687</v>
      </c>
      <c r="J49" s="46">
        <f t="shared" si="10"/>
        <v>58082492</v>
      </c>
      <c r="K49" s="46">
        <f t="shared" si="10"/>
        <v>-90223044</v>
      </c>
      <c r="L49" s="46">
        <f t="shared" si="10"/>
        <v>158662166</v>
      </c>
      <c r="M49" s="46">
        <f t="shared" si="10"/>
        <v>-100053020</v>
      </c>
      <c r="N49" s="46">
        <f t="shared" si="10"/>
        <v>-31613898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26468594</v>
      </c>
      <c r="X49" s="46">
        <f>IF(F25=F48,0,X25-X48)</f>
        <v>433839435</v>
      </c>
      <c r="Y49" s="46">
        <f t="shared" si="10"/>
        <v>-407370841</v>
      </c>
      <c r="Z49" s="47">
        <f>+IF(X49&lt;&gt;0,+(Y49/X49)*100,0)</f>
        <v>-93.898988458714</v>
      </c>
      <c r="AA49" s="44">
        <f>+AA25-AA48</f>
        <v>513039802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217691357</v>
      </c>
      <c r="D5" s="19">
        <f>SUM(D6:D8)</f>
        <v>0</v>
      </c>
      <c r="E5" s="20">
        <f t="shared" si="0"/>
        <v>83468949</v>
      </c>
      <c r="F5" s="21">
        <f t="shared" si="0"/>
        <v>83468949</v>
      </c>
      <c r="G5" s="21">
        <f t="shared" si="0"/>
        <v>46629758</v>
      </c>
      <c r="H5" s="21">
        <f t="shared" si="0"/>
        <v>1878232</v>
      </c>
      <c r="I5" s="21">
        <f t="shared" si="0"/>
        <v>276021</v>
      </c>
      <c r="J5" s="21">
        <f t="shared" si="0"/>
        <v>48784011</v>
      </c>
      <c r="K5" s="21">
        <f t="shared" si="0"/>
        <v>0</v>
      </c>
      <c r="L5" s="21">
        <f t="shared" si="0"/>
        <v>0</v>
      </c>
      <c r="M5" s="21">
        <f t="shared" si="0"/>
        <v>28657</v>
      </c>
      <c r="N5" s="21">
        <f t="shared" si="0"/>
        <v>28657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48812668</v>
      </c>
      <c r="X5" s="21">
        <f t="shared" si="0"/>
        <v>49855364</v>
      </c>
      <c r="Y5" s="21">
        <f t="shared" si="0"/>
        <v>-1042696</v>
      </c>
      <c r="Z5" s="4">
        <f>+IF(X5&lt;&gt;0,+(Y5/X5)*100,0)</f>
        <v>-2.0914419559748874</v>
      </c>
      <c r="AA5" s="19">
        <f>SUM(AA6:AA8)</f>
        <v>83468949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14117</v>
      </c>
      <c r="H6" s="24">
        <v>37842</v>
      </c>
      <c r="I6" s="24">
        <v>9868</v>
      </c>
      <c r="J6" s="24">
        <v>61827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61827</v>
      </c>
      <c r="X6" s="24"/>
      <c r="Y6" s="24">
        <v>61827</v>
      </c>
      <c r="Z6" s="6">
        <v>0</v>
      </c>
      <c r="AA6" s="22"/>
    </row>
    <row r="7" spans="1:27" ht="13.5">
      <c r="A7" s="5" t="s">
        <v>34</v>
      </c>
      <c r="B7" s="3"/>
      <c r="C7" s="25">
        <v>217691357</v>
      </c>
      <c r="D7" s="25"/>
      <c r="E7" s="26">
        <v>81568520</v>
      </c>
      <c r="F7" s="27">
        <v>81568520</v>
      </c>
      <c r="G7" s="27">
        <v>46606809</v>
      </c>
      <c r="H7" s="27">
        <v>1832251</v>
      </c>
      <c r="I7" s="27">
        <v>258795</v>
      </c>
      <c r="J7" s="27">
        <v>48697855</v>
      </c>
      <c r="K7" s="27"/>
      <c r="L7" s="27"/>
      <c r="M7" s="27">
        <v>19580</v>
      </c>
      <c r="N7" s="27">
        <v>19580</v>
      </c>
      <c r="O7" s="27"/>
      <c r="P7" s="27"/>
      <c r="Q7" s="27"/>
      <c r="R7" s="27"/>
      <c r="S7" s="27"/>
      <c r="T7" s="27"/>
      <c r="U7" s="27"/>
      <c r="V7" s="27"/>
      <c r="W7" s="27">
        <v>48717435</v>
      </c>
      <c r="X7" s="27">
        <v>49782686</v>
      </c>
      <c r="Y7" s="27">
        <v>-1065251</v>
      </c>
      <c r="Z7" s="7">
        <v>-2.14</v>
      </c>
      <c r="AA7" s="25">
        <v>81568520</v>
      </c>
    </row>
    <row r="8" spans="1:27" ht="13.5">
      <c r="A8" s="5" t="s">
        <v>35</v>
      </c>
      <c r="B8" s="3"/>
      <c r="C8" s="22"/>
      <c r="D8" s="22"/>
      <c r="E8" s="23">
        <v>1900429</v>
      </c>
      <c r="F8" s="24">
        <v>1900429</v>
      </c>
      <c r="G8" s="24">
        <v>8832</v>
      </c>
      <c r="H8" s="24">
        <v>8139</v>
      </c>
      <c r="I8" s="24">
        <v>7358</v>
      </c>
      <c r="J8" s="24">
        <v>24329</v>
      </c>
      <c r="K8" s="24"/>
      <c r="L8" s="24"/>
      <c r="M8" s="24">
        <v>9077</v>
      </c>
      <c r="N8" s="24">
        <v>9077</v>
      </c>
      <c r="O8" s="24"/>
      <c r="P8" s="24"/>
      <c r="Q8" s="24"/>
      <c r="R8" s="24"/>
      <c r="S8" s="24"/>
      <c r="T8" s="24"/>
      <c r="U8" s="24"/>
      <c r="V8" s="24"/>
      <c r="W8" s="24">
        <v>33406</v>
      </c>
      <c r="X8" s="24">
        <v>72678</v>
      </c>
      <c r="Y8" s="24">
        <v>-39272</v>
      </c>
      <c r="Z8" s="6">
        <v>-54.04</v>
      </c>
      <c r="AA8" s="22">
        <v>1900429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235112</v>
      </c>
      <c r="H9" s="21">
        <f t="shared" si="1"/>
        <v>690374</v>
      </c>
      <c r="I9" s="21">
        <f t="shared" si="1"/>
        <v>102392</v>
      </c>
      <c r="J9" s="21">
        <f t="shared" si="1"/>
        <v>1027878</v>
      </c>
      <c r="K9" s="21">
        <f t="shared" si="1"/>
        <v>0</v>
      </c>
      <c r="L9" s="21">
        <f t="shared" si="1"/>
        <v>0</v>
      </c>
      <c r="M9" s="21">
        <f t="shared" si="1"/>
        <v>85591</v>
      </c>
      <c r="N9" s="21">
        <f t="shared" si="1"/>
        <v>85591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1113469</v>
      </c>
      <c r="X9" s="21">
        <f t="shared" si="1"/>
        <v>4117212</v>
      </c>
      <c r="Y9" s="21">
        <f t="shared" si="1"/>
        <v>-3003743</v>
      </c>
      <c r="Z9" s="4">
        <f>+IF(X9&lt;&gt;0,+(Y9/X9)*100,0)</f>
        <v>-72.9557525820871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22695</v>
      </c>
      <c r="H10" s="24">
        <v>609893</v>
      </c>
      <c r="I10" s="24">
        <v>15028</v>
      </c>
      <c r="J10" s="24">
        <v>647616</v>
      </c>
      <c r="K10" s="24"/>
      <c r="L10" s="24"/>
      <c r="M10" s="24">
        <v>12667</v>
      </c>
      <c r="N10" s="24">
        <v>12667</v>
      </c>
      <c r="O10" s="24"/>
      <c r="P10" s="24"/>
      <c r="Q10" s="24"/>
      <c r="R10" s="24"/>
      <c r="S10" s="24"/>
      <c r="T10" s="24"/>
      <c r="U10" s="24"/>
      <c r="V10" s="24"/>
      <c r="W10" s="24">
        <v>660283</v>
      </c>
      <c r="X10" s="24">
        <v>3537000</v>
      </c>
      <c r="Y10" s="24">
        <v>-2876717</v>
      </c>
      <c r="Z10" s="6">
        <v>-81.33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>
        <v>131220</v>
      </c>
      <c r="H11" s="24">
        <v>3514</v>
      </c>
      <c r="I11" s="24">
        <v>4741</v>
      </c>
      <c r="J11" s="24">
        <v>139475</v>
      </c>
      <c r="K11" s="24"/>
      <c r="L11" s="24"/>
      <c r="M11" s="24">
        <v>2154</v>
      </c>
      <c r="N11" s="24">
        <v>2154</v>
      </c>
      <c r="O11" s="24"/>
      <c r="P11" s="24"/>
      <c r="Q11" s="24"/>
      <c r="R11" s="24"/>
      <c r="S11" s="24"/>
      <c r="T11" s="24"/>
      <c r="U11" s="24"/>
      <c r="V11" s="24"/>
      <c r="W11" s="24">
        <v>141629</v>
      </c>
      <c r="X11" s="24">
        <v>30000</v>
      </c>
      <c r="Y11" s="24">
        <v>111629</v>
      </c>
      <c r="Z11" s="6">
        <v>372.1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>
        <v>2571</v>
      </c>
      <c r="J12" s="24">
        <v>2571</v>
      </c>
      <c r="K12" s="24"/>
      <c r="L12" s="24"/>
      <c r="M12" s="24">
        <v>1877</v>
      </c>
      <c r="N12" s="24">
        <v>1877</v>
      </c>
      <c r="O12" s="24"/>
      <c r="P12" s="24"/>
      <c r="Q12" s="24"/>
      <c r="R12" s="24"/>
      <c r="S12" s="24"/>
      <c r="T12" s="24"/>
      <c r="U12" s="24"/>
      <c r="V12" s="24"/>
      <c r="W12" s="24">
        <v>4448</v>
      </c>
      <c r="X12" s="24">
        <v>18900</v>
      </c>
      <c r="Y12" s="24">
        <v>-14452</v>
      </c>
      <c r="Z12" s="6">
        <v>-76.47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>
        <v>81197</v>
      </c>
      <c r="H13" s="24">
        <v>76967</v>
      </c>
      <c r="I13" s="24">
        <v>80052</v>
      </c>
      <c r="J13" s="24">
        <v>238216</v>
      </c>
      <c r="K13" s="24"/>
      <c r="L13" s="24"/>
      <c r="M13" s="24">
        <v>68893</v>
      </c>
      <c r="N13" s="24">
        <v>68893</v>
      </c>
      <c r="O13" s="24"/>
      <c r="P13" s="24"/>
      <c r="Q13" s="24"/>
      <c r="R13" s="24"/>
      <c r="S13" s="24"/>
      <c r="T13" s="24"/>
      <c r="U13" s="24"/>
      <c r="V13" s="24"/>
      <c r="W13" s="24">
        <v>307109</v>
      </c>
      <c r="X13" s="24">
        <v>531312</v>
      </c>
      <c r="Y13" s="24">
        <v>-224203</v>
      </c>
      <c r="Z13" s="6">
        <v>-42.2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15214000</v>
      </c>
      <c r="F15" s="21">
        <f t="shared" si="2"/>
        <v>15214000</v>
      </c>
      <c r="G15" s="21">
        <f t="shared" si="2"/>
        <v>83964</v>
      </c>
      <c r="H15" s="21">
        <f t="shared" si="2"/>
        <v>4834</v>
      </c>
      <c r="I15" s="21">
        <f t="shared" si="2"/>
        <v>79111</v>
      </c>
      <c r="J15" s="21">
        <f t="shared" si="2"/>
        <v>167909</v>
      </c>
      <c r="K15" s="21">
        <f t="shared" si="2"/>
        <v>0</v>
      </c>
      <c r="L15" s="21">
        <f t="shared" si="2"/>
        <v>0</v>
      </c>
      <c r="M15" s="21">
        <f t="shared" si="2"/>
        <v>73420</v>
      </c>
      <c r="N15" s="21">
        <f t="shared" si="2"/>
        <v>73420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241329</v>
      </c>
      <c r="X15" s="21">
        <f t="shared" si="2"/>
        <v>9061212</v>
      </c>
      <c r="Y15" s="21">
        <f t="shared" si="2"/>
        <v>-8819883</v>
      </c>
      <c r="Z15" s="4">
        <f>+IF(X15&lt;&gt;0,+(Y15/X15)*100,0)</f>
        <v>-97.33668078839784</v>
      </c>
      <c r="AA15" s="19">
        <f>SUM(AA16:AA18)</f>
        <v>15214000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23160</v>
      </c>
      <c r="H16" s="24">
        <v>17598</v>
      </c>
      <c r="I16" s="24">
        <v>15203</v>
      </c>
      <c r="J16" s="24">
        <v>55961</v>
      </c>
      <c r="K16" s="24"/>
      <c r="L16" s="24"/>
      <c r="M16" s="24">
        <v>13964</v>
      </c>
      <c r="N16" s="24">
        <v>13964</v>
      </c>
      <c r="O16" s="24"/>
      <c r="P16" s="24"/>
      <c r="Q16" s="24"/>
      <c r="R16" s="24"/>
      <c r="S16" s="24"/>
      <c r="T16" s="24"/>
      <c r="U16" s="24"/>
      <c r="V16" s="24"/>
      <c r="W16" s="24">
        <v>69925</v>
      </c>
      <c r="X16" s="24">
        <v>103152</v>
      </c>
      <c r="Y16" s="24">
        <v>-33227</v>
      </c>
      <c r="Z16" s="6">
        <v>-32.21</v>
      </c>
      <c r="AA16" s="22"/>
    </row>
    <row r="17" spans="1:27" ht="13.5">
      <c r="A17" s="5" t="s">
        <v>44</v>
      </c>
      <c r="B17" s="3"/>
      <c r="C17" s="22"/>
      <c r="D17" s="22"/>
      <c r="E17" s="23">
        <v>15214000</v>
      </c>
      <c r="F17" s="24">
        <v>15214000</v>
      </c>
      <c r="G17" s="24">
        <v>60804</v>
      </c>
      <c r="H17" s="24">
        <v>-12764</v>
      </c>
      <c r="I17" s="24">
        <v>63908</v>
      </c>
      <c r="J17" s="24">
        <v>111948</v>
      </c>
      <c r="K17" s="24"/>
      <c r="L17" s="24"/>
      <c r="M17" s="24">
        <v>59456</v>
      </c>
      <c r="N17" s="24">
        <v>59456</v>
      </c>
      <c r="O17" s="24"/>
      <c r="P17" s="24"/>
      <c r="Q17" s="24"/>
      <c r="R17" s="24"/>
      <c r="S17" s="24"/>
      <c r="T17" s="24"/>
      <c r="U17" s="24"/>
      <c r="V17" s="24"/>
      <c r="W17" s="24">
        <v>171404</v>
      </c>
      <c r="X17" s="24">
        <v>8958060</v>
      </c>
      <c r="Y17" s="24">
        <v>-8786656</v>
      </c>
      <c r="Z17" s="6">
        <v>-98.09</v>
      </c>
      <c r="AA17" s="22">
        <v>15214000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127764208</v>
      </c>
      <c r="F19" s="21">
        <f t="shared" si="3"/>
        <v>127764208</v>
      </c>
      <c r="G19" s="21">
        <f t="shared" si="3"/>
        <v>10338707</v>
      </c>
      <c r="H19" s="21">
        <f t="shared" si="3"/>
        <v>9971198</v>
      </c>
      <c r="I19" s="21">
        <f t="shared" si="3"/>
        <v>9723603</v>
      </c>
      <c r="J19" s="21">
        <f t="shared" si="3"/>
        <v>30033508</v>
      </c>
      <c r="K19" s="21">
        <f t="shared" si="3"/>
        <v>0</v>
      </c>
      <c r="L19" s="21">
        <f t="shared" si="3"/>
        <v>0</v>
      </c>
      <c r="M19" s="21">
        <f t="shared" si="3"/>
        <v>15988309</v>
      </c>
      <c r="N19" s="21">
        <f t="shared" si="3"/>
        <v>15988309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46021817</v>
      </c>
      <c r="X19" s="21">
        <f t="shared" si="3"/>
        <v>73372232</v>
      </c>
      <c r="Y19" s="21">
        <f t="shared" si="3"/>
        <v>-27350415</v>
      </c>
      <c r="Z19" s="4">
        <f>+IF(X19&lt;&gt;0,+(Y19/X19)*100,0)</f>
        <v>-37.2762477772245</v>
      </c>
      <c r="AA19" s="19">
        <f>SUM(AA20:AA23)</f>
        <v>127764208</v>
      </c>
    </row>
    <row r="20" spans="1:27" ht="13.5">
      <c r="A20" s="5" t="s">
        <v>47</v>
      </c>
      <c r="B20" s="3"/>
      <c r="C20" s="22"/>
      <c r="D20" s="22"/>
      <c r="E20" s="23">
        <v>84774816</v>
      </c>
      <c r="F20" s="24">
        <v>84774816</v>
      </c>
      <c r="G20" s="24">
        <v>8352989</v>
      </c>
      <c r="H20" s="24">
        <v>8893270</v>
      </c>
      <c r="I20" s="24">
        <v>8375767</v>
      </c>
      <c r="J20" s="24">
        <v>25622026</v>
      </c>
      <c r="K20" s="24"/>
      <c r="L20" s="24"/>
      <c r="M20" s="24">
        <v>11198542</v>
      </c>
      <c r="N20" s="24">
        <v>11198542</v>
      </c>
      <c r="O20" s="24"/>
      <c r="P20" s="24"/>
      <c r="Q20" s="24"/>
      <c r="R20" s="24"/>
      <c r="S20" s="24"/>
      <c r="T20" s="24"/>
      <c r="U20" s="24"/>
      <c r="V20" s="24"/>
      <c r="W20" s="24">
        <v>36820568</v>
      </c>
      <c r="X20" s="24">
        <v>44445000</v>
      </c>
      <c r="Y20" s="24">
        <v>-7624432</v>
      </c>
      <c r="Z20" s="6">
        <v>-17.15</v>
      </c>
      <c r="AA20" s="22">
        <v>84774816</v>
      </c>
    </row>
    <row r="21" spans="1:27" ht="13.5">
      <c r="A21" s="5" t="s">
        <v>48</v>
      </c>
      <c r="B21" s="3"/>
      <c r="C21" s="22"/>
      <c r="D21" s="22"/>
      <c r="E21" s="23">
        <v>22003752</v>
      </c>
      <c r="F21" s="24">
        <v>22003752</v>
      </c>
      <c r="G21" s="24">
        <v>577836</v>
      </c>
      <c r="H21" s="24">
        <v>-250330</v>
      </c>
      <c r="I21" s="24">
        <v>7648</v>
      </c>
      <c r="J21" s="24">
        <v>335154</v>
      </c>
      <c r="K21" s="24"/>
      <c r="L21" s="24"/>
      <c r="M21" s="24">
        <v>3558444</v>
      </c>
      <c r="N21" s="24">
        <v>3558444</v>
      </c>
      <c r="O21" s="24"/>
      <c r="P21" s="24"/>
      <c r="Q21" s="24"/>
      <c r="R21" s="24"/>
      <c r="S21" s="24"/>
      <c r="T21" s="24"/>
      <c r="U21" s="24"/>
      <c r="V21" s="24"/>
      <c r="W21" s="24">
        <v>3893598</v>
      </c>
      <c r="X21" s="24">
        <v>18267500</v>
      </c>
      <c r="Y21" s="24">
        <v>-14373902</v>
      </c>
      <c r="Z21" s="6">
        <v>-78.69</v>
      </c>
      <c r="AA21" s="22">
        <v>22003752</v>
      </c>
    </row>
    <row r="22" spans="1:27" ht="13.5">
      <c r="A22" s="5" t="s">
        <v>49</v>
      </c>
      <c r="B22" s="3"/>
      <c r="C22" s="25"/>
      <c r="D22" s="25"/>
      <c r="E22" s="26">
        <v>14797890</v>
      </c>
      <c r="F22" s="27">
        <v>14797890</v>
      </c>
      <c r="G22" s="27">
        <v>88916</v>
      </c>
      <c r="H22" s="27">
        <v>1127</v>
      </c>
      <c r="I22" s="27">
        <v>2043</v>
      </c>
      <c r="J22" s="27">
        <v>92086</v>
      </c>
      <c r="K22" s="27"/>
      <c r="L22" s="27"/>
      <c r="M22" s="27">
        <v>-1054</v>
      </c>
      <c r="N22" s="27">
        <v>-1054</v>
      </c>
      <c r="O22" s="27"/>
      <c r="P22" s="27"/>
      <c r="Q22" s="27"/>
      <c r="R22" s="27"/>
      <c r="S22" s="27"/>
      <c r="T22" s="27"/>
      <c r="U22" s="27"/>
      <c r="V22" s="27"/>
      <c r="W22" s="27">
        <v>91032</v>
      </c>
      <c r="X22" s="27">
        <v>3261168</v>
      </c>
      <c r="Y22" s="27">
        <v>-3170136</v>
      </c>
      <c r="Z22" s="7">
        <v>-97.21</v>
      </c>
      <c r="AA22" s="25">
        <v>14797890</v>
      </c>
    </row>
    <row r="23" spans="1:27" ht="13.5">
      <c r="A23" s="5" t="s">
        <v>50</v>
      </c>
      <c r="B23" s="3"/>
      <c r="C23" s="22"/>
      <c r="D23" s="22"/>
      <c r="E23" s="23">
        <v>6187750</v>
      </c>
      <c r="F23" s="24">
        <v>6187750</v>
      </c>
      <c r="G23" s="24">
        <v>1318966</v>
      </c>
      <c r="H23" s="24">
        <v>1327131</v>
      </c>
      <c r="I23" s="24">
        <v>1338145</v>
      </c>
      <c r="J23" s="24">
        <v>3984242</v>
      </c>
      <c r="K23" s="24"/>
      <c r="L23" s="24"/>
      <c r="M23" s="24">
        <v>1232377</v>
      </c>
      <c r="N23" s="24">
        <v>1232377</v>
      </c>
      <c r="O23" s="24"/>
      <c r="P23" s="24"/>
      <c r="Q23" s="24"/>
      <c r="R23" s="24"/>
      <c r="S23" s="24"/>
      <c r="T23" s="24"/>
      <c r="U23" s="24"/>
      <c r="V23" s="24"/>
      <c r="W23" s="24">
        <v>5216619</v>
      </c>
      <c r="X23" s="24">
        <v>7398564</v>
      </c>
      <c r="Y23" s="24">
        <v>-2181945</v>
      </c>
      <c r="Z23" s="6">
        <v>-29.49</v>
      </c>
      <c r="AA23" s="22">
        <v>6187750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>
        <v>14022</v>
      </c>
      <c r="H24" s="21">
        <v>33017</v>
      </c>
      <c r="I24" s="21">
        <v>37848</v>
      </c>
      <c r="J24" s="21">
        <v>84887</v>
      </c>
      <c r="K24" s="21"/>
      <c r="L24" s="21"/>
      <c r="M24" s="21">
        <v>153963</v>
      </c>
      <c r="N24" s="21">
        <v>153963</v>
      </c>
      <c r="O24" s="21"/>
      <c r="P24" s="21"/>
      <c r="Q24" s="21"/>
      <c r="R24" s="21"/>
      <c r="S24" s="21"/>
      <c r="T24" s="21"/>
      <c r="U24" s="21"/>
      <c r="V24" s="21"/>
      <c r="W24" s="21">
        <v>238850</v>
      </c>
      <c r="X24" s="21">
        <v>301200</v>
      </c>
      <c r="Y24" s="21">
        <v>-62350</v>
      </c>
      <c r="Z24" s="4">
        <v>-20.7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217691357</v>
      </c>
      <c r="D25" s="40">
        <f>+D5+D9+D15+D19+D24</f>
        <v>0</v>
      </c>
      <c r="E25" s="41">
        <f t="shared" si="4"/>
        <v>226447157</v>
      </c>
      <c r="F25" s="42">
        <f t="shared" si="4"/>
        <v>226447157</v>
      </c>
      <c r="G25" s="42">
        <f t="shared" si="4"/>
        <v>57301563</v>
      </c>
      <c r="H25" s="42">
        <f t="shared" si="4"/>
        <v>12577655</v>
      </c>
      <c r="I25" s="42">
        <f t="shared" si="4"/>
        <v>10218975</v>
      </c>
      <c r="J25" s="42">
        <f t="shared" si="4"/>
        <v>80098193</v>
      </c>
      <c r="K25" s="42">
        <f t="shared" si="4"/>
        <v>0</v>
      </c>
      <c r="L25" s="42">
        <f t="shared" si="4"/>
        <v>0</v>
      </c>
      <c r="M25" s="42">
        <f t="shared" si="4"/>
        <v>16329940</v>
      </c>
      <c r="N25" s="42">
        <f t="shared" si="4"/>
        <v>16329940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96428133</v>
      </c>
      <c r="X25" s="42">
        <f t="shared" si="4"/>
        <v>136707220</v>
      </c>
      <c r="Y25" s="42">
        <f t="shared" si="4"/>
        <v>-40279087</v>
      </c>
      <c r="Z25" s="43">
        <f>+IF(X25&lt;&gt;0,+(Y25/X25)*100,0)</f>
        <v>-29.463759851162212</v>
      </c>
      <c r="AA25" s="40">
        <f>+AA5+AA9+AA15+AA19+AA24</f>
        <v>226447157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206578615</v>
      </c>
      <c r="D28" s="19">
        <f>SUM(D29:D31)</f>
        <v>0</v>
      </c>
      <c r="E28" s="20">
        <f t="shared" si="5"/>
        <v>200810304</v>
      </c>
      <c r="F28" s="21">
        <f t="shared" si="5"/>
        <v>200810304</v>
      </c>
      <c r="G28" s="21">
        <f t="shared" si="5"/>
        <v>5219381</v>
      </c>
      <c r="H28" s="21">
        <f t="shared" si="5"/>
        <v>5015138</v>
      </c>
      <c r="I28" s="21">
        <f t="shared" si="5"/>
        <v>3917707</v>
      </c>
      <c r="J28" s="21">
        <f t="shared" si="5"/>
        <v>14152226</v>
      </c>
      <c r="K28" s="21">
        <f t="shared" si="5"/>
        <v>0</v>
      </c>
      <c r="L28" s="21">
        <f t="shared" si="5"/>
        <v>0</v>
      </c>
      <c r="M28" s="21">
        <f t="shared" si="5"/>
        <v>4761829</v>
      </c>
      <c r="N28" s="21">
        <f t="shared" si="5"/>
        <v>4761829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18914055</v>
      </c>
      <c r="X28" s="21">
        <f t="shared" si="5"/>
        <v>26348400</v>
      </c>
      <c r="Y28" s="21">
        <f t="shared" si="5"/>
        <v>-7434345</v>
      </c>
      <c r="Z28" s="4">
        <f>+IF(X28&lt;&gt;0,+(Y28/X28)*100,0)</f>
        <v>-28.215546295031196</v>
      </c>
      <c r="AA28" s="19">
        <f>SUM(AA29:AA31)</f>
        <v>200810304</v>
      </c>
    </row>
    <row r="29" spans="1:27" ht="13.5">
      <c r="A29" s="5" t="s">
        <v>33</v>
      </c>
      <c r="B29" s="3"/>
      <c r="C29" s="22"/>
      <c r="D29" s="22"/>
      <c r="E29" s="23">
        <v>6743337</v>
      </c>
      <c r="F29" s="24">
        <v>6743337</v>
      </c>
      <c r="G29" s="24">
        <v>1224310</v>
      </c>
      <c r="H29" s="24">
        <v>1367099</v>
      </c>
      <c r="I29" s="24">
        <v>1205970</v>
      </c>
      <c r="J29" s="24">
        <v>3797379</v>
      </c>
      <c r="K29" s="24"/>
      <c r="L29" s="24"/>
      <c r="M29" s="24">
        <v>1070211</v>
      </c>
      <c r="N29" s="24">
        <v>1070211</v>
      </c>
      <c r="O29" s="24"/>
      <c r="P29" s="24"/>
      <c r="Q29" s="24"/>
      <c r="R29" s="24"/>
      <c r="S29" s="24"/>
      <c r="T29" s="24"/>
      <c r="U29" s="24"/>
      <c r="V29" s="24"/>
      <c r="W29" s="24">
        <v>4867590</v>
      </c>
      <c r="X29" s="24">
        <v>10139400</v>
      </c>
      <c r="Y29" s="24">
        <v>-5271810</v>
      </c>
      <c r="Z29" s="6">
        <v>-51.99</v>
      </c>
      <c r="AA29" s="22">
        <v>6743337</v>
      </c>
    </row>
    <row r="30" spans="1:27" ht="13.5">
      <c r="A30" s="5" t="s">
        <v>34</v>
      </c>
      <c r="B30" s="3"/>
      <c r="C30" s="25">
        <v>70622586</v>
      </c>
      <c r="D30" s="25"/>
      <c r="E30" s="26">
        <v>171897070</v>
      </c>
      <c r="F30" s="27">
        <v>171897070</v>
      </c>
      <c r="G30" s="27">
        <v>2649021</v>
      </c>
      <c r="H30" s="27">
        <v>2675804</v>
      </c>
      <c r="I30" s="27">
        <v>1926268</v>
      </c>
      <c r="J30" s="27">
        <v>7251093</v>
      </c>
      <c r="K30" s="27"/>
      <c r="L30" s="27"/>
      <c r="M30" s="27">
        <v>2609030</v>
      </c>
      <c r="N30" s="27">
        <v>2609030</v>
      </c>
      <c r="O30" s="27"/>
      <c r="P30" s="27"/>
      <c r="Q30" s="27"/>
      <c r="R30" s="27"/>
      <c r="S30" s="27"/>
      <c r="T30" s="27"/>
      <c r="U30" s="27"/>
      <c r="V30" s="27"/>
      <c r="W30" s="27">
        <v>9860123</v>
      </c>
      <c r="X30" s="27">
        <v>9831000</v>
      </c>
      <c r="Y30" s="27">
        <v>29123</v>
      </c>
      <c r="Z30" s="7">
        <v>0.3</v>
      </c>
      <c r="AA30" s="25">
        <v>171897070</v>
      </c>
    </row>
    <row r="31" spans="1:27" ht="13.5">
      <c r="A31" s="5" t="s">
        <v>35</v>
      </c>
      <c r="B31" s="3"/>
      <c r="C31" s="22">
        <v>135956029</v>
      </c>
      <c r="D31" s="22"/>
      <c r="E31" s="23">
        <v>22169897</v>
      </c>
      <c r="F31" s="24">
        <v>22169897</v>
      </c>
      <c r="G31" s="24">
        <v>1346050</v>
      </c>
      <c r="H31" s="24">
        <v>972235</v>
      </c>
      <c r="I31" s="24">
        <v>785469</v>
      </c>
      <c r="J31" s="24">
        <v>3103754</v>
      </c>
      <c r="K31" s="24"/>
      <c r="L31" s="24"/>
      <c r="M31" s="24">
        <v>1082588</v>
      </c>
      <c r="N31" s="24">
        <v>1082588</v>
      </c>
      <c r="O31" s="24"/>
      <c r="P31" s="24"/>
      <c r="Q31" s="24"/>
      <c r="R31" s="24"/>
      <c r="S31" s="24"/>
      <c r="T31" s="24"/>
      <c r="U31" s="24"/>
      <c r="V31" s="24"/>
      <c r="W31" s="24">
        <v>4186342</v>
      </c>
      <c r="X31" s="24">
        <v>6378000</v>
      </c>
      <c r="Y31" s="24">
        <v>-2191658</v>
      </c>
      <c r="Z31" s="6">
        <v>-34.36</v>
      </c>
      <c r="AA31" s="22">
        <v>22169897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22335872</v>
      </c>
      <c r="F32" s="21">
        <f t="shared" si="6"/>
        <v>22335872</v>
      </c>
      <c r="G32" s="21">
        <f t="shared" si="6"/>
        <v>1115416</v>
      </c>
      <c r="H32" s="21">
        <f t="shared" si="6"/>
        <v>1232741</v>
      </c>
      <c r="I32" s="21">
        <f t="shared" si="6"/>
        <v>1206051</v>
      </c>
      <c r="J32" s="21">
        <f t="shared" si="6"/>
        <v>3554208</v>
      </c>
      <c r="K32" s="21">
        <f t="shared" si="6"/>
        <v>0</v>
      </c>
      <c r="L32" s="21">
        <f t="shared" si="6"/>
        <v>0</v>
      </c>
      <c r="M32" s="21">
        <f t="shared" si="6"/>
        <v>1153928</v>
      </c>
      <c r="N32" s="21">
        <f t="shared" si="6"/>
        <v>1153928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4708136</v>
      </c>
      <c r="X32" s="21">
        <f t="shared" si="6"/>
        <v>7979562</v>
      </c>
      <c r="Y32" s="21">
        <f t="shared" si="6"/>
        <v>-3271426</v>
      </c>
      <c r="Z32" s="4">
        <f>+IF(X32&lt;&gt;0,+(Y32/X32)*100,0)</f>
        <v>-40.99756352541656</v>
      </c>
      <c r="AA32" s="19">
        <f>SUM(AA33:AA37)</f>
        <v>22335872</v>
      </c>
    </row>
    <row r="33" spans="1:27" ht="13.5">
      <c r="A33" s="5" t="s">
        <v>37</v>
      </c>
      <c r="B33" s="3"/>
      <c r="C33" s="22"/>
      <c r="D33" s="22"/>
      <c r="E33" s="23">
        <v>21002992</v>
      </c>
      <c r="F33" s="24">
        <v>21002992</v>
      </c>
      <c r="G33" s="24">
        <v>407942</v>
      </c>
      <c r="H33" s="24">
        <v>492046</v>
      </c>
      <c r="I33" s="24">
        <v>573526</v>
      </c>
      <c r="J33" s="24">
        <v>1473514</v>
      </c>
      <c r="K33" s="24"/>
      <c r="L33" s="24"/>
      <c r="M33" s="24">
        <v>553799</v>
      </c>
      <c r="N33" s="24">
        <v>553799</v>
      </c>
      <c r="O33" s="24"/>
      <c r="P33" s="24"/>
      <c r="Q33" s="24"/>
      <c r="R33" s="24"/>
      <c r="S33" s="24"/>
      <c r="T33" s="24"/>
      <c r="U33" s="24"/>
      <c r="V33" s="24"/>
      <c r="W33" s="24">
        <v>2027313</v>
      </c>
      <c r="X33" s="24">
        <v>3592680</v>
      </c>
      <c r="Y33" s="24">
        <v>-1565367</v>
      </c>
      <c r="Z33" s="6">
        <v>-43.57</v>
      </c>
      <c r="AA33" s="22">
        <v>21002992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490415</v>
      </c>
      <c r="H34" s="24">
        <v>478382</v>
      </c>
      <c r="I34" s="24">
        <v>430799</v>
      </c>
      <c r="J34" s="24">
        <v>1399596</v>
      </c>
      <c r="K34" s="24"/>
      <c r="L34" s="24"/>
      <c r="M34" s="24">
        <v>425770</v>
      </c>
      <c r="N34" s="24">
        <v>425770</v>
      </c>
      <c r="O34" s="24"/>
      <c r="P34" s="24"/>
      <c r="Q34" s="24"/>
      <c r="R34" s="24"/>
      <c r="S34" s="24"/>
      <c r="T34" s="24"/>
      <c r="U34" s="24"/>
      <c r="V34" s="24"/>
      <c r="W34" s="24">
        <v>1825366</v>
      </c>
      <c r="X34" s="24">
        <v>3057600</v>
      </c>
      <c r="Y34" s="24">
        <v>-1232234</v>
      </c>
      <c r="Z34" s="6">
        <v>-40.3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23494</v>
      </c>
      <c r="H35" s="24">
        <v>49579</v>
      </c>
      <c r="I35" s="24">
        <v>31186</v>
      </c>
      <c r="J35" s="24">
        <v>104259</v>
      </c>
      <c r="K35" s="24"/>
      <c r="L35" s="24"/>
      <c r="M35" s="24">
        <v>53606</v>
      </c>
      <c r="N35" s="24">
        <v>53606</v>
      </c>
      <c r="O35" s="24"/>
      <c r="P35" s="24"/>
      <c r="Q35" s="24"/>
      <c r="R35" s="24"/>
      <c r="S35" s="24"/>
      <c r="T35" s="24"/>
      <c r="U35" s="24"/>
      <c r="V35" s="24"/>
      <c r="W35" s="24">
        <v>157865</v>
      </c>
      <c r="X35" s="24">
        <v>346050</v>
      </c>
      <c r="Y35" s="24">
        <v>-188185</v>
      </c>
      <c r="Z35" s="6">
        <v>-54.38</v>
      </c>
      <c r="AA35" s="22"/>
    </row>
    <row r="36" spans="1:27" ht="13.5">
      <c r="A36" s="5" t="s">
        <v>40</v>
      </c>
      <c r="B36" s="3"/>
      <c r="C36" s="22"/>
      <c r="D36" s="22"/>
      <c r="E36" s="23">
        <v>1332880</v>
      </c>
      <c r="F36" s="24">
        <v>1332880</v>
      </c>
      <c r="G36" s="24">
        <v>185994</v>
      </c>
      <c r="H36" s="24">
        <v>192100</v>
      </c>
      <c r="I36" s="24">
        <v>170440</v>
      </c>
      <c r="J36" s="24">
        <v>548534</v>
      </c>
      <c r="K36" s="24"/>
      <c r="L36" s="24"/>
      <c r="M36" s="24">
        <v>96538</v>
      </c>
      <c r="N36" s="24">
        <v>96538</v>
      </c>
      <c r="O36" s="24"/>
      <c r="P36" s="24"/>
      <c r="Q36" s="24"/>
      <c r="R36" s="24"/>
      <c r="S36" s="24"/>
      <c r="T36" s="24"/>
      <c r="U36" s="24"/>
      <c r="V36" s="24"/>
      <c r="W36" s="24">
        <v>645072</v>
      </c>
      <c r="X36" s="24">
        <v>782610</v>
      </c>
      <c r="Y36" s="24">
        <v>-137538</v>
      </c>
      <c r="Z36" s="6">
        <v>-17.57</v>
      </c>
      <c r="AA36" s="22">
        <v>1332880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7571</v>
      </c>
      <c r="H37" s="27">
        <v>20634</v>
      </c>
      <c r="I37" s="27">
        <v>100</v>
      </c>
      <c r="J37" s="27">
        <v>28305</v>
      </c>
      <c r="K37" s="27"/>
      <c r="L37" s="27"/>
      <c r="M37" s="27">
        <v>24215</v>
      </c>
      <c r="N37" s="27">
        <v>24215</v>
      </c>
      <c r="O37" s="27"/>
      <c r="P37" s="27"/>
      <c r="Q37" s="27"/>
      <c r="R37" s="27"/>
      <c r="S37" s="27"/>
      <c r="T37" s="27"/>
      <c r="U37" s="27"/>
      <c r="V37" s="27"/>
      <c r="W37" s="27">
        <v>52520</v>
      </c>
      <c r="X37" s="27">
        <v>200622</v>
      </c>
      <c r="Y37" s="27">
        <v>-148102</v>
      </c>
      <c r="Z37" s="7">
        <v>-73.82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4767866</v>
      </c>
      <c r="F38" s="21">
        <f t="shared" si="7"/>
        <v>4767866</v>
      </c>
      <c r="G38" s="21">
        <f t="shared" si="7"/>
        <v>1846617</v>
      </c>
      <c r="H38" s="21">
        <f t="shared" si="7"/>
        <v>1839042</v>
      </c>
      <c r="I38" s="21">
        <f t="shared" si="7"/>
        <v>1768942</v>
      </c>
      <c r="J38" s="21">
        <f t="shared" si="7"/>
        <v>5454601</v>
      </c>
      <c r="K38" s="21">
        <f t="shared" si="7"/>
        <v>0</v>
      </c>
      <c r="L38" s="21">
        <f t="shared" si="7"/>
        <v>0</v>
      </c>
      <c r="M38" s="21">
        <f t="shared" si="7"/>
        <v>1837498</v>
      </c>
      <c r="N38" s="21">
        <f t="shared" si="7"/>
        <v>1837498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7292099</v>
      </c>
      <c r="X38" s="21">
        <f t="shared" si="7"/>
        <v>37931454</v>
      </c>
      <c r="Y38" s="21">
        <f t="shared" si="7"/>
        <v>-30639355</v>
      </c>
      <c r="Z38" s="4">
        <f>+IF(X38&lt;&gt;0,+(Y38/X38)*100,0)</f>
        <v>-80.77558798563325</v>
      </c>
      <c r="AA38" s="19">
        <f>SUM(AA39:AA41)</f>
        <v>4767866</v>
      </c>
    </row>
    <row r="39" spans="1:27" ht="13.5">
      <c r="A39" s="5" t="s">
        <v>43</v>
      </c>
      <c r="B39" s="3"/>
      <c r="C39" s="22"/>
      <c r="D39" s="22"/>
      <c r="E39" s="23">
        <v>1627349</v>
      </c>
      <c r="F39" s="24">
        <v>1627349</v>
      </c>
      <c r="G39" s="24">
        <v>850359</v>
      </c>
      <c r="H39" s="24">
        <v>794748</v>
      </c>
      <c r="I39" s="24">
        <v>814710</v>
      </c>
      <c r="J39" s="24">
        <v>2459817</v>
      </c>
      <c r="K39" s="24"/>
      <c r="L39" s="24"/>
      <c r="M39" s="24">
        <v>620268</v>
      </c>
      <c r="N39" s="24">
        <v>620268</v>
      </c>
      <c r="O39" s="24"/>
      <c r="P39" s="24"/>
      <c r="Q39" s="24"/>
      <c r="R39" s="24"/>
      <c r="S39" s="24"/>
      <c r="T39" s="24"/>
      <c r="U39" s="24"/>
      <c r="V39" s="24"/>
      <c r="W39" s="24">
        <v>3080085</v>
      </c>
      <c r="X39" s="24">
        <v>4719078</v>
      </c>
      <c r="Y39" s="24">
        <v>-1638993</v>
      </c>
      <c r="Z39" s="6">
        <v>-34.73</v>
      </c>
      <c r="AA39" s="22">
        <v>1627349</v>
      </c>
    </row>
    <row r="40" spans="1:27" ht="13.5">
      <c r="A40" s="5" t="s">
        <v>44</v>
      </c>
      <c r="B40" s="3"/>
      <c r="C40" s="22"/>
      <c r="D40" s="22"/>
      <c r="E40" s="23"/>
      <c r="F40" s="24"/>
      <c r="G40" s="24">
        <v>996258</v>
      </c>
      <c r="H40" s="24">
        <v>1044294</v>
      </c>
      <c r="I40" s="24">
        <v>954232</v>
      </c>
      <c r="J40" s="24">
        <v>2994784</v>
      </c>
      <c r="K40" s="24"/>
      <c r="L40" s="24"/>
      <c r="M40" s="24">
        <v>1217230</v>
      </c>
      <c r="N40" s="24">
        <v>1217230</v>
      </c>
      <c r="O40" s="24"/>
      <c r="P40" s="24"/>
      <c r="Q40" s="24"/>
      <c r="R40" s="24"/>
      <c r="S40" s="24"/>
      <c r="T40" s="24"/>
      <c r="U40" s="24"/>
      <c r="V40" s="24"/>
      <c r="W40" s="24">
        <v>4212014</v>
      </c>
      <c r="X40" s="24">
        <v>33212376</v>
      </c>
      <c r="Y40" s="24">
        <v>-29000362</v>
      </c>
      <c r="Z40" s="6">
        <v>-87.32</v>
      </c>
      <c r="AA40" s="22"/>
    </row>
    <row r="41" spans="1:27" ht="13.5">
      <c r="A41" s="5" t="s">
        <v>45</v>
      </c>
      <c r="B41" s="3"/>
      <c r="C41" s="22"/>
      <c r="D41" s="22"/>
      <c r="E41" s="23">
        <v>3140517</v>
      </c>
      <c r="F41" s="24">
        <v>3140517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3140517</v>
      </c>
    </row>
    <row r="42" spans="1:27" ht="13.5">
      <c r="A42" s="2" t="s">
        <v>46</v>
      </c>
      <c r="B42" s="8"/>
      <c r="C42" s="19">
        <f aca="true" t="shared" si="8" ref="C42:Y42">SUM(C43:C46)</f>
        <v>49495162</v>
      </c>
      <c r="D42" s="19">
        <f>SUM(D43:D46)</f>
        <v>0</v>
      </c>
      <c r="E42" s="20">
        <f t="shared" si="8"/>
        <v>4264479</v>
      </c>
      <c r="F42" s="21">
        <f t="shared" si="8"/>
        <v>4264479</v>
      </c>
      <c r="G42" s="21">
        <f t="shared" si="8"/>
        <v>16683686</v>
      </c>
      <c r="H42" s="21">
        <f t="shared" si="8"/>
        <v>2326672</v>
      </c>
      <c r="I42" s="21">
        <f t="shared" si="8"/>
        <v>2221200</v>
      </c>
      <c r="J42" s="21">
        <f t="shared" si="8"/>
        <v>21231558</v>
      </c>
      <c r="K42" s="21">
        <f t="shared" si="8"/>
        <v>0</v>
      </c>
      <c r="L42" s="21">
        <f t="shared" si="8"/>
        <v>0</v>
      </c>
      <c r="M42" s="21">
        <f t="shared" si="8"/>
        <v>6960220</v>
      </c>
      <c r="N42" s="21">
        <f t="shared" si="8"/>
        <v>6960220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28191778</v>
      </c>
      <c r="X42" s="21">
        <f t="shared" si="8"/>
        <v>57396300</v>
      </c>
      <c r="Y42" s="21">
        <f t="shared" si="8"/>
        <v>-29204522</v>
      </c>
      <c r="Z42" s="4">
        <f>+IF(X42&lt;&gt;0,+(Y42/X42)*100,0)</f>
        <v>-50.882238053672445</v>
      </c>
      <c r="AA42" s="19">
        <f>SUM(AA43:AA46)</f>
        <v>4264479</v>
      </c>
    </row>
    <row r="43" spans="1:27" ht="13.5">
      <c r="A43" s="5" t="s">
        <v>47</v>
      </c>
      <c r="B43" s="3"/>
      <c r="C43" s="22">
        <v>49380040</v>
      </c>
      <c r="D43" s="22"/>
      <c r="E43" s="23">
        <v>4264479</v>
      </c>
      <c r="F43" s="24">
        <v>4264479</v>
      </c>
      <c r="G43" s="24">
        <v>14849329</v>
      </c>
      <c r="H43" s="24">
        <v>1301784</v>
      </c>
      <c r="I43" s="24">
        <v>1134047</v>
      </c>
      <c r="J43" s="24">
        <v>17285160</v>
      </c>
      <c r="K43" s="24"/>
      <c r="L43" s="24"/>
      <c r="M43" s="24">
        <v>4087766</v>
      </c>
      <c r="N43" s="24">
        <v>4087766</v>
      </c>
      <c r="O43" s="24"/>
      <c r="P43" s="24"/>
      <c r="Q43" s="24"/>
      <c r="R43" s="24"/>
      <c r="S43" s="24"/>
      <c r="T43" s="24"/>
      <c r="U43" s="24"/>
      <c r="V43" s="24"/>
      <c r="W43" s="24">
        <v>21372926</v>
      </c>
      <c r="X43" s="24">
        <v>37780500</v>
      </c>
      <c r="Y43" s="24">
        <v>-16407574</v>
      </c>
      <c r="Z43" s="6">
        <v>-43.43</v>
      </c>
      <c r="AA43" s="22">
        <v>4264479</v>
      </c>
    </row>
    <row r="44" spans="1:27" ht="13.5">
      <c r="A44" s="5" t="s">
        <v>48</v>
      </c>
      <c r="B44" s="3"/>
      <c r="C44" s="22">
        <v>115122</v>
      </c>
      <c r="D44" s="22"/>
      <c r="E44" s="23"/>
      <c r="F44" s="24"/>
      <c r="G44" s="24">
        <v>664783</v>
      </c>
      <c r="H44" s="24">
        <v>376737</v>
      </c>
      <c r="I44" s="24">
        <v>458570</v>
      </c>
      <c r="J44" s="24">
        <v>1500090</v>
      </c>
      <c r="K44" s="24"/>
      <c r="L44" s="24"/>
      <c r="M44" s="24">
        <v>1285603</v>
      </c>
      <c r="N44" s="24">
        <v>1285603</v>
      </c>
      <c r="O44" s="24"/>
      <c r="P44" s="24"/>
      <c r="Q44" s="24"/>
      <c r="R44" s="24"/>
      <c r="S44" s="24"/>
      <c r="T44" s="24"/>
      <c r="U44" s="24"/>
      <c r="V44" s="24"/>
      <c r="W44" s="24">
        <v>2785693</v>
      </c>
      <c r="X44" s="24">
        <v>10320000</v>
      </c>
      <c r="Y44" s="24">
        <v>-7534307</v>
      </c>
      <c r="Z44" s="6">
        <v>-73.01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432579</v>
      </c>
      <c r="H45" s="27">
        <v>143167</v>
      </c>
      <c r="I45" s="27">
        <v>79138</v>
      </c>
      <c r="J45" s="27">
        <v>654884</v>
      </c>
      <c r="K45" s="27"/>
      <c r="L45" s="27"/>
      <c r="M45" s="27">
        <v>785407</v>
      </c>
      <c r="N45" s="27">
        <v>785407</v>
      </c>
      <c r="O45" s="27"/>
      <c r="P45" s="27"/>
      <c r="Q45" s="27"/>
      <c r="R45" s="27"/>
      <c r="S45" s="27"/>
      <c r="T45" s="27"/>
      <c r="U45" s="27"/>
      <c r="V45" s="27"/>
      <c r="W45" s="27">
        <v>1440291</v>
      </c>
      <c r="X45" s="27">
        <v>4326600</v>
      </c>
      <c r="Y45" s="27">
        <v>-2886309</v>
      </c>
      <c r="Z45" s="7">
        <v>-66.71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736995</v>
      </c>
      <c r="H46" s="24">
        <v>504984</v>
      </c>
      <c r="I46" s="24">
        <v>549445</v>
      </c>
      <c r="J46" s="24">
        <v>1791424</v>
      </c>
      <c r="K46" s="24"/>
      <c r="L46" s="24"/>
      <c r="M46" s="24">
        <v>801444</v>
      </c>
      <c r="N46" s="24">
        <v>801444</v>
      </c>
      <c r="O46" s="24"/>
      <c r="P46" s="24"/>
      <c r="Q46" s="24"/>
      <c r="R46" s="24"/>
      <c r="S46" s="24"/>
      <c r="T46" s="24"/>
      <c r="U46" s="24"/>
      <c r="V46" s="24"/>
      <c r="W46" s="24">
        <v>2592868</v>
      </c>
      <c r="X46" s="24">
        <v>4969200</v>
      </c>
      <c r="Y46" s="24">
        <v>-2376332</v>
      </c>
      <c r="Z46" s="6">
        <v>-47.82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251969</v>
      </c>
      <c r="H47" s="21">
        <v>220729</v>
      </c>
      <c r="I47" s="21">
        <v>226941</v>
      </c>
      <c r="J47" s="21">
        <v>699639</v>
      </c>
      <c r="K47" s="21"/>
      <c r="L47" s="21"/>
      <c r="M47" s="21">
        <v>217133</v>
      </c>
      <c r="N47" s="21">
        <v>217133</v>
      </c>
      <c r="O47" s="21"/>
      <c r="P47" s="21"/>
      <c r="Q47" s="21"/>
      <c r="R47" s="21"/>
      <c r="S47" s="21"/>
      <c r="T47" s="21"/>
      <c r="U47" s="21"/>
      <c r="V47" s="21"/>
      <c r="W47" s="21">
        <v>916772</v>
      </c>
      <c r="X47" s="21">
        <v>1811400</v>
      </c>
      <c r="Y47" s="21">
        <v>-894628</v>
      </c>
      <c r="Z47" s="4">
        <v>-49.39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256073777</v>
      </c>
      <c r="D48" s="40">
        <f>+D28+D32+D38+D42+D47</f>
        <v>0</v>
      </c>
      <c r="E48" s="41">
        <f t="shared" si="9"/>
        <v>232178521</v>
      </c>
      <c r="F48" s="42">
        <f t="shared" si="9"/>
        <v>232178521</v>
      </c>
      <c r="G48" s="42">
        <f t="shared" si="9"/>
        <v>25117069</v>
      </c>
      <c r="H48" s="42">
        <f t="shared" si="9"/>
        <v>10634322</v>
      </c>
      <c r="I48" s="42">
        <f t="shared" si="9"/>
        <v>9340841</v>
      </c>
      <c r="J48" s="42">
        <f t="shared" si="9"/>
        <v>45092232</v>
      </c>
      <c r="K48" s="42">
        <f t="shared" si="9"/>
        <v>0</v>
      </c>
      <c r="L48" s="42">
        <f t="shared" si="9"/>
        <v>0</v>
      </c>
      <c r="M48" s="42">
        <f t="shared" si="9"/>
        <v>14930608</v>
      </c>
      <c r="N48" s="42">
        <f t="shared" si="9"/>
        <v>14930608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60022840</v>
      </c>
      <c r="X48" s="42">
        <f t="shared" si="9"/>
        <v>131467116</v>
      </c>
      <c r="Y48" s="42">
        <f t="shared" si="9"/>
        <v>-71444276</v>
      </c>
      <c r="Z48" s="43">
        <f>+IF(X48&lt;&gt;0,+(Y48/X48)*100,0)</f>
        <v>-54.34383758749222</v>
      </c>
      <c r="AA48" s="40">
        <f>+AA28+AA32+AA38+AA42+AA47</f>
        <v>232178521</v>
      </c>
    </row>
    <row r="49" spans="1:27" ht="13.5">
      <c r="A49" s="14" t="s">
        <v>58</v>
      </c>
      <c r="B49" s="15"/>
      <c r="C49" s="44">
        <f aca="true" t="shared" si="10" ref="C49:Y49">+C25-C48</f>
        <v>-38382420</v>
      </c>
      <c r="D49" s="44">
        <f>+D25-D48</f>
        <v>0</v>
      </c>
      <c r="E49" s="45">
        <f t="shared" si="10"/>
        <v>-5731364</v>
      </c>
      <c r="F49" s="46">
        <f t="shared" si="10"/>
        <v>-5731364</v>
      </c>
      <c r="G49" s="46">
        <f t="shared" si="10"/>
        <v>32184494</v>
      </c>
      <c r="H49" s="46">
        <f t="shared" si="10"/>
        <v>1943333</v>
      </c>
      <c r="I49" s="46">
        <f t="shared" si="10"/>
        <v>878134</v>
      </c>
      <c r="J49" s="46">
        <f t="shared" si="10"/>
        <v>35005961</v>
      </c>
      <c r="K49" s="46">
        <f t="shared" si="10"/>
        <v>0</v>
      </c>
      <c r="L49" s="46">
        <f t="shared" si="10"/>
        <v>0</v>
      </c>
      <c r="M49" s="46">
        <f t="shared" si="10"/>
        <v>1399332</v>
      </c>
      <c r="N49" s="46">
        <f t="shared" si="10"/>
        <v>1399332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36405293</v>
      </c>
      <c r="X49" s="46">
        <f>IF(F25=F48,0,X25-X48)</f>
        <v>5240104</v>
      </c>
      <c r="Y49" s="46">
        <f t="shared" si="10"/>
        <v>31165189</v>
      </c>
      <c r="Z49" s="47">
        <f>+IF(X49&lt;&gt;0,+(Y49/X49)*100,0)</f>
        <v>594.7437111935183</v>
      </c>
      <c r="AA49" s="44">
        <f>+AA25-AA48</f>
        <v>-5731364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23303777</v>
      </c>
      <c r="D5" s="19">
        <f>SUM(D6:D8)</f>
        <v>0</v>
      </c>
      <c r="E5" s="20">
        <f t="shared" si="0"/>
        <v>28759501</v>
      </c>
      <c r="F5" s="21">
        <f t="shared" si="0"/>
        <v>28759501</v>
      </c>
      <c r="G5" s="21">
        <f t="shared" si="0"/>
        <v>10755627</v>
      </c>
      <c r="H5" s="21">
        <f t="shared" si="0"/>
        <v>-621105</v>
      </c>
      <c r="I5" s="21">
        <f t="shared" si="0"/>
        <v>595516</v>
      </c>
      <c r="J5" s="21">
        <f t="shared" si="0"/>
        <v>10730038</v>
      </c>
      <c r="K5" s="21">
        <f t="shared" si="0"/>
        <v>731496</v>
      </c>
      <c r="L5" s="21">
        <f t="shared" si="0"/>
        <v>5565131</v>
      </c>
      <c r="M5" s="21">
        <f t="shared" si="0"/>
        <v>1767570</v>
      </c>
      <c r="N5" s="21">
        <f t="shared" si="0"/>
        <v>8064197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18794235</v>
      </c>
      <c r="X5" s="21">
        <f t="shared" si="0"/>
        <v>4384860</v>
      </c>
      <c r="Y5" s="21">
        <f t="shared" si="0"/>
        <v>14409375</v>
      </c>
      <c r="Z5" s="4">
        <f>+IF(X5&lt;&gt;0,+(Y5/X5)*100,0)</f>
        <v>328.6165350775167</v>
      </c>
      <c r="AA5" s="19">
        <f>SUM(AA6:AA8)</f>
        <v>28759501</v>
      </c>
    </row>
    <row r="6" spans="1:27" ht="13.5">
      <c r="A6" s="5" t="s">
        <v>33</v>
      </c>
      <c r="B6" s="3"/>
      <c r="C6" s="22">
        <v>8934349</v>
      </c>
      <c r="D6" s="22"/>
      <c r="E6" s="23">
        <v>12068274</v>
      </c>
      <c r="F6" s="24">
        <v>12068274</v>
      </c>
      <c r="G6" s="24">
        <v>3064942</v>
      </c>
      <c r="H6" s="24">
        <v>1125909</v>
      </c>
      <c r="I6" s="24">
        <v>426420</v>
      </c>
      <c r="J6" s="24">
        <v>4617271</v>
      </c>
      <c r="K6" s="24">
        <v>497077</v>
      </c>
      <c r="L6" s="24">
        <v>2546592</v>
      </c>
      <c r="M6" s="24">
        <v>294437</v>
      </c>
      <c r="N6" s="24">
        <v>3338106</v>
      </c>
      <c r="O6" s="24"/>
      <c r="P6" s="24"/>
      <c r="Q6" s="24"/>
      <c r="R6" s="24"/>
      <c r="S6" s="24"/>
      <c r="T6" s="24"/>
      <c r="U6" s="24"/>
      <c r="V6" s="24"/>
      <c r="W6" s="24">
        <v>7955377</v>
      </c>
      <c r="X6" s="24">
        <v>1357200</v>
      </c>
      <c r="Y6" s="24">
        <v>6598177</v>
      </c>
      <c r="Z6" s="6">
        <v>486.16</v>
      </c>
      <c r="AA6" s="22">
        <v>12068274</v>
      </c>
    </row>
    <row r="7" spans="1:27" ht="13.5">
      <c r="A7" s="5" t="s">
        <v>34</v>
      </c>
      <c r="B7" s="3"/>
      <c r="C7" s="25">
        <v>10284577</v>
      </c>
      <c r="D7" s="25"/>
      <c r="E7" s="26">
        <v>12989105</v>
      </c>
      <c r="F7" s="27">
        <v>12989105</v>
      </c>
      <c r="G7" s="27">
        <v>6237195</v>
      </c>
      <c r="H7" s="27">
        <v>-1758539</v>
      </c>
      <c r="I7" s="27">
        <v>169096</v>
      </c>
      <c r="J7" s="27">
        <v>4647752</v>
      </c>
      <c r="K7" s="27">
        <v>234419</v>
      </c>
      <c r="L7" s="27">
        <v>1784253</v>
      </c>
      <c r="M7" s="27">
        <v>1473133</v>
      </c>
      <c r="N7" s="27">
        <v>3491805</v>
      </c>
      <c r="O7" s="27"/>
      <c r="P7" s="27"/>
      <c r="Q7" s="27"/>
      <c r="R7" s="27"/>
      <c r="S7" s="27"/>
      <c r="T7" s="27"/>
      <c r="U7" s="27"/>
      <c r="V7" s="27"/>
      <c r="W7" s="27">
        <v>8139557</v>
      </c>
      <c r="X7" s="27">
        <v>3009660</v>
      </c>
      <c r="Y7" s="27">
        <v>5129897</v>
      </c>
      <c r="Z7" s="7">
        <v>170.45</v>
      </c>
      <c r="AA7" s="25">
        <v>12989105</v>
      </c>
    </row>
    <row r="8" spans="1:27" ht="13.5">
      <c r="A8" s="5" t="s">
        <v>35</v>
      </c>
      <c r="B8" s="3"/>
      <c r="C8" s="22">
        <v>4084851</v>
      </c>
      <c r="D8" s="22"/>
      <c r="E8" s="23">
        <v>3702122</v>
      </c>
      <c r="F8" s="24">
        <v>3702122</v>
      </c>
      <c r="G8" s="24">
        <v>1453490</v>
      </c>
      <c r="H8" s="24">
        <v>11525</v>
      </c>
      <c r="I8" s="24"/>
      <c r="J8" s="24">
        <v>1465015</v>
      </c>
      <c r="K8" s="24"/>
      <c r="L8" s="24">
        <v>1234286</v>
      </c>
      <c r="M8" s="24"/>
      <c r="N8" s="24">
        <v>1234286</v>
      </c>
      <c r="O8" s="24"/>
      <c r="P8" s="24"/>
      <c r="Q8" s="24"/>
      <c r="R8" s="24"/>
      <c r="S8" s="24"/>
      <c r="T8" s="24"/>
      <c r="U8" s="24"/>
      <c r="V8" s="24"/>
      <c r="W8" s="24">
        <v>2699301</v>
      </c>
      <c r="X8" s="24">
        <v>18000</v>
      </c>
      <c r="Y8" s="24">
        <v>2681301</v>
      </c>
      <c r="Z8" s="6">
        <v>14896.12</v>
      </c>
      <c r="AA8" s="22">
        <v>3702122</v>
      </c>
    </row>
    <row r="9" spans="1:27" ht="13.5">
      <c r="A9" s="2" t="s">
        <v>36</v>
      </c>
      <c r="B9" s="3"/>
      <c r="C9" s="19">
        <f aca="true" t="shared" si="1" ref="C9:Y9">SUM(C10:C14)</f>
        <v>5725479</v>
      </c>
      <c r="D9" s="19">
        <f>SUM(D10:D14)</f>
        <v>0</v>
      </c>
      <c r="E9" s="20">
        <f t="shared" si="1"/>
        <v>2401550</v>
      </c>
      <c r="F9" s="21">
        <f t="shared" si="1"/>
        <v>2401550</v>
      </c>
      <c r="G9" s="21">
        <f t="shared" si="1"/>
        <v>351794</v>
      </c>
      <c r="H9" s="21">
        <f t="shared" si="1"/>
        <v>24843</v>
      </c>
      <c r="I9" s="21">
        <f t="shared" si="1"/>
        <v>494878</v>
      </c>
      <c r="J9" s="21">
        <f t="shared" si="1"/>
        <v>871515</v>
      </c>
      <c r="K9" s="21">
        <f t="shared" si="1"/>
        <v>581215</v>
      </c>
      <c r="L9" s="21">
        <f t="shared" si="1"/>
        <v>981620</v>
      </c>
      <c r="M9" s="21">
        <f t="shared" si="1"/>
        <v>790230</v>
      </c>
      <c r="N9" s="21">
        <f t="shared" si="1"/>
        <v>2353065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3224580</v>
      </c>
      <c r="X9" s="21">
        <f t="shared" si="1"/>
        <v>588240</v>
      </c>
      <c r="Y9" s="21">
        <f t="shared" si="1"/>
        <v>2636340</v>
      </c>
      <c r="Z9" s="4">
        <f>+IF(X9&lt;&gt;0,+(Y9/X9)*100,0)</f>
        <v>448.17421460628316</v>
      </c>
      <c r="AA9" s="19">
        <f>SUM(AA10:AA14)</f>
        <v>2401550</v>
      </c>
    </row>
    <row r="10" spans="1:27" ht="13.5">
      <c r="A10" s="5" t="s">
        <v>37</v>
      </c>
      <c r="B10" s="3"/>
      <c r="C10" s="22">
        <v>570651</v>
      </c>
      <c r="D10" s="22"/>
      <c r="E10" s="23">
        <v>825597</v>
      </c>
      <c r="F10" s="24">
        <v>825597</v>
      </c>
      <c r="G10" s="24">
        <v>40249</v>
      </c>
      <c r="H10" s="24">
        <v>310</v>
      </c>
      <c r="I10" s="24">
        <v>516</v>
      </c>
      <c r="J10" s="24">
        <v>41075</v>
      </c>
      <c r="K10" s="24">
        <v>484</v>
      </c>
      <c r="L10" s="24">
        <v>31810</v>
      </c>
      <c r="M10" s="24">
        <v>1963</v>
      </c>
      <c r="N10" s="24">
        <v>34257</v>
      </c>
      <c r="O10" s="24"/>
      <c r="P10" s="24"/>
      <c r="Q10" s="24"/>
      <c r="R10" s="24"/>
      <c r="S10" s="24"/>
      <c r="T10" s="24"/>
      <c r="U10" s="24"/>
      <c r="V10" s="24"/>
      <c r="W10" s="24">
        <v>75332</v>
      </c>
      <c r="X10" s="24">
        <v>63000</v>
      </c>
      <c r="Y10" s="24">
        <v>12332</v>
      </c>
      <c r="Z10" s="6">
        <v>19.57</v>
      </c>
      <c r="AA10" s="22">
        <v>825597</v>
      </c>
    </row>
    <row r="11" spans="1:27" ht="13.5">
      <c r="A11" s="5" t="s">
        <v>38</v>
      </c>
      <c r="B11" s="3"/>
      <c r="C11" s="22">
        <v>209847</v>
      </c>
      <c r="D11" s="22"/>
      <c r="E11" s="23">
        <v>316354</v>
      </c>
      <c r="F11" s="24">
        <v>316354</v>
      </c>
      <c r="G11" s="24">
        <v>123983</v>
      </c>
      <c r="H11" s="24"/>
      <c r="I11" s="24">
        <v>470843</v>
      </c>
      <c r="J11" s="24">
        <v>594826</v>
      </c>
      <c r="K11" s="24">
        <v>550231</v>
      </c>
      <c r="L11" s="24">
        <v>789647</v>
      </c>
      <c r="M11" s="24">
        <v>760386</v>
      </c>
      <c r="N11" s="24">
        <v>2100264</v>
      </c>
      <c r="O11" s="24"/>
      <c r="P11" s="24"/>
      <c r="Q11" s="24"/>
      <c r="R11" s="24"/>
      <c r="S11" s="24"/>
      <c r="T11" s="24"/>
      <c r="U11" s="24"/>
      <c r="V11" s="24"/>
      <c r="W11" s="24">
        <v>2695090</v>
      </c>
      <c r="X11" s="24"/>
      <c r="Y11" s="24">
        <v>2695090</v>
      </c>
      <c r="Z11" s="6">
        <v>0</v>
      </c>
      <c r="AA11" s="22">
        <v>316354</v>
      </c>
    </row>
    <row r="12" spans="1:27" ht="13.5">
      <c r="A12" s="5" t="s">
        <v>39</v>
      </c>
      <c r="B12" s="3"/>
      <c r="C12" s="22">
        <v>4944981</v>
      </c>
      <c r="D12" s="22"/>
      <c r="E12" s="23">
        <v>1259599</v>
      </c>
      <c r="F12" s="24">
        <v>1259599</v>
      </c>
      <c r="G12" s="24">
        <v>187562</v>
      </c>
      <c r="H12" s="24">
        <v>24533</v>
      </c>
      <c r="I12" s="24">
        <v>23519</v>
      </c>
      <c r="J12" s="24">
        <v>235614</v>
      </c>
      <c r="K12" s="24">
        <v>30500</v>
      </c>
      <c r="L12" s="24">
        <v>160163</v>
      </c>
      <c r="M12" s="24">
        <v>27881</v>
      </c>
      <c r="N12" s="24">
        <v>218544</v>
      </c>
      <c r="O12" s="24"/>
      <c r="P12" s="24"/>
      <c r="Q12" s="24"/>
      <c r="R12" s="24"/>
      <c r="S12" s="24"/>
      <c r="T12" s="24"/>
      <c r="U12" s="24"/>
      <c r="V12" s="24"/>
      <c r="W12" s="24">
        <v>454158</v>
      </c>
      <c r="X12" s="24">
        <v>525240</v>
      </c>
      <c r="Y12" s="24">
        <v>-71082</v>
      </c>
      <c r="Z12" s="6">
        <v>-13.53</v>
      </c>
      <c r="AA12" s="22">
        <v>1259599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12072355</v>
      </c>
      <c r="D15" s="19">
        <f>SUM(D16:D18)</f>
        <v>0</v>
      </c>
      <c r="E15" s="20">
        <f t="shared" si="2"/>
        <v>39682955</v>
      </c>
      <c r="F15" s="21">
        <f t="shared" si="2"/>
        <v>39682955</v>
      </c>
      <c r="G15" s="21">
        <f t="shared" si="2"/>
        <v>2026633</v>
      </c>
      <c r="H15" s="21">
        <f t="shared" si="2"/>
        <v>147524</v>
      </c>
      <c r="I15" s="21">
        <f t="shared" si="2"/>
        <v>156216</v>
      </c>
      <c r="J15" s="21">
        <f t="shared" si="2"/>
        <v>2330373</v>
      </c>
      <c r="K15" s="21">
        <f t="shared" si="2"/>
        <v>146224</v>
      </c>
      <c r="L15" s="21">
        <f t="shared" si="2"/>
        <v>1632661</v>
      </c>
      <c r="M15" s="21">
        <f t="shared" si="2"/>
        <v>254716</v>
      </c>
      <c r="N15" s="21">
        <f t="shared" si="2"/>
        <v>2033601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4363974</v>
      </c>
      <c r="X15" s="21">
        <f t="shared" si="2"/>
        <v>10191156</v>
      </c>
      <c r="Y15" s="21">
        <f t="shared" si="2"/>
        <v>-5827182</v>
      </c>
      <c r="Z15" s="4">
        <f>+IF(X15&lt;&gt;0,+(Y15/X15)*100,0)</f>
        <v>-57.17881268817787</v>
      </c>
      <c r="AA15" s="19">
        <f>SUM(AA16:AA18)</f>
        <v>39682955</v>
      </c>
    </row>
    <row r="16" spans="1:27" ht="13.5">
      <c r="A16" s="5" t="s">
        <v>43</v>
      </c>
      <c r="B16" s="3"/>
      <c r="C16" s="22">
        <v>4475315</v>
      </c>
      <c r="D16" s="22"/>
      <c r="E16" s="23">
        <v>5727660</v>
      </c>
      <c r="F16" s="24">
        <v>5727660</v>
      </c>
      <c r="G16" s="24">
        <v>1792014</v>
      </c>
      <c r="H16" s="24">
        <v>147524</v>
      </c>
      <c r="I16" s="24">
        <v>128714</v>
      </c>
      <c r="J16" s="24">
        <v>2068252</v>
      </c>
      <c r="K16" s="24">
        <v>145065</v>
      </c>
      <c r="L16" s="24">
        <v>1411506</v>
      </c>
      <c r="M16" s="24">
        <v>254716</v>
      </c>
      <c r="N16" s="24">
        <v>1811287</v>
      </c>
      <c r="O16" s="24"/>
      <c r="P16" s="24"/>
      <c r="Q16" s="24"/>
      <c r="R16" s="24"/>
      <c r="S16" s="24"/>
      <c r="T16" s="24"/>
      <c r="U16" s="24"/>
      <c r="V16" s="24"/>
      <c r="W16" s="24">
        <v>3879539</v>
      </c>
      <c r="X16" s="24">
        <v>741156</v>
      </c>
      <c r="Y16" s="24">
        <v>3138383</v>
      </c>
      <c r="Z16" s="6">
        <v>423.44</v>
      </c>
      <c r="AA16" s="22">
        <v>5727660</v>
      </c>
    </row>
    <row r="17" spans="1:27" ht="13.5">
      <c r="A17" s="5" t="s">
        <v>44</v>
      </c>
      <c r="B17" s="3"/>
      <c r="C17" s="22">
        <v>7597040</v>
      </c>
      <c r="D17" s="22"/>
      <c r="E17" s="23">
        <v>33955295</v>
      </c>
      <c r="F17" s="24">
        <v>33955295</v>
      </c>
      <c r="G17" s="24">
        <v>234619</v>
      </c>
      <c r="H17" s="24"/>
      <c r="I17" s="24">
        <v>27502</v>
      </c>
      <c r="J17" s="24">
        <v>262121</v>
      </c>
      <c r="K17" s="24">
        <v>1159</v>
      </c>
      <c r="L17" s="24">
        <v>221155</v>
      </c>
      <c r="M17" s="24"/>
      <c r="N17" s="24">
        <v>222314</v>
      </c>
      <c r="O17" s="24"/>
      <c r="P17" s="24"/>
      <c r="Q17" s="24"/>
      <c r="R17" s="24"/>
      <c r="S17" s="24"/>
      <c r="T17" s="24"/>
      <c r="U17" s="24"/>
      <c r="V17" s="24"/>
      <c r="W17" s="24">
        <v>484435</v>
      </c>
      <c r="X17" s="24">
        <v>9450000</v>
      </c>
      <c r="Y17" s="24">
        <v>-8965565</v>
      </c>
      <c r="Z17" s="6">
        <v>-94.87</v>
      </c>
      <c r="AA17" s="22">
        <v>33955295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40408156</v>
      </c>
      <c r="D19" s="19">
        <f>SUM(D20:D23)</f>
        <v>0</v>
      </c>
      <c r="E19" s="20">
        <f t="shared" si="3"/>
        <v>37721320</v>
      </c>
      <c r="F19" s="21">
        <f t="shared" si="3"/>
        <v>37721320</v>
      </c>
      <c r="G19" s="21">
        <f t="shared" si="3"/>
        <v>4849764</v>
      </c>
      <c r="H19" s="21">
        <f t="shared" si="3"/>
        <v>1486167</v>
      </c>
      <c r="I19" s="21">
        <f t="shared" si="3"/>
        <v>780193</v>
      </c>
      <c r="J19" s="21">
        <f t="shared" si="3"/>
        <v>7116124</v>
      </c>
      <c r="K19" s="21">
        <f t="shared" si="3"/>
        <v>678061</v>
      </c>
      <c r="L19" s="21">
        <f t="shared" si="3"/>
        <v>3890491</v>
      </c>
      <c r="M19" s="21">
        <f t="shared" si="3"/>
        <v>4673697</v>
      </c>
      <c r="N19" s="21">
        <f t="shared" si="3"/>
        <v>9242249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16358373</v>
      </c>
      <c r="X19" s="21">
        <f t="shared" si="3"/>
        <v>10597936</v>
      </c>
      <c r="Y19" s="21">
        <f t="shared" si="3"/>
        <v>5760437</v>
      </c>
      <c r="Z19" s="4">
        <f>+IF(X19&lt;&gt;0,+(Y19/X19)*100,0)</f>
        <v>54.354328993872016</v>
      </c>
      <c r="AA19" s="19">
        <f>SUM(AA20:AA23)</f>
        <v>37721320</v>
      </c>
    </row>
    <row r="20" spans="1:27" ht="13.5">
      <c r="A20" s="5" t="s">
        <v>47</v>
      </c>
      <c r="B20" s="3"/>
      <c r="C20" s="22">
        <v>15735785</v>
      </c>
      <c r="D20" s="22"/>
      <c r="E20" s="23">
        <v>16182261</v>
      </c>
      <c r="F20" s="24">
        <v>16182261</v>
      </c>
      <c r="G20" s="24">
        <v>3284707</v>
      </c>
      <c r="H20" s="24">
        <v>1236177</v>
      </c>
      <c r="I20" s="24">
        <v>529893</v>
      </c>
      <c r="J20" s="24">
        <v>5050777</v>
      </c>
      <c r="K20" s="24">
        <v>432062</v>
      </c>
      <c r="L20" s="24">
        <v>2533651</v>
      </c>
      <c r="M20" s="24">
        <v>503966</v>
      </c>
      <c r="N20" s="24">
        <v>3469679</v>
      </c>
      <c r="O20" s="24"/>
      <c r="P20" s="24"/>
      <c r="Q20" s="24"/>
      <c r="R20" s="24"/>
      <c r="S20" s="24"/>
      <c r="T20" s="24"/>
      <c r="U20" s="24"/>
      <c r="V20" s="24"/>
      <c r="W20" s="24">
        <v>8520456</v>
      </c>
      <c r="X20" s="24">
        <v>4794031</v>
      </c>
      <c r="Y20" s="24">
        <v>3726425</v>
      </c>
      <c r="Z20" s="6">
        <v>77.73</v>
      </c>
      <c r="AA20" s="22">
        <v>16182261</v>
      </c>
    </row>
    <row r="21" spans="1:27" ht="13.5">
      <c r="A21" s="5" t="s">
        <v>48</v>
      </c>
      <c r="B21" s="3"/>
      <c r="C21" s="22">
        <v>13536699</v>
      </c>
      <c r="D21" s="22"/>
      <c r="E21" s="23">
        <v>11448000</v>
      </c>
      <c r="F21" s="24">
        <v>11448000</v>
      </c>
      <c r="G21" s="24"/>
      <c r="H21" s="24"/>
      <c r="I21" s="24"/>
      <c r="J21" s="24"/>
      <c r="K21" s="24"/>
      <c r="L21" s="24"/>
      <c r="M21" s="24">
        <v>2220292</v>
      </c>
      <c r="N21" s="24">
        <v>2220292</v>
      </c>
      <c r="O21" s="24"/>
      <c r="P21" s="24"/>
      <c r="Q21" s="24"/>
      <c r="R21" s="24"/>
      <c r="S21" s="24"/>
      <c r="T21" s="24"/>
      <c r="U21" s="24"/>
      <c r="V21" s="24"/>
      <c r="W21" s="24">
        <v>2220292</v>
      </c>
      <c r="X21" s="24">
        <v>3240000</v>
      </c>
      <c r="Y21" s="24">
        <v>-1019708</v>
      </c>
      <c r="Z21" s="6">
        <v>-31.47</v>
      </c>
      <c r="AA21" s="22">
        <v>11448000</v>
      </c>
    </row>
    <row r="22" spans="1:27" ht="13.5">
      <c r="A22" s="5" t="s">
        <v>49</v>
      </c>
      <c r="B22" s="3"/>
      <c r="C22" s="25">
        <v>5554882</v>
      </c>
      <c r="D22" s="25"/>
      <c r="E22" s="26">
        <v>5018174</v>
      </c>
      <c r="F22" s="27">
        <v>5018174</v>
      </c>
      <c r="G22" s="27"/>
      <c r="H22" s="27"/>
      <c r="I22" s="27"/>
      <c r="J22" s="27"/>
      <c r="K22" s="27"/>
      <c r="L22" s="27"/>
      <c r="M22" s="27">
        <v>1697821</v>
      </c>
      <c r="N22" s="27">
        <v>1697821</v>
      </c>
      <c r="O22" s="27"/>
      <c r="P22" s="27"/>
      <c r="Q22" s="27"/>
      <c r="R22" s="27"/>
      <c r="S22" s="27"/>
      <c r="T22" s="27"/>
      <c r="U22" s="27"/>
      <c r="V22" s="27"/>
      <c r="W22" s="27">
        <v>1697821</v>
      </c>
      <c r="X22" s="27">
        <v>1455705</v>
      </c>
      <c r="Y22" s="27">
        <v>242116</v>
      </c>
      <c r="Z22" s="7">
        <v>16.63</v>
      </c>
      <c r="AA22" s="25">
        <v>5018174</v>
      </c>
    </row>
    <row r="23" spans="1:27" ht="13.5">
      <c r="A23" s="5" t="s">
        <v>50</v>
      </c>
      <c r="B23" s="3"/>
      <c r="C23" s="22">
        <v>5580790</v>
      </c>
      <c r="D23" s="22"/>
      <c r="E23" s="23">
        <v>5072885</v>
      </c>
      <c r="F23" s="24">
        <v>5072885</v>
      </c>
      <c r="G23" s="24">
        <v>1565057</v>
      </c>
      <c r="H23" s="24">
        <v>249990</v>
      </c>
      <c r="I23" s="24">
        <v>250300</v>
      </c>
      <c r="J23" s="24">
        <v>2065347</v>
      </c>
      <c r="K23" s="24">
        <v>245999</v>
      </c>
      <c r="L23" s="24">
        <v>1356840</v>
      </c>
      <c r="M23" s="24">
        <v>251618</v>
      </c>
      <c r="N23" s="24">
        <v>1854457</v>
      </c>
      <c r="O23" s="24"/>
      <c r="P23" s="24"/>
      <c r="Q23" s="24"/>
      <c r="R23" s="24"/>
      <c r="S23" s="24"/>
      <c r="T23" s="24"/>
      <c r="U23" s="24"/>
      <c r="V23" s="24"/>
      <c r="W23" s="24">
        <v>3919804</v>
      </c>
      <c r="X23" s="24">
        <v>1108200</v>
      </c>
      <c r="Y23" s="24">
        <v>2811604</v>
      </c>
      <c r="Z23" s="6">
        <v>253.71</v>
      </c>
      <c r="AA23" s="22">
        <v>5072885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81509767</v>
      </c>
      <c r="D25" s="40">
        <f>+D5+D9+D15+D19+D24</f>
        <v>0</v>
      </c>
      <c r="E25" s="41">
        <f t="shared" si="4"/>
        <v>108565326</v>
      </c>
      <c r="F25" s="42">
        <f t="shared" si="4"/>
        <v>108565326</v>
      </c>
      <c r="G25" s="42">
        <f t="shared" si="4"/>
        <v>17983818</v>
      </c>
      <c r="H25" s="42">
        <f t="shared" si="4"/>
        <v>1037429</v>
      </c>
      <c r="I25" s="42">
        <f t="shared" si="4"/>
        <v>2026803</v>
      </c>
      <c r="J25" s="42">
        <f t="shared" si="4"/>
        <v>21048050</v>
      </c>
      <c r="K25" s="42">
        <f t="shared" si="4"/>
        <v>2136996</v>
      </c>
      <c r="L25" s="42">
        <f t="shared" si="4"/>
        <v>12069903</v>
      </c>
      <c r="M25" s="42">
        <f t="shared" si="4"/>
        <v>7486213</v>
      </c>
      <c r="N25" s="42">
        <f t="shared" si="4"/>
        <v>21693112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42741162</v>
      </c>
      <c r="X25" s="42">
        <f t="shared" si="4"/>
        <v>25762192</v>
      </c>
      <c r="Y25" s="42">
        <f t="shared" si="4"/>
        <v>16978970</v>
      </c>
      <c r="Z25" s="43">
        <f>+IF(X25&lt;&gt;0,+(Y25/X25)*100,0)</f>
        <v>65.90654242465082</v>
      </c>
      <c r="AA25" s="40">
        <f>+AA5+AA9+AA15+AA19+AA24</f>
        <v>108565326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24960784</v>
      </c>
      <c r="D28" s="19">
        <f>SUM(D29:D31)</f>
        <v>0</v>
      </c>
      <c r="E28" s="20">
        <f t="shared" si="5"/>
        <v>25913049</v>
      </c>
      <c r="F28" s="21">
        <f t="shared" si="5"/>
        <v>25913049</v>
      </c>
      <c r="G28" s="21">
        <f t="shared" si="5"/>
        <v>4064042</v>
      </c>
      <c r="H28" s="21">
        <f t="shared" si="5"/>
        <v>1319783</v>
      </c>
      <c r="I28" s="21">
        <f t="shared" si="5"/>
        <v>1861256</v>
      </c>
      <c r="J28" s="21">
        <f t="shared" si="5"/>
        <v>7245081</v>
      </c>
      <c r="K28" s="21">
        <f t="shared" si="5"/>
        <v>2600170</v>
      </c>
      <c r="L28" s="21">
        <f t="shared" si="5"/>
        <v>2283990</v>
      </c>
      <c r="M28" s="21">
        <f t="shared" si="5"/>
        <v>2266561</v>
      </c>
      <c r="N28" s="21">
        <f t="shared" si="5"/>
        <v>7150721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14395802</v>
      </c>
      <c r="X28" s="21">
        <f t="shared" si="5"/>
        <v>15957119</v>
      </c>
      <c r="Y28" s="21">
        <f t="shared" si="5"/>
        <v>-1561317</v>
      </c>
      <c r="Z28" s="4">
        <f>+IF(X28&lt;&gt;0,+(Y28/X28)*100,0)</f>
        <v>-9.784454198781122</v>
      </c>
      <c r="AA28" s="19">
        <f>SUM(AA29:AA31)</f>
        <v>25913049</v>
      </c>
    </row>
    <row r="29" spans="1:27" ht="13.5">
      <c r="A29" s="5" t="s">
        <v>33</v>
      </c>
      <c r="B29" s="3"/>
      <c r="C29" s="22">
        <v>9002024</v>
      </c>
      <c r="D29" s="22"/>
      <c r="E29" s="23">
        <v>8771513</v>
      </c>
      <c r="F29" s="24">
        <v>8771513</v>
      </c>
      <c r="G29" s="24">
        <v>3007272</v>
      </c>
      <c r="H29" s="24">
        <v>107301</v>
      </c>
      <c r="I29" s="24">
        <v>724003</v>
      </c>
      <c r="J29" s="24">
        <v>3838576</v>
      </c>
      <c r="K29" s="24">
        <v>626111</v>
      </c>
      <c r="L29" s="24">
        <v>514807</v>
      </c>
      <c r="M29" s="24">
        <v>593359</v>
      </c>
      <c r="N29" s="24">
        <v>1734277</v>
      </c>
      <c r="O29" s="24"/>
      <c r="P29" s="24"/>
      <c r="Q29" s="24"/>
      <c r="R29" s="24"/>
      <c r="S29" s="24"/>
      <c r="T29" s="24"/>
      <c r="U29" s="24"/>
      <c r="V29" s="24"/>
      <c r="W29" s="24">
        <v>5572853</v>
      </c>
      <c r="X29" s="24">
        <v>5036055</v>
      </c>
      <c r="Y29" s="24">
        <v>536798</v>
      </c>
      <c r="Z29" s="6">
        <v>10.66</v>
      </c>
      <c r="AA29" s="22">
        <v>8771513</v>
      </c>
    </row>
    <row r="30" spans="1:27" ht="13.5">
      <c r="A30" s="5" t="s">
        <v>34</v>
      </c>
      <c r="B30" s="3"/>
      <c r="C30" s="25">
        <v>10921465</v>
      </c>
      <c r="D30" s="25"/>
      <c r="E30" s="26">
        <v>12477634</v>
      </c>
      <c r="F30" s="27">
        <v>12477634</v>
      </c>
      <c r="G30" s="27">
        <v>725496</v>
      </c>
      <c r="H30" s="27">
        <v>884059</v>
      </c>
      <c r="I30" s="27">
        <v>717884</v>
      </c>
      <c r="J30" s="27">
        <v>2327439</v>
      </c>
      <c r="K30" s="27">
        <v>1582358</v>
      </c>
      <c r="L30" s="27">
        <v>1312195</v>
      </c>
      <c r="M30" s="27">
        <v>1303031</v>
      </c>
      <c r="N30" s="27">
        <v>4197584</v>
      </c>
      <c r="O30" s="27"/>
      <c r="P30" s="27"/>
      <c r="Q30" s="27"/>
      <c r="R30" s="27"/>
      <c r="S30" s="27"/>
      <c r="T30" s="27"/>
      <c r="U30" s="27"/>
      <c r="V30" s="27"/>
      <c r="W30" s="27">
        <v>6525023</v>
      </c>
      <c r="X30" s="27">
        <v>7973463</v>
      </c>
      <c r="Y30" s="27">
        <v>-1448440</v>
      </c>
      <c r="Z30" s="7">
        <v>-18.17</v>
      </c>
      <c r="AA30" s="25">
        <v>12477634</v>
      </c>
    </row>
    <row r="31" spans="1:27" ht="13.5">
      <c r="A31" s="5" t="s">
        <v>35</v>
      </c>
      <c r="B31" s="3"/>
      <c r="C31" s="22">
        <v>5037295</v>
      </c>
      <c r="D31" s="22"/>
      <c r="E31" s="23">
        <v>4663902</v>
      </c>
      <c r="F31" s="24">
        <v>4663902</v>
      </c>
      <c r="G31" s="24">
        <v>331274</v>
      </c>
      <c r="H31" s="24">
        <v>328423</v>
      </c>
      <c r="I31" s="24">
        <v>419369</v>
      </c>
      <c r="J31" s="24">
        <v>1079066</v>
      </c>
      <c r="K31" s="24">
        <v>391701</v>
      </c>
      <c r="L31" s="24">
        <v>456988</v>
      </c>
      <c r="M31" s="24">
        <v>370171</v>
      </c>
      <c r="N31" s="24">
        <v>1218860</v>
      </c>
      <c r="O31" s="24"/>
      <c r="P31" s="24"/>
      <c r="Q31" s="24"/>
      <c r="R31" s="24"/>
      <c r="S31" s="24"/>
      <c r="T31" s="24"/>
      <c r="U31" s="24"/>
      <c r="V31" s="24"/>
      <c r="W31" s="24">
        <v>2297926</v>
      </c>
      <c r="X31" s="24">
        <v>2947601</v>
      </c>
      <c r="Y31" s="24">
        <v>-649675</v>
      </c>
      <c r="Z31" s="6">
        <v>-22.04</v>
      </c>
      <c r="AA31" s="22">
        <v>4663902</v>
      </c>
    </row>
    <row r="32" spans="1:27" ht="13.5">
      <c r="A32" s="2" t="s">
        <v>36</v>
      </c>
      <c r="B32" s="3"/>
      <c r="C32" s="19">
        <f aca="true" t="shared" si="6" ref="C32:Y32">SUM(C33:C37)</f>
        <v>1504875</v>
      </c>
      <c r="D32" s="19">
        <f>SUM(D33:D37)</f>
        <v>0</v>
      </c>
      <c r="E32" s="20">
        <f t="shared" si="6"/>
        <v>2245214</v>
      </c>
      <c r="F32" s="21">
        <f t="shared" si="6"/>
        <v>2245214</v>
      </c>
      <c r="G32" s="21">
        <f t="shared" si="6"/>
        <v>151403</v>
      </c>
      <c r="H32" s="21">
        <f t="shared" si="6"/>
        <v>108113</v>
      </c>
      <c r="I32" s="21">
        <f t="shared" si="6"/>
        <v>104358</v>
      </c>
      <c r="J32" s="21">
        <f t="shared" si="6"/>
        <v>363874</v>
      </c>
      <c r="K32" s="21">
        <f t="shared" si="6"/>
        <v>114368</v>
      </c>
      <c r="L32" s="21">
        <f t="shared" si="6"/>
        <v>149191</v>
      </c>
      <c r="M32" s="21">
        <f t="shared" si="6"/>
        <v>121764</v>
      </c>
      <c r="N32" s="21">
        <f t="shared" si="6"/>
        <v>385323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749197</v>
      </c>
      <c r="X32" s="21">
        <f t="shared" si="6"/>
        <v>1280060</v>
      </c>
      <c r="Y32" s="21">
        <f t="shared" si="6"/>
        <v>-530863</v>
      </c>
      <c r="Z32" s="4">
        <f>+IF(X32&lt;&gt;0,+(Y32/X32)*100,0)</f>
        <v>-41.471727887755264</v>
      </c>
      <c r="AA32" s="19">
        <f>SUM(AA33:AA37)</f>
        <v>2245214</v>
      </c>
    </row>
    <row r="33" spans="1:27" ht="13.5">
      <c r="A33" s="5" t="s">
        <v>37</v>
      </c>
      <c r="B33" s="3"/>
      <c r="C33" s="22">
        <v>687463</v>
      </c>
      <c r="D33" s="22"/>
      <c r="E33" s="23">
        <v>831062</v>
      </c>
      <c r="F33" s="24">
        <v>831062</v>
      </c>
      <c r="G33" s="24">
        <v>41645</v>
      </c>
      <c r="H33" s="24">
        <v>39952</v>
      </c>
      <c r="I33" s="24">
        <v>38257</v>
      </c>
      <c r="J33" s="24">
        <v>119854</v>
      </c>
      <c r="K33" s="24">
        <v>44646</v>
      </c>
      <c r="L33" s="24">
        <v>67466</v>
      </c>
      <c r="M33" s="24">
        <v>54494</v>
      </c>
      <c r="N33" s="24">
        <v>166606</v>
      </c>
      <c r="O33" s="24"/>
      <c r="P33" s="24"/>
      <c r="Q33" s="24"/>
      <c r="R33" s="24"/>
      <c r="S33" s="24"/>
      <c r="T33" s="24"/>
      <c r="U33" s="24"/>
      <c r="V33" s="24"/>
      <c r="W33" s="24">
        <v>286460</v>
      </c>
      <c r="X33" s="24">
        <v>495359</v>
      </c>
      <c r="Y33" s="24">
        <v>-208899</v>
      </c>
      <c r="Z33" s="6">
        <v>-42.17</v>
      </c>
      <c r="AA33" s="22">
        <v>831062</v>
      </c>
    </row>
    <row r="34" spans="1:27" ht="13.5">
      <c r="A34" s="5" t="s">
        <v>38</v>
      </c>
      <c r="B34" s="3"/>
      <c r="C34" s="22">
        <v>115430</v>
      </c>
      <c r="D34" s="22"/>
      <c r="E34" s="23">
        <v>316354</v>
      </c>
      <c r="F34" s="24">
        <v>316354</v>
      </c>
      <c r="G34" s="24"/>
      <c r="H34" s="24"/>
      <c r="I34" s="24"/>
      <c r="J34" s="24"/>
      <c r="K34" s="24">
        <v>340</v>
      </c>
      <c r="L34" s="24">
        <v>810</v>
      </c>
      <c r="M34" s="24">
        <v>2000</v>
      </c>
      <c r="N34" s="24">
        <v>3150</v>
      </c>
      <c r="O34" s="24"/>
      <c r="P34" s="24"/>
      <c r="Q34" s="24"/>
      <c r="R34" s="24"/>
      <c r="S34" s="24"/>
      <c r="T34" s="24"/>
      <c r="U34" s="24"/>
      <c r="V34" s="24"/>
      <c r="W34" s="24">
        <v>3150</v>
      </c>
      <c r="X34" s="24">
        <v>187941</v>
      </c>
      <c r="Y34" s="24">
        <v>-184791</v>
      </c>
      <c r="Z34" s="6">
        <v>-98.32</v>
      </c>
      <c r="AA34" s="22">
        <v>316354</v>
      </c>
    </row>
    <row r="35" spans="1:27" ht="13.5">
      <c r="A35" s="5" t="s">
        <v>39</v>
      </c>
      <c r="B35" s="3"/>
      <c r="C35" s="22">
        <v>701982</v>
      </c>
      <c r="D35" s="22"/>
      <c r="E35" s="23">
        <v>1097798</v>
      </c>
      <c r="F35" s="24">
        <v>1097798</v>
      </c>
      <c r="G35" s="24">
        <v>109758</v>
      </c>
      <c r="H35" s="24">
        <v>68161</v>
      </c>
      <c r="I35" s="24">
        <v>66101</v>
      </c>
      <c r="J35" s="24">
        <v>244020</v>
      </c>
      <c r="K35" s="24">
        <v>69382</v>
      </c>
      <c r="L35" s="24">
        <v>80915</v>
      </c>
      <c r="M35" s="24">
        <v>65270</v>
      </c>
      <c r="N35" s="24">
        <v>215567</v>
      </c>
      <c r="O35" s="24"/>
      <c r="P35" s="24"/>
      <c r="Q35" s="24"/>
      <c r="R35" s="24"/>
      <c r="S35" s="24"/>
      <c r="T35" s="24"/>
      <c r="U35" s="24"/>
      <c r="V35" s="24"/>
      <c r="W35" s="24">
        <v>459587</v>
      </c>
      <c r="X35" s="24">
        <v>596760</v>
      </c>
      <c r="Y35" s="24">
        <v>-137173</v>
      </c>
      <c r="Z35" s="6">
        <v>-22.99</v>
      </c>
      <c r="AA35" s="22">
        <v>1097798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11376334</v>
      </c>
      <c r="D38" s="19">
        <f>SUM(D39:D41)</f>
        <v>0</v>
      </c>
      <c r="E38" s="20">
        <f t="shared" si="7"/>
        <v>37141192</v>
      </c>
      <c r="F38" s="21">
        <f t="shared" si="7"/>
        <v>37141192</v>
      </c>
      <c r="G38" s="21">
        <f t="shared" si="7"/>
        <v>375217</v>
      </c>
      <c r="H38" s="21">
        <f t="shared" si="7"/>
        <v>296476</v>
      </c>
      <c r="I38" s="21">
        <f t="shared" si="7"/>
        <v>357891</v>
      </c>
      <c r="J38" s="21">
        <f t="shared" si="7"/>
        <v>1029584</v>
      </c>
      <c r="K38" s="21">
        <f t="shared" si="7"/>
        <v>367788</v>
      </c>
      <c r="L38" s="21">
        <f t="shared" si="7"/>
        <v>603646</v>
      </c>
      <c r="M38" s="21">
        <f t="shared" si="7"/>
        <v>394920</v>
      </c>
      <c r="N38" s="21">
        <f t="shared" si="7"/>
        <v>1366354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2395938</v>
      </c>
      <c r="X38" s="21">
        <f t="shared" si="7"/>
        <v>16226600</v>
      </c>
      <c r="Y38" s="21">
        <f t="shared" si="7"/>
        <v>-13830662</v>
      </c>
      <c r="Z38" s="4">
        <f>+IF(X38&lt;&gt;0,+(Y38/X38)*100,0)</f>
        <v>-85.23450383937485</v>
      </c>
      <c r="AA38" s="19">
        <f>SUM(AA39:AA41)</f>
        <v>37141192</v>
      </c>
    </row>
    <row r="39" spans="1:27" ht="13.5">
      <c r="A39" s="5" t="s">
        <v>43</v>
      </c>
      <c r="B39" s="3"/>
      <c r="C39" s="22">
        <v>5070902</v>
      </c>
      <c r="D39" s="22"/>
      <c r="E39" s="23">
        <v>5714520</v>
      </c>
      <c r="F39" s="24">
        <v>5714520</v>
      </c>
      <c r="G39" s="24">
        <v>375082</v>
      </c>
      <c r="H39" s="24">
        <v>291876</v>
      </c>
      <c r="I39" s="24">
        <v>357891</v>
      </c>
      <c r="J39" s="24">
        <v>1024849</v>
      </c>
      <c r="K39" s="24">
        <v>367788</v>
      </c>
      <c r="L39" s="24">
        <v>454175</v>
      </c>
      <c r="M39" s="24">
        <v>394920</v>
      </c>
      <c r="N39" s="24">
        <v>1216883</v>
      </c>
      <c r="O39" s="24"/>
      <c r="P39" s="24"/>
      <c r="Q39" s="24"/>
      <c r="R39" s="24"/>
      <c r="S39" s="24"/>
      <c r="T39" s="24"/>
      <c r="U39" s="24"/>
      <c r="V39" s="24"/>
      <c r="W39" s="24">
        <v>2241732</v>
      </c>
      <c r="X39" s="24">
        <v>3370596</v>
      </c>
      <c r="Y39" s="24">
        <v>-1128864</v>
      </c>
      <c r="Z39" s="6">
        <v>-33.49</v>
      </c>
      <c r="AA39" s="22">
        <v>5714520</v>
      </c>
    </row>
    <row r="40" spans="1:27" ht="13.5">
      <c r="A40" s="5" t="s">
        <v>44</v>
      </c>
      <c r="B40" s="3"/>
      <c r="C40" s="22">
        <v>6305432</v>
      </c>
      <c r="D40" s="22"/>
      <c r="E40" s="23">
        <v>31426672</v>
      </c>
      <c r="F40" s="24">
        <v>31426672</v>
      </c>
      <c r="G40" s="24">
        <v>135</v>
      </c>
      <c r="H40" s="24">
        <v>4600</v>
      </c>
      <c r="I40" s="24"/>
      <c r="J40" s="24">
        <v>4735</v>
      </c>
      <c r="K40" s="24"/>
      <c r="L40" s="24">
        <v>149471</v>
      </c>
      <c r="M40" s="24"/>
      <c r="N40" s="24">
        <v>149471</v>
      </c>
      <c r="O40" s="24"/>
      <c r="P40" s="24"/>
      <c r="Q40" s="24"/>
      <c r="R40" s="24"/>
      <c r="S40" s="24"/>
      <c r="T40" s="24"/>
      <c r="U40" s="24"/>
      <c r="V40" s="24"/>
      <c r="W40" s="24">
        <v>154206</v>
      </c>
      <c r="X40" s="24">
        <v>12856004</v>
      </c>
      <c r="Y40" s="24">
        <v>-12701798</v>
      </c>
      <c r="Z40" s="6">
        <v>-98.8</v>
      </c>
      <c r="AA40" s="22">
        <v>31426672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38422894</v>
      </c>
      <c r="D42" s="19">
        <f>SUM(D43:D46)</f>
        <v>0</v>
      </c>
      <c r="E42" s="20">
        <f t="shared" si="8"/>
        <v>38058516</v>
      </c>
      <c r="F42" s="21">
        <f t="shared" si="8"/>
        <v>38058516</v>
      </c>
      <c r="G42" s="21">
        <f t="shared" si="8"/>
        <v>2415007</v>
      </c>
      <c r="H42" s="21">
        <f t="shared" si="8"/>
        <v>2330320</v>
      </c>
      <c r="I42" s="21">
        <f t="shared" si="8"/>
        <v>2835413</v>
      </c>
      <c r="J42" s="21">
        <f t="shared" si="8"/>
        <v>7580740</v>
      </c>
      <c r="K42" s="21">
        <f t="shared" si="8"/>
        <v>2098153</v>
      </c>
      <c r="L42" s="21">
        <f t="shared" si="8"/>
        <v>1910228</v>
      </c>
      <c r="M42" s="21">
        <f t="shared" si="8"/>
        <v>2019117</v>
      </c>
      <c r="N42" s="21">
        <f t="shared" si="8"/>
        <v>6027498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13608238</v>
      </c>
      <c r="X42" s="21">
        <f t="shared" si="8"/>
        <v>20314228</v>
      </c>
      <c r="Y42" s="21">
        <f t="shared" si="8"/>
        <v>-6705990</v>
      </c>
      <c r="Z42" s="4">
        <f>+IF(X42&lt;&gt;0,+(Y42/X42)*100,0)</f>
        <v>-33.011296319013454</v>
      </c>
      <c r="AA42" s="19">
        <f>SUM(AA43:AA46)</f>
        <v>38058516</v>
      </c>
    </row>
    <row r="43" spans="1:27" ht="13.5">
      <c r="A43" s="5" t="s">
        <v>47</v>
      </c>
      <c r="B43" s="3"/>
      <c r="C43" s="22">
        <v>11600614</v>
      </c>
      <c r="D43" s="22"/>
      <c r="E43" s="23">
        <v>15718738</v>
      </c>
      <c r="F43" s="24">
        <v>15718738</v>
      </c>
      <c r="G43" s="24">
        <v>1225088</v>
      </c>
      <c r="H43" s="24">
        <v>1378296</v>
      </c>
      <c r="I43" s="24">
        <v>1163086</v>
      </c>
      <c r="J43" s="24">
        <v>3766470</v>
      </c>
      <c r="K43" s="24">
        <v>822172</v>
      </c>
      <c r="L43" s="24">
        <v>755445</v>
      </c>
      <c r="M43" s="24">
        <v>803511</v>
      </c>
      <c r="N43" s="24">
        <v>2381128</v>
      </c>
      <c r="O43" s="24"/>
      <c r="P43" s="24"/>
      <c r="Q43" s="24"/>
      <c r="R43" s="24"/>
      <c r="S43" s="24"/>
      <c r="T43" s="24"/>
      <c r="U43" s="24"/>
      <c r="V43" s="24"/>
      <c r="W43" s="24">
        <v>6147598</v>
      </c>
      <c r="X43" s="24">
        <v>9563556</v>
      </c>
      <c r="Y43" s="24">
        <v>-3415958</v>
      </c>
      <c r="Z43" s="6">
        <v>-35.72</v>
      </c>
      <c r="AA43" s="22">
        <v>15718738</v>
      </c>
    </row>
    <row r="44" spans="1:27" ht="13.5">
      <c r="A44" s="5" t="s">
        <v>48</v>
      </c>
      <c r="B44" s="3"/>
      <c r="C44" s="22">
        <v>14965142</v>
      </c>
      <c r="D44" s="22"/>
      <c r="E44" s="23">
        <v>11475325</v>
      </c>
      <c r="F44" s="24">
        <v>11475325</v>
      </c>
      <c r="G44" s="24">
        <v>390549</v>
      </c>
      <c r="H44" s="24">
        <v>319235</v>
      </c>
      <c r="I44" s="24">
        <v>612256</v>
      </c>
      <c r="J44" s="24">
        <v>1322040</v>
      </c>
      <c r="K44" s="24">
        <v>475954</v>
      </c>
      <c r="L44" s="24">
        <v>288853</v>
      </c>
      <c r="M44" s="24">
        <v>442136</v>
      </c>
      <c r="N44" s="24">
        <v>1206943</v>
      </c>
      <c r="O44" s="24"/>
      <c r="P44" s="24"/>
      <c r="Q44" s="24"/>
      <c r="R44" s="24"/>
      <c r="S44" s="24"/>
      <c r="T44" s="24"/>
      <c r="U44" s="24"/>
      <c r="V44" s="24"/>
      <c r="W44" s="24">
        <v>2528983</v>
      </c>
      <c r="X44" s="24">
        <v>5085299</v>
      </c>
      <c r="Y44" s="24">
        <v>-2556316</v>
      </c>
      <c r="Z44" s="6">
        <v>-50.27</v>
      </c>
      <c r="AA44" s="22">
        <v>11475325</v>
      </c>
    </row>
    <row r="45" spans="1:27" ht="13.5">
      <c r="A45" s="5" t="s">
        <v>49</v>
      </c>
      <c r="B45" s="3"/>
      <c r="C45" s="25">
        <v>4895035</v>
      </c>
      <c r="D45" s="25"/>
      <c r="E45" s="26">
        <v>5042220</v>
      </c>
      <c r="F45" s="27">
        <v>5042220</v>
      </c>
      <c r="G45" s="27">
        <v>257261</v>
      </c>
      <c r="H45" s="27">
        <v>194489</v>
      </c>
      <c r="I45" s="27">
        <v>203635</v>
      </c>
      <c r="J45" s="27">
        <v>655385</v>
      </c>
      <c r="K45" s="27">
        <v>209663</v>
      </c>
      <c r="L45" s="27">
        <v>289747</v>
      </c>
      <c r="M45" s="27">
        <v>210175</v>
      </c>
      <c r="N45" s="27">
        <v>709585</v>
      </c>
      <c r="O45" s="27"/>
      <c r="P45" s="27"/>
      <c r="Q45" s="27"/>
      <c r="R45" s="27"/>
      <c r="S45" s="27"/>
      <c r="T45" s="27"/>
      <c r="U45" s="27"/>
      <c r="V45" s="27"/>
      <c r="W45" s="27">
        <v>1364970</v>
      </c>
      <c r="X45" s="27">
        <v>2231643</v>
      </c>
      <c r="Y45" s="27">
        <v>-866673</v>
      </c>
      <c r="Z45" s="7">
        <v>-38.84</v>
      </c>
      <c r="AA45" s="25">
        <v>5042220</v>
      </c>
    </row>
    <row r="46" spans="1:27" ht="13.5">
      <c r="A46" s="5" t="s">
        <v>50</v>
      </c>
      <c r="B46" s="3"/>
      <c r="C46" s="22">
        <v>6962103</v>
      </c>
      <c r="D46" s="22"/>
      <c r="E46" s="23">
        <v>5822233</v>
      </c>
      <c r="F46" s="24">
        <v>5822233</v>
      </c>
      <c r="G46" s="24">
        <v>542109</v>
      </c>
      <c r="H46" s="24">
        <v>438300</v>
      </c>
      <c r="I46" s="24">
        <v>856436</v>
      </c>
      <c r="J46" s="24">
        <v>1836845</v>
      </c>
      <c r="K46" s="24">
        <v>590364</v>
      </c>
      <c r="L46" s="24">
        <v>576183</v>
      </c>
      <c r="M46" s="24">
        <v>563295</v>
      </c>
      <c r="N46" s="24">
        <v>1729842</v>
      </c>
      <c r="O46" s="24"/>
      <c r="P46" s="24"/>
      <c r="Q46" s="24"/>
      <c r="R46" s="24"/>
      <c r="S46" s="24"/>
      <c r="T46" s="24"/>
      <c r="U46" s="24"/>
      <c r="V46" s="24"/>
      <c r="W46" s="24">
        <v>3566687</v>
      </c>
      <c r="X46" s="24">
        <v>3433730</v>
      </c>
      <c r="Y46" s="24">
        <v>132957</v>
      </c>
      <c r="Z46" s="6">
        <v>3.87</v>
      </c>
      <c r="AA46" s="22">
        <v>5822233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76264887</v>
      </c>
      <c r="D48" s="40">
        <f>+D28+D32+D38+D42+D47</f>
        <v>0</v>
      </c>
      <c r="E48" s="41">
        <f t="shared" si="9"/>
        <v>103357971</v>
      </c>
      <c r="F48" s="42">
        <f t="shared" si="9"/>
        <v>103357971</v>
      </c>
      <c r="G48" s="42">
        <f t="shared" si="9"/>
        <v>7005669</v>
      </c>
      <c r="H48" s="42">
        <f t="shared" si="9"/>
        <v>4054692</v>
      </c>
      <c r="I48" s="42">
        <f t="shared" si="9"/>
        <v>5158918</v>
      </c>
      <c r="J48" s="42">
        <f t="shared" si="9"/>
        <v>16219279</v>
      </c>
      <c r="K48" s="42">
        <f t="shared" si="9"/>
        <v>5180479</v>
      </c>
      <c r="L48" s="42">
        <f t="shared" si="9"/>
        <v>4947055</v>
      </c>
      <c r="M48" s="42">
        <f t="shared" si="9"/>
        <v>4802362</v>
      </c>
      <c r="N48" s="42">
        <f t="shared" si="9"/>
        <v>14929896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31149175</v>
      </c>
      <c r="X48" s="42">
        <f t="shared" si="9"/>
        <v>53778007</v>
      </c>
      <c r="Y48" s="42">
        <f t="shared" si="9"/>
        <v>-22628832</v>
      </c>
      <c r="Z48" s="43">
        <f>+IF(X48&lt;&gt;0,+(Y48/X48)*100,0)</f>
        <v>-42.078227257473486</v>
      </c>
      <c r="AA48" s="40">
        <f>+AA28+AA32+AA38+AA42+AA47</f>
        <v>103357971</v>
      </c>
    </row>
    <row r="49" spans="1:27" ht="13.5">
      <c r="A49" s="14" t="s">
        <v>58</v>
      </c>
      <c r="B49" s="15"/>
      <c r="C49" s="44">
        <f aca="true" t="shared" si="10" ref="C49:Y49">+C25-C48</f>
        <v>5244880</v>
      </c>
      <c r="D49" s="44">
        <f>+D25-D48</f>
        <v>0</v>
      </c>
      <c r="E49" s="45">
        <f t="shared" si="10"/>
        <v>5207355</v>
      </c>
      <c r="F49" s="46">
        <f t="shared" si="10"/>
        <v>5207355</v>
      </c>
      <c r="G49" s="46">
        <f t="shared" si="10"/>
        <v>10978149</v>
      </c>
      <c r="H49" s="46">
        <f t="shared" si="10"/>
        <v>-3017263</v>
      </c>
      <c r="I49" s="46">
        <f t="shared" si="10"/>
        <v>-3132115</v>
      </c>
      <c r="J49" s="46">
        <f t="shared" si="10"/>
        <v>4828771</v>
      </c>
      <c r="K49" s="46">
        <f t="shared" si="10"/>
        <v>-3043483</v>
      </c>
      <c r="L49" s="46">
        <f t="shared" si="10"/>
        <v>7122848</v>
      </c>
      <c r="M49" s="46">
        <f t="shared" si="10"/>
        <v>2683851</v>
      </c>
      <c r="N49" s="46">
        <f t="shared" si="10"/>
        <v>6763216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11591987</v>
      </c>
      <c r="X49" s="46">
        <f>IF(F25=F48,0,X25-X48)</f>
        <v>-28015815</v>
      </c>
      <c r="Y49" s="46">
        <f t="shared" si="10"/>
        <v>39607802</v>
      </c>
      <c r="Z49" s="47">
        <f>+IF(X49&lt;&gt;0,+(Y49/X49)*100,0)</f>
        <v>-141.37658319060145</v>
      </c>
      <c r="AA49" s="44">
        <f>+AA25-AA48</f>
        <v>5207355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28845689</v>
      </c>
      <c r="D5" s="19">
        <f>SUM(D6:D8)</f>
        <v>0</v>
      </c>
      <c r="E5" s="20">
        <f t="shared" si="0"/>
        <v>16365765</v>
      </c>
      <c r="F5" s="21">
        <f t="shared" si="0"/>
        <v>16365765</v>
      </c>
      <c r="G5" s="21">
        <f t="shared" si="0"/>
        <v>790603</v>
      </c>
      <c r="H5" s="21">
        <f t="shared" si="0"/>
        <v>773303</v>
      </c>
      <c r="I5" s="21">
        <f t="shared" si="0"/>
        <v>712464</v>
      </c>
      <c r="J5" s="21">
        <f t="shared" si="0"/>
        <v>2276370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2276370</v>
      </c>
      <c r="X5" s="21">
        <f t="shared" si="0"/>
        <v>8182944</v>
      </c>
      <c r="Y5" s="21">
        <f t="shared" si="0"/>
        <v>-5906574</v>
      </c>
      <c r="Z5" s="4">
        <f>+IF(X5&lt;&gt;0,+(Y5/X5)*100,0)</f>
        <v>-72.18152782177172</v>
      </c>
      <c r="AA5" s="19">
        <f>SUM(AA6:AA8)</f>
        <v>16365765</v>
      </c>
    </row>
    <row r="6" spans="1:27" ht="13.5">
      <c r="A6" s="5" t="s">
        <v>33</v>
      </c>
      <c r="B6" s="3"/>
      <c r="C6" s="22"/>
      <c r="D6" s="22"/>
      <c r="E6" s="23">
        <v>6121234</v>
      </c>
      <c r="F6" s="24">
        <v>6121234</v>
      </c>
      <c r="G6" s="24">
        <v>605679</v>
      </c>
      <c r="H6" s="24">
        <v>605679</v>
      </c>
      <c r="I6" s="24">
        <v>605679</v>
      </c>
      <c r="J6" s="24">
        <v>1817037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1817037</v>
      </c>
      <c r="X6" s="24">
        <v>3060618</v>
      </c>
      <c r="Y6" s="24">
        <v>-1243581</v>
      </c>
      <c r="Z6" s="6">
        <v>-40.63</v>
      </c>
      <c r="AA6" s="22">
        <v>6121234</v>
      </c>
    </row>
    <row r="7" spans="1:27" ht="13.5">
      <c r="A7" s="5" t="s">
        <v>34</v>
      </c>
      <c r="B7" s="3"/>
      <c r="C7" s="25">
        <v>28845689</v>
      </c>
      <c r="D7" s="25"/>
      <c r="E7" s="26">
        <v>10244531</v>
      </c>
      <c r="F7" s="27">
        <v>10244531</v>
      </c>
      <c r="G7" s="27">
        <v>184924</v>
      </c>
      <c r="H7" s="27">
        <v>167624</v>
      </c>
      <c r="I7" s="27">
        <v>106785</v>
      </c>
      <c r="J7" s="27">
        <v>459333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459333</v>
      </c>
      <c r="X7" s="27">
        <v>5122326</v>
      </c>
      <c r="Y7" s="27">
        <v>-4662993</v>
      </c>
      <c r="Z7" s="7">
        <v>-91.03</v>
      </c>
      <c r="AA7" s="25">
        <v>10244531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1817558</v>
      </c>
      <c r="D9" s="19">
        <f>SUM(D10:D14)</f>
        <v>0</v>
      </c>
      <c r="E9" s="20">
        <f t="shared" si="1"/>
        <v>11533797</v>
      </c>
      <c r="F9" s="21">
        <f t="shared" si="1"/>
        <v>11533797</v>
      </c>
      <c r="G9" s="21">
        <f t="shared" si="1"/>
        <v>457976</v>
      </c>
      <c r="H9" s="21">
        <f t="shared" si="1"/>
        <v>439275</v>
      </c>
      <c r="I9" s="21">
        <f t="shared" si="1"/>
        <v>431275</v>
      </c>
      <c r="J9" s="21">
        <f t="shared" si="1"/>
        <v>1328526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1328526</v>
      </c>
      <c r="X9" s="21">
        <f t="shared" si="1"/>
        <v>4088526</v>
      </c>
      <c r="Y9" s="21">
        <f t="shared" si="1"/>
        <v>-2760000</v>
      </c>
      <c r="Z9" s="4">
        <f>+IF(X9&lt;&gt;0,+(Y9/X9)*100,0)</f>
        <v>-67.50599115671517</v>
      </c>
      <c r="AA9" s="19">
        <f>SUM(AA10:AA14)</f>
        <v>11533797</v>
      </c>
    </row>
    <row r="10" spans="1:27" ht="13.5">
      <c r="A10" s="5" t="s">
        <v>37</v>
      </c>
      <c r="B10" s="3"/>
      <c r="C10" s="22">
        <v>1766459</v>
      </c>
      <c r="D10" s="22"/>
      <c r="E10" s="23">
        <v>7552300</v>
      </c>
      <c r="F10" s="24">
        <v>7552300</v>
      </c>
      <c r="G10" s="24">
        <v>375049</v>
      </c>
      <c r="H10" s="24">
        <v>356348</v>
      </c>
      <c r="I10" s="24">
        <v>356348</v>
      </c>
      <c r="J10" s="24">
        <v>1087745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1087745</v>
      </c>
      <c r="X10" s="24">
        <v>2097780</v>
      </c>
      <c r="Y10" s="24">
        <v>-1010035</v>
      </c>
      <c r="Z10" s="6">
        <v>-48.15</v>
      </c>
      <c r="AA10" s="22">
        <v>7552300</v>
      </c>
    </row>
    <row r="11" spans="1:27" ht="13.5">
      <c r="A11" s="5" t="s">
        <v>38</v>
      </c>
      <c r="B11" s="3"/>
      <c r="C11" s="22"/>
      <c r="D11" s="22"/>
      <c r="E11" s="23">
        <v>3031538</v>
      </c>
      <c r="F11" s="24">
        <v>3031538</v>
      </c>
      <c r="G11" s="24">
        <v>1612</v>
      </c>
      <c r="H11" s="24">
        <v>1612</v>
      </c>
      <c r="I11" s="24">
        <v>1612</v>
      </c>
      <c r="J11" s="24">
        <v>4836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4836</v>
      </c>
      <c r="X11" s="24">
        <v>1515768</v>
      </c>
      <c r="Y11" s="24">
        <v>-1510932</v>
      </c>
      <c r="Z11" s="6">
        <v>-99.68</v>
      </c>
      <c r="AA11" s="22">
        <v>3031538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51099</v>
      </c>
      <c r="D13" s="22"/>
      <c r="E13" s="23">
        <v>949959</v>
      </c>
      <c r="F13" s="24">
        <v>949959</v>
      </c>
      <c r="G13" s="24">
        <v>81315</v>
      </c>
      <c r="H13" s="24">
        <v>81315</v>
      </c>
      <c r="I13" s="24">
        <v>73315</v>
      </c>
      <c r="J13" s="24">
        <v>235945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235945</v>
      </c>
      <c r="X13" s="24">
        <v>474978</v>
      </c>
      <c r="Y13" s="24">
        <v>-239033</v>
      </c>
      <c r="Z13" s="6">
        <v>-50.33</v>
      </c>
      <c r="AA13" s="22">
        <v>949959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1323048</v>
      </c>
      <c r="D15" s="19">
        <f>SUM(D16:D18)</f>
        <v>0</v>
      </c>
      <c r="E15" s="20">
        <f t="shared" si="2"/>
        <v>12176638</v>
      </c>
      <c r="F15" s="21">
        <f t="shared" si="2"/>
        <v>12176638</v>
      </c>
      <c r="G15" s="21">
        <f t="shared" si="2"/>
        <v>451260</v>
      </c>
      <c r="H15" s="21">
        <f t="shared" si="2"/>
        <v>453858</v>
      </c>
      <c r="I15" s="21">
        <f t="shared" si="2"/>
        <v>446154</v>
      </c>
      <c r="J15" s="21">
        <f t="shared" si="2"/>
        <v>1351272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1351272</v>
      </c>
      <c r="X15" s="21">
        <f t="shared" si="2"/>
        <v>6088224</v>
      </c>
      <c r="Y15" s="21">
        <f t="shared" si="2"/>
        <v>-4736952</v>
      </c>
      <c r="Z15" s="4">
        <f>+IF(X15&lt;&gt;0,+(Y15/X15)*100,0)</f>
        <v>-77.8051530298491</v>
      </c>
      <c r="AA15" s="19">
        <f>SUM(AA16:AA18)</f>
        <v>12176638</v>
      </c>
    </row>
    <row r="16" spans="1:27" ht="13.5">
      <c r="A16" s="5" t="s">
        <v>43</v>
      </c>
      <c r="B16" s="3"/>
      <c r="C16" s="22"/>
      <c r="D16" s="22"/>
      <c r="E16" s="23">
        <v>1436609</v>
      </c>
      <c r="F16" s="24">
        <v>1436609</v>
      </c>
      <c r="G16" s="24">
        <v>142148</v>
      </c>
      <c r="H16" s="24">
        <v>142148</v>
      </c>
      <c r="I16" s="24">
        <v>142148</v>
      </c>
      <c r="J16" s="24">
        <v>426444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426444</v>
      </c>
      <c r="X16" s="24">
        <v>718302</v>
      </c>
      <c r="Y16" s="24">
        <v>-291858</v>
      </c>
      <c r="Z16" s="6">
        <v>-40.63</v>
      </c>
      <c r="AA16" s="22">
        <v>1436609</v>
      </c>
    </row>
    <row r="17" spans="1:27" ht="13.5">
      <c r="A17" s="5" t="s">
        <v>44</v>
      </c>
      <c r="B17" s="3"/>
      <c r="C17" s="22">
        <v>1323048</v>
      </c>
      <c r="D17" s="22"/>
      <c r="E17" s="23">
        <v>10740029</v>
      </c>
      <c r="F17" s="24">
        <v>10740029</v>
      </c>
      <c r="G17" s="24">
        <v>309112</v>
      </c>
      <c r="H17" s="24">
        <v>311710</v>
      </c>
      <c r="I17" s="24">
        <v>304006</v>
      </c>
      <c r="J17" s="24">
        <v>924828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924828</v>
      </c>
      <c r="X17" s="24">
        <v>5369922</v>
      </c>
      <c r="Y17" s="24">
        <v>-4445094</v>
      </c>
      <c r="Z17" s="6">
        <v>-82.78</v>
      </c>
      <c r="AA17" s="22">
        <v>10740029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33994647</v>
      </c>
      <c r="D19" s="19">
        <f>SUM(D20:D23)</f>
        <v>0</v>
      </c>
      <c r="E19" s="20">
        <f t="shared" si="3"/>
        <v>29841058</v>
      </c>
      <c r="F19" s="21">
        <f t="shared" si="3"/>
        <v>29841058</v>
      </c>
      <c r="G19" s="21">
        <f t="shared" si="3"/>
        <v>950819</v>
      </c>
      <c r="H19" s="21">
        <f t="shared" si="3"/>
        <v>1066304</v>
      </c>
      <c r="I19" s="21">
        <f t="shared" si="3"/>
        <v>952246</v>
      </c>
      <c r="J19" s="21">
        <f t="shared" si="3"/>
        <v>2969369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2969369</v>
      </c>
      <c r="X19" s="21">
        <f t="shared" si="3"/>
        <v>14920608</v>
      </c>
      <c r="Y19" s="21">
        <f t="shared" si="3"/>
        <v>-11951239</v>
      </c>
      <c r="Z19" s="4">
        <f>+IF(X19&lt;&gt;0,+(Y19/X19)*100,0)</f>
        <v>-80.09887398690455</v>
      </c>
      <c r="AA19" s="19">
        <f>SUM(AA20:AA23)</f>
        <v>29841058</v>
      </c>
    </row>
    <row r="20" spans="1:27" ht="13.5">
      <c r="A20" s="5" t="s">
        <v>47</v>
      </c>
      <c r="B20" s="3"/>
      <c r="C20" s="22">
        <v>4154789</v>
      </c>
      <c r="D20" s="22"/>
      <c r="E20" s="23">
        <v>9375279</v>
      </c>
      <c r="F20" s="24">
        <v>9375279</v>
      </c>
      <c r="G20" s="24">
        <v>606217</v>
      </c>
      <c r="H20" s="24">
        <v>568884</v>
      </c>
      <c r="I20" s="24">
        <v>500896</v>
      </c>
      <c r="J20" s="24">
        <v>1675997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1675997</v>
      </c>
      <c r="X20" s="24">
        <v>4687638</v>
      </c>
      <c r="Y20" s="24">
        <v>-3011641</v>
      </c>
      <c r="Z20" s="6">
        <v>-64.25</v>
      </c>
      <c r="AA20" s="22">
        <v>9375279</v>
      </c>
    </row>
    <row r="21" spans="1:27" ht="13.5">
      <c r="A21" s="5" t="s">
        <v>48</v>
      </c>
      <c r="B21" s="3"/>
      <c r="C21" s="22">
        <v>506681</v>
      </c>
      <c r="D21" s="22"/>
      <c r="E21" s="23">
        <v>5877564</v>
      </c>
      <c r="F21" s="24">
        <v>5877564</v>
      </c>
      <c r="G21" s="24">
        <v>16739</v>
      </c>
      <c r="H21" s="24">
        <v>16739</v>
      </c>
      <c r="I21" s="24">
        <v>16739</v>
      </c>
      <c r="J21" s="24">
        <v>50217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50217</v>
      </c>
      <c r="X21" s="24">
        <v>2938782</v>
      </c>
      <c r="Y21" s="24">
        <v>-2888565</v>
      </c>
      <c r="Z21" s="6">
        <v>-98.29</v>
      </c>
      <c r="AA21" s="22">
        <v>5877564</v>
      </c>
    </row>
    <row r="22" spans="1:27" ht="13.5">
      <c r="A22" s="5" t="s">
        <v>49</v>
      </c>
      <c r="B22" s="3"/>
      <c r="C22" s="25"/>
      <c r="D22" s="25"/>
      <c r="E22" s="26">
        <v>8046586</v>
      </c>
      <c r="F22" s="27">
        <v>8046586</v>
      </c>
      <c r="G22" s="27">
        <v>25441</v>
      </c>
      <c r="H22" s="27">
        <v>77003</v>
      </c>
      <c r="I22" s="27">
        <v>77003</v>
      </c>
      <c r="J22" s="27">
        <v>179447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179447</v>
      </c>
      <c r="X22" s="27">
        <v>4023294</v>
      </c>
      <c r="Y22" s="27">
        <v>-3843847</v>
      </c>
      <c r="Z22" s="7">
        <v>-95.54</v>
      </c>
      <c r="AA22" s="25">
        <v>8046586</v>
      </c>
    </row>
    <row r="23" spans="1:27" ht="13.5">
      <c r="A23" s="5" t="s">
        <v>50</v>
      </c>
      <c r="B23" s="3"/>
      <c r="C23" s="22">
        <v>29333177</v>
      </c>
      <c r="D23" s="22"/>
      <c r="E23" s="23">
        <v>6541629</v>
      </c>
      <c r="F23" s="24">
        <v>6541629</v>
      </c>
      <c r="G23" s="24">
        <v>302422</v>
      </c>
      <c r="H23" s="24">
        <v>403678</v>
      </c>
      <c r="I23" s="24">
        <v>357608</v>
      </c>
      <c r="J23" s="24">
        <v>1063708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1063708</v>
      </c>
      <c r="X23" s="24">
        <v>3270894</v>
      </c>
      <c r="Y23" s="24">
        <v>-2207186</v>
      </c>
      <c r="Z23" s="6">
        <v>-67.48</v>
      </c>
      <c r="AA23" s="22">
        <v>6541629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65980942</v>
      </c>
      <c r="D25" s="40">
        <f>+D5+D9+D15+D19+D24</f>
        <v>0</v>
      </c>
      <c r="E25" s="41">
        <f t="shared" si="4"/>
        <v>69917258</v>
      </c>
      <c r="F25" s="42">
        <f t="shared" si="4"/>
        <v>69917258</v>
      </c>
      <c r="G25" s="42">
        <f t="shared" si="4"/>
        <v>2650658</v>
      </c>
      <c r="H25" s="42">
        <f t="shared" si="4"/>
        <v>2732740</v>
      </c>
      <c r="I25" s="42">
        <f t="shared" si="4"/>
        <v>2542139</v>
      </c>
      <c r="J25" s="42">
        <f t="shared" si="4"/>
        <v>7925537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7925537</v>
      </c>
      <c r="X25" s="42">
        <f t="shared" si="4"/>
        <v>33280302</v>
      </c>
      <c r="Y25" s="42">
        <f t="shared" si="4"/>
        <v>-25354765</v>
      </c>
      <c r="Z25" s="43">
        <f>+IF(X25&lt;&gt;0,+(Y25/X25)*100,0)</f>
        <v>-76.18550156185482</v>
      </c>
      <c r="AA25" s="40">
        <f>+AA5+AA9+AA15+AA19+AA24</f>
        <v>69917258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19916588</v>
      </c>
      <c r="D28" s="19">
        <f>SUM(D29:D31)</f>
        <v>0</v>
      </c>
      <c r="E28" s="20">
        <f t="shared" si="5"/>
        <v>22392112</v>
      </c>
      <c r="F28" s="21">
        <f t="shared" si="5"/>
        <v>22392112</v>
      </c>
      <c r="G28" s="21">
        <f t="shared" si="5"/>
        <v>1043210</v>
      </c>
      <c r="H28" s="21">
        <f t="shared" si="5"/>
        <v>1086830</v>
      </c>
      <c r="I28" s="21">
        <f t="shared" si="5"/>
        <v>519234</v>
      </c>
      <c r="J28" s="21">
        <f t="shared" si="5"/>
        <v>2649274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2649274</v>
      </c>
      <c r="X28" s="21">
        <f t="shared" si="5"/>
        <v>11710302</v>
      </c>
      <c r="Y28" s="21">
        <f t="shared" si="5"/>
        <v>-9061028</v>
      </c>
      <c r="Z28" s="4">
        <f>+IF(X28&lt;&gt;0,+(Y28/X28)*100,0)</f>
        <v>-77.37655271401199</v>
      </c>
      <c r="AA28" s="19">
        <f>SUM(AA29:AA31)</f>
        <v>22392112</v>
      </c>
    </row>
    <row r="29" spans="1:27" ht="13.5">
      <c r="A29" s="5" t="s">
        <v>33</v>
      </c>
      <c r="B29" s="3"/>
      <c r="C29" s="22">
        <v>4797811</v>
      </c>
      <c r="D29" s="22"/>
      <c r="E29" s="23">
        <v>6121235</v>
      </c>
      <c r="F29" s="24">
        <v>6121235</v>
      </c>
      <c r="G29" s="24">
        <v>354990</v>
      </c>
      <c r="H29" s="24">
        <v>321177</v>
      </c>
      <c r="I29" s="24">
        <v>187234</v>
      </c>
      <c r="J29" s="24">
        <v>863401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863401</v>
      </c>
      <c r="X29" s="24">
        <v>3060618</v>
      </c>
      <c r="Y29" s="24">
        <v>-2197217</v>
      </c>
      <c r="Z29" s="6">
        <v>-71.79</v>
      </c>
      <c r="AA29" s="22">
        <v>6121235</v>
      </c>
    </row>
    <row r="30" spans="1:27" ht="13.5">
      <c r="A30" s="5" t="s">
        <v>34</v>
      </c>
      <c r="B30" s="3"/>
      <c r="C30" s="25">
        <v>12347596</v>
      </c>
      <c r="D30" s="25"/>
      <c r="E30" s="26">
        <v>7774079</v>
      </c>
      <c r="F30" s="27">
        <v>7774079</v>
      </c>
      <c r="G30" s="27">
        <v>432738</v>
      </c>
      <c r="H30" s="27">
        <v>432738</v>
      </c>
      <c r="I30" s="27">
        <v>-406899</v>
      </c>
      <c r="J30" s="27">
        <v>458577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458577</v>
      </c>
      <c r="X30" s="27">
        <v>4401294</v>
      </c>
      <c r="Y30" s="27">
        <v>-3942717</v>
      </c>
      <c r="Z30" s="7">
        <v>-89.58</v>
      </c>
      <c r="AA30" s="25">
        <v>7774079</v>
      </c>
    </row>
    <row r="31" spans="1:27" ht="13.5">
      <c r="A31" s="5" t="s">
        <v>35</v>
      </c>
      <c r="B31" s="3"/>
      <c r="C31" s="22">
        <v>2771181</v>
      </c>
      <c r="D31" s="22"/>
      <c r="E31" s="23">
        <v>8496798</v>
      </c>
      <c r="F31" s="24">
        <v>8496798</v>
      </c>
      <c r="G31" s="24">
        <v>255482</v>
      </c>
      <c r="H31" s="24">
        <v>332915</v>
      </c>
      <c r="I31" s="24">
        <v>738899</v>
      </c>
      <c r="J31" s="24">
        <v>1327296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1327296</v>
      </c>
      <c r="X31" s="24">
        <v>4248390</v>
      </c>
      <c r="Y31" s="24">
        <v>-2921094</v>
      </c>
      <c r="Z31" s="6">
        <v>-68.76</v>
      </c>
      <c r="AA31" s="22">
        <v>8496798</v>
      </c>
    </row>
    <row r="32" spans="1:27" ht="13.5">
      <c r="A32" s="2" t="s">
        <v>36</v>
      </c>
      <c r="B32" s="3"/>
      <c r="C32" s="19">
        <f aca="true" t="shared" si="6" ref="C32:Y32">SUM(C33:C37)</f>
        <v>4551012</v>
      </c>
      <c r="D32" s="19">
        <f>SUM(D33:D37)</f>
        <v>0</v>
      </c>
      <c r="E32" s="20">
        <f t="shared" si="6"/>
        <v>3264048</v>
      </c>
      <c r="F32" s="21">
        <f t="shared" si="6"/>
        <v>3264048</v>
      </c>
      <c r="G32" s="21">
        <f t="shared" si="6"/>
        <v>221226</v>
      </c>
      <c r="H32" s="21">
        <f t="shared" si="6"/>
        <v>228835</v>
      </c>
      <c r="I32" s="21">
        <f t="shared" si="6"/>
        <v>222096</v>
      </c>
      <c r="J32" s="21">
        <f t="shared" si="6"/>
        <v>672157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672157</v>
      </c>
      <c r="X32" s="21">
        <f t="shared" si="6"/>
        <v>3310656</v>
      </c>
      <c r="Y32" s="21">
        <f t="shared" si="6"/>
        <v>-2638499</v>
      </c>
      <c r="Z32" s="4">
        <f>+IF(X32&lt;&gt;0,+(Y32/X32)*100,0)</f>
        <v>-79.6971657580854</v>
      </c>
      <c r="AA32" s="19">
        <f>SUM(AA33:AA37)</f>
        <v>3264048</v>
      </c>
    </row>
    <row r="33" spans="1:27" ht="13.5">
      <c r="A33" s="5" t="s">
        <v>37</v>
      </c>
      <c r="B33" s="3"/>
      <c r="C33" s="22">
        <v>3847402</v>
      </c>
      <c r="D33" s="22"/>
      <c r="E33" s="23">
        <v>2533788</v>
      </c>
      <c r="F33" s="24">
        <v>2533788</v>
      </c>
      <c r="G33" s="24">
        <v>210190</v>
      </c>
      <c r="H33" s="24">
        <v>217797</v>
      </c>
      <c r="I33" s="24">
        <v>211058</v>
      </c>
      <c r="J33" s="24">
        <v>639045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639045</v>
      </c>
      <c r="X33" s="24">
        <v>2945526</v>
      </c>
      <c r="Y33" s="24">
        <v>-2306481</v>
      </c>
      <c r="Z33" s="6">
        <v>-78.3</v>
      </c>
      <c r="AA33" s="22">
        <v>2533788</v>
      </c>
    </row>
    <row r="34" spans="1:27" ht="13.5">
      <c r="A34" s="5" t="s">
        <v>38</v>
      </c>
      <c r="B34" s="3"/>
      <c r="C34" s="22">
        <v>3048</v>
      </c>
      <c r="D34" s="22"/>
      <c r="E34" s="23">
        <v>9800</v>
      </c>
      <c r="F34" s="24">
        <v>9800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4902</v>
      </c>
      <c r="Y34" s="24">
        <v>-4902</v>
      </c>
      <c r="Z34" s="6">
        <v>-100</v>
      </c>
      <c r="AA34" s="22">
        <v>9800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700562</v>
      </c>
      <c r="D36" s="22"/>
      <c r="E36" s="23">
        <v>720460</v>
      </c>
      <c r="F36" s="24">
        <v>720460</v>
      </c>
      <c r="G36" s="24">
        <v>11036</v>
      </c>
      <c r="H36" s="24">
        <v>11038</v>
      </c>
      <c r="I36" s="24">
        <v>11038</v>
      </c>
      <c r="J36" s="24">
        <v>33112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33112</v>
      </c>
      <c r="X36" s="24">
        <v>360228</v>
      </c>
      <c r="Y36" s="24">
        <v>-327116</v>
      </c>
      <c r="Z36" s="6">
        <v>-90.81</v>
      </c>
      <c r="AA36" s="22">
        <v>720460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14524538</v>
      </c>
      <c r="D38" s="19">
        <f>SUM(D39:D41)</f>
        <v>0</v>
      </c>
      <c r="E38" s="20">
        <f t="shared" si="7"/>
        <v>10284056</v>
      </c>
      <c r="F38" s="21">
        <f t="shared" si="7"/>
        <v>10284056</v>
      </c>
      <c r="G38" s="21">
        <f t="shared" si="7"/>
        <v>210082</v>
      </c>
      <c r="H38" s="21">
        <f t="shared" si="7"/>
        <v>532556</v>
      </c>
      <c r="I38" s="21">
        <f t="shared" si="7"/>
        <v>1551387</v>
      </c>
      <c r="J38" s="21">
        <f t="shared" si="7"/>
        <v>2294025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2294025</v>
      </c>
      <c r="X38" s="21">
        <f t="shared" si="7"/>
        <v>5142030</v>
      </c>
      <c r="Y38" s="21">
        <f t="shared" si="7"/>
        <v>-2848005</v>
      </c>
      <c r="Z38" s="4">
        <f>+IF(X38&lt;&gt;0,+(Y38/X38)*100,0)</f>
        <v>-55.38678304093908</v>
      </c>
      <c r="AA38" s="19">
        <f>SUM(AA39:AA41)</f>
        <v>10284056</v>
      </c>
    </row>
    <row r="39" spans="1:27" ht="13.5">
      <c r="A39" s="5" t="s">
        <v>43</v>
      </c>
      <c r="B39" s="3"/>
      <c r="C39" s="22">
        <v>612058</v>
      </c>
      <c r="D39" s="22"/>
      <c r="E39" s="23">
        <v>1430088</v>
      </c>
      <c r="F39" s="24">
        <v>1430088</v>
      </c>
      <c r="G39" s="24">
        <v>69846</v>
      </c>
      <c r="H39" s="24">
        <v>64109</v>
      </c>
      <c r="I39" s="24">
        <v>65524</v>
      </c>
      <c r="J39" s="24">
        <v>199479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199479</v>
      </c>
      <c r="X39" s="24">
        <v>715044</v>
      </c>
      <c r="Y39" s="24">
        <v>-515565</v>
      </c>
      <c r="Z39" s="6">
        <v>-72.1</v>
      </c>
      <c r="AA39" s="22">
        <v>1430088</v>
      </c>
    </row>
    <row r="40" spans="1:27" ht="13.5">
      <c r="A40" s="5" t="s">
        <v>44</v>
      </c>
      <c r="B40" s="3"/>
      <c r="C40" s="22">
        <v>13912480</v>
      </c>
      <c r="D40" s="22"/>
      <c r="E40" s="23">
        <v>8853968</v>
      </c>
      <c r="F40" s="24">
        <v>8853968</v>
      </c>
      <c r="G40" s="24">
        <v>140236</v>
      </c>
      <c r="H40" s="24">
        <v>468447</v>
      </c>
      <c r="I40" s="24">
        <v>1485863</v>
      </c>
      <c r="J40" s="24">
        <v>2094546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2094546</v>
      </c>
      <c r="X40" s="24">
        <v>4426986</v>
      </c>
      <c r="Y40" s="24">
        <v>-2332440</v>
      </c>
      <c r="Z40" s="6">
        <v>-52.69</v>
      </c>
      <c r="AA40" s="22">
        <v>8853968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23155867</v>
      </c>
      <c r="D42" s="19">
        <f>SUM(D43:D46)</f>
        <v>0</v>
      </c>
      <c r="E42" s="20">
        <f t="shared" si="8"/>
        <v>31768843</v>
      </c>
      <c r="F42" s="21">
        <f t="shared" si="8"/>
        <v>31768843</v>
      </c>
      <c r="G42" s="21">
        <f t="shared" si="8"/>
        <v>1217029</v>
      </c>
      <c r="H42" s="21">
        <f t="shared" si="8"/>
        <v>1353700</v>
      </c>
      <c r="I42" s="21">
        <f t="shared" si="8"/>
        <v>1235003</v>
      </c>
      <c r="J42" s="21">
        <f t="shared" si="8"/>
        <v>3805732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3805732</v>
      </c>
      <c r="X42" s="21">
        <f t="shared" si="8"/>
        <v>14183238</v>
      </c>
      <c r="Y42" s="21">
        <f t="shared" si="8"/>
        <v>-10377506</v>
      </c>
      <c r="Z42" s="4">
        <f>+IF(X42&lt;&gt;0,+(Y42/X42)*100,0)</f>
        <v>-73.16739661281859</v>
      </c>
      <c r="AA42" s="19">
        <f>SUM(AA43:AA46)</f>
        <v>31768843</v>
      </c>
    </row>
    <row r="43" spans="1:27" ht="13.5">
      <c r="A43" s="5" t="s">
        <v>47</v>
      </c>
      <c r="B43" s="3"/>
      <c r="C43" s="22">
        <v>7238002</v>
      </c>
      <c r="D43" s="22"/>
      <c r="E43" s="23">
        <v>14340316</v>
      </c>
      <c r="F43" s="24">
        <v>14340316</v>
      </c>
      <c r="G43" s="24">
        <v>814923</v>
      </c>
      <c r="H43" s="24">
        <v>963384</v>
      </c>
      <c r="I43" s="24">
        <v>835818</v>
      </c>
      <c r="J43" s="24">
        <v>2614125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2614125</v>
      </c>
      <c r="X43" s="24">
        <v>5471232</v>
      </c>
      <c r="Y43" s="24">
        <v>-2857107</v>
      </c>
      <c r="Z43" s="6">
        <v>-52.22</v>
      </c>
      <c r="AA43" s="22">
        <v>14340316</v>
      </c>
    </row>
    <row r="44" spans="1:27" ht="13.5">
      <c r="A44" s="5" t="s">
        <v>48</v>
      </c>
      <c r="B44" s="3"/>
      <c r="C44" s="22">
        <v>7953687</v>
      </c>
      <c r="D44" s="22"/>
      <c r="E44" s="23">
        <v>7675523</v>
      </c>
      <c r="F44" s="24">
        <v>7675523</v>
      </c>
      <c r="G44" s="24">
        <v>85139</v>
      </c>
      <c r="H44" s="24">
        <v>64546</v>
      </c>
      <c r="I44" s="24">
        <v>62756</v>
      </c>
      <c r="J44" s="24">
        <v>212441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212441</v>
      </c>
      <c r="X44" s="24">
        <v>3835506</v>
      </c>
      <c r="Y44" s="24">
        <v>-3623065</v>
      </c>
      <c r="Z44" s="6">
        <v>-94.46</v>
      </c>
      <c r="AA44" s="22">
        <v>7675523</v>
      </c>
    </row>
    <row r="45" spans="1:27" ht="13.5">
      <c r="A45" s="5" t="s">
        <v>49</v>
      </c>
      <c r="B45" s="3"/>
      <c r="C45" s="25">
        <v>4464102</v>
      </c>
      <c r="D45" s="25"/>
      <c r="E45" s="26">
        <v>3761218</v>
      </c>
      <c r="F45" s="27">
        <v>3761218</v>
      </c>
      <c r="G45" s="27">
        <v>153541</v>
      </c>
      <c r="H45" s="27">
        <v>137554</v>
      </c>
      <c r="I45" s="27">
        <v>137602</v>
      </c>
      <c r="J45" s="27">
        <v>428697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428697</v>
      </c>
      <c r="X45" s="27">
        <v>1880610</v>
      </c>
      <c r="Y45" s="27">
        <v>-1451913</v>
      </c>
      <c r="Z45" s="7">
        <v>-77.2</v>
      </c>
      <c r="AA45" s="25">
        <v>3761218</v>
      </c>
    </row>
    <row r="46" spans="1:27" ht="13.5">
      <c r="A46" s="5" t="s">
        <v>50</v>
      </c>
      <c r="B46" s="3"/>
      <c r="C46" s="22">
        <v>3500076</v>
      </c>
      <c r="D46" s="22"/>
      <c r="E46" s="23">
        <v>5991786</v>
      </c>
      <c r="F46" s="24">
        <v>5991786</v>
      </c>
      <c r="G46" s="24">
        <v>163426</v>
      </c>
      <c r="H46" s="24">
        <v>188216</v>
      </c>
      <c r="I46" s="24">
        <v>198827</v>
      </c>
      <c r="J46" s="24">
        <v>550469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550469</v>
      </c>
      <c r="X46" s="24">
        <v>2995890</v>
      </c>
      <c r="Y46" s="24">
        <v>-2445421</v>
      </c>
      <c r="Z46" s="6">
        <v>-81.63</v>
      </c>
      <c r="AA46" s="22">
        <v>5991786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62148005</v>
      </c>
      <c r="D48" s="40">
        <f>+D28+D32+D38+D42+D47</f>
        <v>0</v>
      </c>
      <c r="E48" s="41">
        <f t="shared" si="9"/>
        <v>67709059</v>
      </c>
      <c r="F48" s="42">
        <f t="shared" si="9"/>
        <v>67709059</v>
      </c>
      <c r="G48" s="42">
        <f t="shared" si="9"/>
        <v>2691547</v>
      </c>
      <c r="H48" s="42">
        <f t="shared" si="9"/>
        <v>3201921</v>
      </c>
      <c r="I48" s="42">
        <f t="shared" si="9"/>
        <v>3527720</v>
      </c>
      <c r="J48" s="42">
        <f t="shared" si="9"/>
        <v>9421188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9421188</v>
      </c>
      <c r="X48" s="42">
        <f t="shared" si="9"/>
        <v>34346226</v>
      </c>
      <c r="Y48" s="42">
        <f t="shared" si="9"/>
        <v>-24925038</v>
      </c>
      <c r="Z48" s="43">
        <f>+IF(X48&lt;&gt;0,+(Y48/X48)*100,0)</f>
        <v>-72.56994698631519</v>
      </c>
      <c r="AA48" s="40">
        <f>+AA28+AA32+AA38+AA42+AA47</f>
        <v>67709059</v>
      </c>
    </row>
    <row r="49" spans="1:27" ht="13.5">
      <c r="A49" s="14" t="s">
        <v>58</v>
      </c>
      <c r="B49" s="15"/>
      <c r="C49" s="44">
        <f aca="true" t="shared" si="10" ref="C49:Y49">+C25-C48</f>
        <v>3832937</v>
      </c>
      <c r="D49" s="44">
        <f>+D25-D48</f>
        <v>0</v>
      </c>
      <c r="E49" s="45">
        <f t="shared" si="10"/>
        <v>2208199</v>
      </c>
      <c r="F49" s="46">
        <f t="shared" si="10"/>
        <v>2208199</v>
      </c>
      <c r="G49" s="46">
        <f t="shared" si="10"/>
        <v>-40889</v>
      </c>
      <c r="H49" s="46">
        <f t="shared" si="10"/>
        <v>-469181</v>
      </c>
      <c r="I49" s="46">
        <f t="shared" si="10"/>
        <v>-985581</v>
      </c>
      <c r="J49" s="46">
        <f t="shared" si="10"/>
        <v>-1495651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-1495651</v>
      </c>
      <c r="X49" s="46">
        <f>IF(F25=F48,0,X25-X48)</f>
        <v>-1065924</v>
      </c>
      <c r="Y49" s="46">
        <f t="shared" si="10"/>
        <v>-429727</v>
      </c>
      <c r="Z49" s="47">
        <f>+IF(X49&lt;&gt;0,+(Y49/X49)*100,0)</f>
        <v>40.31497555172789</v>
      </c>
      <c r="AA49" s="44">
        <f>+AA25-AA48</f>
        <v>2208199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192759840</v>
      </c>
      <c r="D5" s="19">
        <f>SUM(D6:D8)</f>
        <v>0</v>
      </c>
      <c r="E5" s="20">
        <f t="shared" si="0"/>
        <v>205675192</v>
      </c>
      <c r="F5" s="21">
        <f t="shared" si="0"/>
        <v>205675192</v>
      </c>
      <c r="G5" s="21">
        <f t="shared" si="0"/>
        <v>91603857</v>
      </c>
      <c r="H5" s="21">
        <f t="shared" si="0"/>
        <v>468609</v>
      </c>
      <c r="I5" s="21">
        <f t="shared" si="0"/>
        <v>49489218</v>
      </c>
      <c r="J5" s="21">
        <f t="shared" si="0"/>
        <v>141561684</v>
      </c>
      <c r="K5" s="21">
        <f t="shared" si="0"/>
        <v>-588415</v>
      </c>
      <c r="L5" s="21">
        <f t="shared" si="0"/>
        <v>0</v>
      </c>
      <c r="M5" s="21">
        <f t="shared" si="0"/>
        <v>1452275</v>
      </c>
      <c r="N5" s="21">
        <f t="shared" si="0"/>
        <v>863860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142425544</v>
      </c>
      <c r="X5" s="21">
        <f t="shared" si="0"/>
        <v>101574504</v>
      </c>
      <c r="Y5" s="21">
        <f t="shared" si="0"/>
        <v>40851040</v>
      </c>
      <c r="Z5" s="4">
        <f>+IF(X5&lt;&gt;0,+(Y5/X5)*100,0)</f>
        <v>40.217808988759614</v>
      </c>
      <c r="AA5" s="19">
        <f>SUM(AA6:AA8)</f>
        <v>205675192</v>
      </c>
    </row>
    <row r="6" spans="1:27" ht="13.5">
      <c r="A6" s="5" t="s">
        <v>33</v>
      </c>
      <c r="B6" s="3"/>
      <c r="C6" s="22">
        <v>95163316</v>
      </c>
      <c r="D6" s="22"/>
      <c r="E6" s="23">
        <v>104311454</v>
      </c>
      <c r="F6" s="24">
        <v>104311454</v>
      </c>
      <c r="G6" s="24">
        <v>163493</v>
      </c>
      <c r="H6" s="24">
        <v>864</v>
      </c>
      <c r="I6" s="24">
        <v>46828900</v>
      </c>
      <c r="J6" s="24">
        <v>46993257</v>
      </c>
      <c r="K6" s="24">
        <v>792</v>
      </c>
      <c r="L6" s="24"/>
      <c r="M6" s="24">
        <v>900</v>
      </c>
      <c r="N6" s="24">
        <v>1692</v>
      </c>
      <c r="O6" s="24"/>
      <c r="P6" s="24"/>
      <c r="Q6" s="24"/>
      <c r="R6" s="24"/>
      <c r="S6" s="24"/>
      <c r="T6" s="24"/>
      <c r="U6" s="24"/>
      <c r="V6" s="24"/>
      <c r="W6" s="24">
        <v>46994949</v>
      </c>
      <c r="X6" s="24">
        <v>52156002</v>
      </c>
      <c r="Y6" s="24">
        <v>-5161053</v>
      </c>
      <c r="Z6" s="6">
        <v>-9.9</v>
      </c>
      <c r="AA6" s="22">
        <v>104311454</v>
      </c>
    </row>
    <row r="7" spans="1:27" ht="13.5">
      <c r="A7" s="5" t="s">
        <v>34</v>
      </c>
      <c r="B7" s="3"/>
      <c r="C7" s="25">
        <v>97140043</v>
      </c>
      <c r="D7" s="25"/>
      <c r="E7" s="26">
        <v>99417138</v>
      </c>
      <c r="F7" s="27">
        <v>99417138</v>
      </c>
      <c r="G7" s="27">
        <v>91388189</v>
      </c>
      <c r="H7" s="27">
        <v>459452</v>
      </c>
      <c r="I7" s="27">
        <v>2471535</v>
      </c>
      <c r="J7" s="27">
        <v>94319176</v>
      </c>
      <c r="K7" s="27">
        <v>-619531</v>
      </c>
      <c r="L7" s="27"/>
      <c r="M7" s="27">
        <v>1434117</v>
      </c>
      <c r="N7" s="27">
        <v>814586</v>
      </c>
      <c r="O7" s="27"/>
      <c r="P7" s="27"/>
      <c r="Q7" s="27"/>
      <c r="R7" s="27"/>
      <c r="S7" s="27"/>
      <c r="T7" s="27"/>
      <c r="U7" s="27"/>
      <c r="V7" s="27"/>
      <c r="W7" s="27">
        <v>95133762</v>
      </c>
      <c r="X7" s="27">
        <v>48445002</v>
      </c>
      <c r="Y7" s="27">
        <v>46688760</v>
      </c>
      <c r="Z7" s="7">
        <v>96.37</v>
      </c>
      <c r="AA7" s="25">
        <v>99417138</v>
      </c>
    </row>
    <row r="8" spans="1:27" ht="13.5">
      <c r="A8" s="5" t="s">
        <v>35</v>
      </c>
      <c r="B8" s="3"/>
      <c r="C8" s="22">
        <v>456481</v>
      </c>
      <c r="D8" s="22"/>
      <c r="E8" s="23">
        <v>1946600</v>
      </c>
      <c r="F8" s="24">
        <v>1946600</v>
      </c>
      <c r="G8" s="24">
        <v>52175</v>
      </c>
      <c r="H8" s="24">
        <v>8293</v>
      </c>
      <c r="I8" s="24">
        <v>188783</v>
      </c>
      <c r="J8" s="24">
        <v>249251</v>
      </c>
      <c r="K8" s="24">
        <v>30324</v>
      </c>
      <c r="L8" s="24"/>
      <c r="M8" s="24">
        <v>17258</v>
      </c>
      <c r="N8" s="24">
        <v>47582</v>
      </c>
      <c r="O8" s="24"/>
      <c r="P8" s="24"/>
      <c r="Q8" s="24"/>
      <c r="R8" s="24"/>
      <c r="S8" s="24"/>
      <c r="T8" s="24"/>
      <c r="U8" s="24"/>
      <c r="V8" s="24"/>
      <c r="W8" s="24">
        <v>296833</v>
      </c>
      <c r="X8" s="24">
        <v>973500</v>
      </c>
      <c r="Y8" s="24">
        <v>-676667</v>
      </c>
      <c r="Z8" s="6">
        <v>-69.51</v>
      </c>
      <c r="AA8" s="22">
        <v>1946600</v>
      </c>
    </row>
    <row r="9" spans="1:27" ht="13.5">
      <c r="A9" s="2" t="s">
        <v>36</v>
      </c>
      <c r="B9" s="3"/>
      <c r="C9" s="19">
        <f aca="true" t="shared" si="1" ref="C9:Y9">SUM(C10:C14)</f>
        <v>48975409</v>
      </c>
      <c r="D9" s="19">
        <f>SUM(D10:D14)</f>
        <v>0</v>
      </c>
      <c r="E9" s="20">
        <f t="shared" si="1"/>
        <v>34604294</v>
      </c>
      <c r="F9" s="21">
        <f t="shared" si="1"/>
        <v>34604294</v>
      </c>
      <c r="G9" s="21">
        <f t="shared" si="1"/>
        <v>1749770</v>
      </c>
      <c r="H9" s="21">
        <f t="shared" si="1"/>
        <v>450295</v>
      </c>
      <c r="I9" s="21">
        <f t="shared" si="1"/>
        <v>1627164</v>
      </c>
      <c r="J9" s="21">
        <f t="shared" si="1"/>
        <v>3827229</v>
      </c>
      <c r="K9" s="21">
        <f t="shared" si="1"/>
        <v>5582119</v>
      </c>
      <c r="L9" s="21">
        <f t="shared" si="1"/>
        <v>0</v>
      </c>
      <c r="M9" s="21">
        <f t="shared" si="1"/>
        <v>1114779</v>
      </c>
      <c r="N9" s="21">
        <f t="shared" si="1"/>
        <v>6696898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10524127</v>
      </c>
      <c r="X9" s="21">
        <f t="shared" si="1"/>
        <v>16761996</v>
      </c>
      <c r="Y9" s="21">
        <f t="shared" si="1"/>
        <v>-6237869</v>
      </c>
      <c r="Z9" s="4">
        <f>+IF(X9&lt;&gt;0,+(Y9/X9)*100,0)</f>
        <v>-37.21435681048963</v>
      </c>
      <c r="AA9" s="19">
        <f>SUM(AA10:AA14)</f>
        <v>34604294</v>
      </c>
    </row>
    <row r="10" spans="1:27" ht="13.5">
      <c r="A10" s="5" t="s">
        <v>37</v>
      </c>
      <c r="B10" s="3"/>
      <c r="C10" s="22">
        <v>38307784</v>
      </c>
      <c r="D10" s="22"/>
      <c r="E10" s="23">
        <v>17553602</v>
      </c>
      <c r="F10" s="24">
        <v>17553602</v>
      </c>
      <c r="G10" s="24">
        <v>342640</v>
      </c>
      <c r="H10" s="24">
        <v>225529</v>
      </c>
      <c r="I10" s="24">
        <v>393445</v>
      </c>
      <c r="J10" s="24">
        <v>961614</v>
      </c>
      <c r="K10" s="24">
        <v>4453350</v>
      </c>
      <c r="L10" s="24"/>
      <c r="M10" s="24">
        <v>242582</v>
      </c>
      <c r="N10" s="24">
        <v>4695932</v>
      </c>
      <c r="O10" s="24"/>
      <c r="P10" s="24"/>
      <c r="Q10" s="24"/>
      <c r="R10" s="24"/>
      <c r="S10" s="24"/>
      <c r="T10" s="24"/>
      <c r="U10" s="24"/>
      <c r="V10" s="24"/>
      <c r="W10" s="24">
        <v>5657546</v>
      </c>
      <c r="X10" s="24">
        <v>8277000</v>
      </c>
      <c r="Y10" s="24">
        <v>-2619454</v>
      </c>
      <c r="Z10" s="6">
        <v>-31.65</v>
      </c>
      <c r="AA10" s="22">
        <v>17553602</v>
      </c>
    </row>
    <row r="11" spans="1:27" ht="13.5">
      <c r="A11" s="5" t="s">
        <v>38</v>
      </c>
      <c r="B11" s="3"/>
      <c r="C11" s="22">
        <v>88318</v>
      </c>
      <c r="D11" s="22"/>
      <c r="E11" s="23">
        <v>7134590</v>
      </c>
      <c r="F11" s="24">
        <v>7134590</v>
      </c>
      <c r="G11" s="24">
        <v>9459</v>
      </c>
      <c r="H11" s="24">
        <v>3670</v>
      </c>
      <c r="I11" s="24">
        <v>13021</v>
      </c>
      <c r="J11" s="24">
        <v>26150</v>
      </c>
      <c r="K11" s="24">
        <v>19432</v>
      </c>
      <c r="L11" s="24"/>
      <c r="M11" s="24">
        <v>6712</v>
      </c>
      <c r="N11" s="24">
        <v>26144</v>
      </c>
      <c r="O11" s="24"/>
      <c r="P11" s="24"/>
      <c r="Q11" s="24"/>
      <c r="R11" s="24"/>
      <c r="S11" s="24"/>
      <c r="T11" s="24"/>
      <c r="U11" s="24"/>
      <c r="V11" s="24"/>
      <c r="W11" s="24">
        <v>52294</v>
      </c>
      <c r="X11" s="24">
        <v>3567498</v>
      </c>
      <c r="Y11" s="24">
        <v>-3515204</v>
      </c>
      <c r="Z11" s="6">
        <v>-98.53</v>
      </c>
      <c r="AA11" s="22">
        <v>7134590</v>
      </c>
    </row>
    <row r="12" spans="1:27" ht="13.5">
      <c r="A12" s="5" t="s">
        <v>39</v>
      </c>
      <c r="B12" s="3"/>
      <c r="C12" s="22">
        <v>10579307</v>
      </c>
      <c r="D12" s="22"/>
      <c r="E12" s="23">
        <v>9916102</v>
      </c>
      <c r="F12" s="24">
        <v>9916102</v>
      </c>
      <c r="G12" s="24">
        <v>1397671</v>
      </c>
      <c r="H12" s="24">
        <v>221096</v>
      </c>
      <c r="I12" s="24">
        <v>1220698</v>
      </c>
      <c r="J12" s="24">
        <v>2839465</v>
      </c>
      <c r="K12" s="24">
        <v>1109337</v>
      </c>
      <c r="L12" s="24"/>
      <c r="M12" s="24">
        <v>865485</v>
      </c>
      <c r="N12" s="24">
        <v>1974822</v>
      </c>
      <c r="O12" s="24"/>
      <c r="P12" s="24"/>
      <c r="Q12" s="24"/>
      <c r="R12" s="24"/>
      <c r="S12" s="24"/>
      <c r="T12" s="24"/>
      <c r="U12" s="24"/>
      <c r="V12" s="24"/>
      <c r="W12" s="24">
        <v>4814287</v>
      </c>
      <c r="X12" s="24">
        <v>4917498</v>
      </c>
      <c r="Y12" s="24">
        <v>-103211</v>
      </c>
      <c r="Z12" s="6">
        <v>-2.1</v>
      </c>
      <c r="AA12" s="22">
        <v>9916102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42230915</v>
      </c>
      <c r="D15" s="19">
        <f>SUM(D16:D18)</f>
        <v>0</v>
      </c>
      <c r="E15" s="20">
        <f t="shared" si="2"/>
        <v>35028306</v>
      </c>
      <c r="F15" s="21">
        <f t="shared" si="2"/>
        <v>35028306</v>
      </c>
      <c r="G15" s="21">
        <f t="shared" si="2"/>
        <v>8225</v>
      </c>
      <c r="H15" s="21">
        <f t="shared" si="2"/>
        <v>0</v>
      </c>
      <c r="I15" s="21">
        <f t="shared" si="2"/>
        <v>-4102067</v>
      </c>
      <c r="J15" s="21">
        <f t="shared" si="2"/>
        <v>-4093842</v>
      </c>
      <c r="K15" s="21">
        <f t="shared" si="2"/>
        <v>3218335</v>
      </c>
      <c r="L15" s="21">
        <f t="shared" si="2"/>
        <v>0</v>
      </c>
      <c r="M15" s="21">
        <f t="shared" si="2"/>
        <v>0</v>
      </c>
      <c r="N15" s="21">
        <f t="shared" si="2"/>
        <v>3218335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-875507</v>
      </c>
      <c r="X15" s="21">
        <f t="shared" si="2"/>
        <v>19264500</v>
      </c>
      <c r="Y15" s="21">
        <f t="shared" si="2"/>
        <v>-20140007</v>
      </c>
      <c r="Z15" s="4">
        <f>+IF(X15&lt;&gt;0,+(Y15/X15)*100,0)</f>
        <v>-104.54466505748915</v>
      </c>
      <c r="AA15" s="19">
        <f>SUM(AA16:AA18)</f>
        <v>35028306</v>
      </c>
    </row>
    <row r="16" spans="1:27" ht="13.5">
      <c r="A16" s="5" t="s">
        <v>43</v>
      </c>
      <c r="B16" s="3"/>
      <c r="C16" s="22">
        <v>2949463</v>
      </c>
      <c r="D16" s="22"/>
      <c r="E16" s="23">
        <v>5699850</v>
      </c>
      <c r="F16" s="24">
        <v>5699850</v>
      </c>
      <c r="G16" s="24">
        <v>8225</v>
      </c>
      <c r="H16" s="24"/>
      <c r="I16" s="24">
        <v>50</v>
      </c>
      <c r="J16" s="24">
        <v>8275</v>
      </c>
      <c r="K16" s="24">
        <v>100</v>
      </c>
      <c r="L16" s="24"/>
      <c r="M16" s="24"/>
      <c r="N16" s="24">
        <v>100</v>
      </c>
      <c r="O16" s="24"/>
      <c r="P16" s="24"/>
      <c r="Q16" s="24"/>
      <c r="R16" s="24"/>
      <c r="S16" s="24"/>
      <c r="T16" s="24"/>
      <c r="U16" s="24"/>
      <c r="V16" s="24"/>
      <c r="W16" s="24">
        <v>8375</v>
      </c>
      <c r="X16" s="24">
        <v>2850000</v>
      </c>
      <c r="Y16" s="24">
        <v>-2841625</v>
      </c>
      <c r="Z16" s="6">
        <v>-99.71</v>
      </c>
      <c r="AA16" s="22">
        <v>5699850</v>
      </c>
    </row>
    <row r="17" spans="1:27" ht="13.5">
      <c r="A17" s="5" t="s">
        <v>44</v>
      </c>
      <c r="B17" s="3"/>
      <c r="C17" s="22">
        <v>39281452</v>
      </c>
      <c r="D17" s="22"/>
      <c r="E17" s="23">
        <v>29328456</v>
      </c>
      <c r="F17" s="24">
        <v>29328456</v>
      </c>
      <c r="G17" s="24"/>
      <c r="H17" s="24"/>
      <c r="I17" s="24">
        <v>-4102117</v>
      </c>
      <c r="J17" s="24">
        <v>-4102117</v>
      </c>
      <c r="K17" s="24">
        <v>3218235</v>
      </c>
      <c r="L17" s="24"/>
      <c r="M17" s="24"/>
      <c r="N17" s="24">
        <v>3218235</v>
      </c>
      <c r="O17" s="24"/>
      <c r="P17" s="24"/>
      <c r="Q17" s="24"/>
      <c r="R17" s="24"/>
      <c r="S17" s="24"/>
      <c r="T17" s="24"/>
      <c r="U17" s="24"/>
      <c r="V17" s="24"/>
      <c r="W17" s="24">
        <v>-883882</v>
      </c>
      <c r="X17" s="24">
        <v>16414500</v>
      </c>
      <c r="Y17" s="24">
        <v>-17298382</v>
      </c>
      <c r="Z17" s="6">
        <v>-105.38</v>
      </c>
      <c r="AA17" s="22">
        <v>29328456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313136070</v>
      </c>
      <c r="D19" s="19">
        <f>SUM(D20:D23)</f>
        <v>0</v>
      </c>
      <c r="E19" s="20">
        <f t="shared" si="3"/>
        <v>248260011</v>
      </c>
      <c r="F19" s="21">
        <f t="shared" si="3"/>
        <v>248260011</v>
      </c>
      <c r="G19" s="21">
        <f t="shared" si="3"/>
        <v>24034353</v>
      </c>
      <c r="H19" s="21">
        <f t="shared" si="3"/>
        <v>14393161</v>
      </c>
      <c r="I19" s="21">
        <f t="shared" si="3"/>
        <v>18546899</v>
      </c>
      <c r="J19" s="21">
        <f t="shared" si="3"/>
        <v>56974413</v>
      </c>
      <c r="K19" s="21">
        <f t="shared" si="3"/>
        <v>17787444</v>
      </c>
      <c r="L19" s="21">
        <f t="shared" si="3"/>
        <v>0</v>
      </c>
      <c r="M19" s="21">
        <f t="shared" si="3"/>
        <v>16371322</v>
      </c>
      <c r="N19" s="21">
        <f t="shared" si="3"/>
        <v>34158766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91133179</v>
      </c>
      <c r="X19" s="21">
        <f t="shared" si="3"/>
        <v>117093498</v>
      </c>
      <c r="Y19" s="21">
        <f t="shared" si="3"/>
        <v>-25960319</v>
      </c>
      <c r="Z19" s="4">
        <f>+IF(X19&lt;&gt;0,+(Y19/X19)*100,0)</f>
        <v>-22.17058969405799</v>
      </c>
      <c r="AA19" s="19">
        <f>SUM(AA20:AA23)</f>
        <v>248260011</v>
      </c>
    </row>
    <row r="20" spans="1:27" ht="13.5">
      <c r="A20" s="5" t="s">
        <v>47</v>
      </c>
      <c r="B20" s="3"/>
      <c r="C20" s="22">
        <v>168647154</v>
      </c>
      <c r="D20" s="22"/>
      <c r="E20" s="23">
        <v>206702242</v>
      </c>
      <c r="F20" s="24">
        <v>206702242</v>
      </c>
      <c r="G20" s="24">
        <v>20722428</v>
      </c>
      <c r="H20" s="24">
        <v>11560225</v>
      </c>
      <c r="I20" s="24">
        <v>15013209</v>
      </c>
      <c r="J20" s="24">
        <v>47295862</v>
      </c>
      <c r="K20" s="24">
        <v>14250932</v>
      </c>
      <c r="L20" s="24"/>
      <c r="M20" s="24">
        <v>13205721</v>
      </c>
      <c r="N20" s="24">
        <v>27456653</v>
      </c>
      <c r="O20" s="24"/>
      <c r="P20" s="24"/>
      <c r="Q20" s="24"/>
      <c r="R20" s="24"/>
      <c r="S20" s="24"/>
      <c r="T20" s="24"/>
      <c r="U20" s="24"/>
      <c r="V20" s="24"/>
      <c r="W20" s="24">
        <v>74752515</v>
      </c>
      <c r="X20" s="24">
        <v>96292500</v>
      </c>
      <c r="Y20" s="24">
        <v>-21539985</v>
      </c>
      <c r="Z20" s="6">
        <v>-22.37</v>
      </c>
      <c r="AA20" s="22">
        <v>206702242</v>
      </c>
    </row>
    <row r="21" spans="1:27" ht="13.5">
      <c r="A21" s="5" t="s">
        <v>48</v>
      </c>
      <c r="B21" s="3"/>
      <c r="C21" s="22">
        <v>72062957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>
        <v>27199683</v>
      </c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45226276</v>
      </c>
      <c r="D23" s="22"/>
      <c r="E23" s="23">
        <v>41557769</v>
      </c>
      <c r="F23" s="24">
        <v>41557769</v>
      </c>
      <c r="G23" s="24">
        <v>3311925</v>
      </c>
      <c r="H23" s="24">
        <v>2832936</v>
      </c>
      <c r="I23" s="24">
        <v>3533690</v>
      </c>
      <c r="J23" s="24">
        <v>9678551</v>
      </c>
      <c r="K23" s="24">
        <v>3536512</v>
      </c>
      <c r="L23" s="24"/>
      <c r="M23" s="24">
        <v>3165601</v>
      </c>
      <c r="N23" s="24">
        <v>6702113</v>
      </c>
      <c r="O23" s="24"/>
      <c r="P23" s="24"/>
      <c r="Q23" s="24"/>
      <c r="R23" s="24"/>
      <c r="S23" s="24"/>
      <c r="T23" s="24"/>
      <c r="U23" s="24"/>
      <c r="V23" s="24"/>
      <c r="W23" s="24">
        <v>16380664</v>
      </c>
      <c r="X23" s="24">
        <v>20800998</v>
      </c>
      <c r="Y23" s="24">
        <v>-4420334</v>
      </c>
      <c r="Z23" s="6">
        <v>-21.25</v>
      </c>
      <c r="AA23" s="22">
        <v>41557769</v>
      </c>
    </row>
    <row r="24" spans="1:27" ht="13.5">
      <c r="A24" s="2" t="s">
        <v>51</v>
      </c>
      <c r="B24" s="8" t="s">
        <v>52</v>
      </c>
      <c r="C24" s="19">
        <v>2622</v>
      </c>
      <c r="D24" s="19"/>
      <c r="E24" s="20">
        <v>2840</v>
      </c>
      <c r="F24" s="21">
        <v>2840</v>
      </c>
      <c r="G24" s="21">
        <v>219</v>
      </c>
      <c r="H24" s="21">
        <v>218</v>
      </c>
      <c r="I24" s="21">
        <v>218</v>
      </c>
      <c r="J24" s="21">
        <v>655</v>
      </c>
      <c r="K24" s="21">
        <v>218</v>
      </c>
      <c r="L24" s="21"/>
      <c r="M24" s="21">
        <v>218</v>
      </c>
      <c r="N24" s="21">
        <v>436</v>
      </c>
      <c r="O24" s="21"/>
      <c r="P24" s="21"/>
      <c r="Q24" s="21"/>
      <c r="R24" s="21"/>
      <c r="S24" s="21"/>
      <c r="T24" s="21"/>
      <c r="U24" s="21"/>
      <c r="V24" s="21"/>
      <c r="W24" s="21">
        <v>1091</v>
      </c>
      <c r="X24" s="21">
        <v>1500</v>
      </c>
      <c r="Y24" s="21">
        <v>-409</v>
      </c>
      <c r="Z24" s="4">
        <v>-27.27</v>
      </c>
      <c r="AA24" s="19">
        <v>2840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597104856</v>
      </c>
      <c r="D25" s="40">
        <f>+D5+D9+D15+D19+D24</f>
        <v>0</v>
      </c>
      <c r="E25" s="41">
        <f t="shared" si="4"/>
        <v>523570643</v>
      </c>
      <c r="F25" s="42">
        <f t="shared" si="4"/>
        <v>523570643</v>
      </c>
      <c r="G25" s="42">
        <f t="shared" si="4"/>
        <v>117396424</v>
      </c>
      <c r="H25" s="42">
        <f t="shared" si="4"/>
        <v>15312283</v>
      </c>
      <c r="I25" s="42">
        <f t="shared" si="4"/>
        <v>65561432</v>
      </c>
      <c r="J25" s="42">
        <f t="shared" si="4"/>
        <v>198270139</v>
      </c>
      <c r="K25" s="42">
        <f t="shared" si="4"/>
        <v>25999701</v>
      </c>
      <c r="L25" s="42">
        <f t="shared" si="4"/>
        <v>0</v>
      </c>
      <c r="M25" s="42">
        <f t="shared" si="4"/>
        <v>18938594</v>
      </c>
      <c r="N25" s="42">
        <f t="shared" si="4"/>
        <v>44938295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243208434</v>
      </c>
      <c r="X25" s="42">
        <f t="shared" si="4"/>
        <v>254695998</v>
      </c>
      <c r="Y25" s="42">
        <f t="shared" si="4"/>
        <v>-11487564</v>
      </c>
      <c r="Z25" s="43">
        <f>+IF(X25&lt;&gt;0,+(Y25/X25)*100,0)</f>
        <v>-4.510304084165469</v>
      </c>
      <c r="AA25" s="40">
        <f>+AA5+AA9+AA15+AA19+AA24</f>
        <v>523570643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145709486</v>
      </c>
      <c r="D28" s="19">
        <f>SUM(D29:D31)</f>
        <v>0</v>
      </c>
      <c r="E28" s="20">
        <f t="shared" si="5"/>
        <v>108390104</v>
      </c>
      <c r="F28" s="21">
        <f t="shared" si="5"/>
        <v>108390104</v>
      </c>
      <c r="G28" s="21">
        <f t="shared" si="5"/>
        <v>6113172</v>
      </c>
      <c r="H28" s="21">
        <f t="shared" si="5"/>
        <v>6723280</v>
      </c>
      <c r="I28" s="21">
        <f t="shared" si="5"/>
        <v>9650153</v>
      </c>
      <c r="J28" s="21">
        <f t="shared" si="5"/>
        <v>22486605</v>
      </c>
      <c r="K28" s="21">
        <f t="shared" si="5"/>
        <v>7537406</v>
      </c>
      <c r="L28" s="21">
        <f t="shared" si="5"/>
        <v>0</v>
      </c>
      <c r="M28" s="21">
        <f t="shared" si="5"/>
        <v>6492023</v>
      </c>
      <c r="N28" s="21">
        <f t="shared" si="5"/>
        <v>14029429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36516034</v>
      </c>
      <c r="X28" s="21">
        <f t="shared" si="5"/>
        <v>56557500</v>
      </c>
      <c r="Y28" s="21">
        <f t="shared" si="5"/>
        <v>-20041466</v>
      </c>
      <c r="Z28" s="4">
        <f>+IF(X28&lt;&gt;0,+(Y28/X28)*100,0)</f>
        <v>-35.43555850240905</v>
      </c>
      <c r="AA28" s="19">
        <f>SUM(AA29:AA31)</f>
        <v>108390104</v>
      </c>
    </row>
    <row r="29" spans="1:27" ht="13.5">
      <c r="A29" s="5" t="s">
        <v>33</v>
      </c>
      <c r="B29" s="3"/>
      <c r="C29" s="22">
        <v>59916460</v>
      </c>
      <c r="D29" s="22"/>
      <c r="E29" s="23">
        <v>53017086</v>
      </c>
      <c r="F29" s="24">
        <v>53017086</v>
      </c>
      <c r="G29" s="24">
        <v>2808939</v>
      </c>
      <c r="H29" s="24">
        <v>3690123</v>
      </c>
      <c r="I29" s="24">
        <v>5506173</v>
      </c>
      <c r="J29" s="24">
        <v>12005235</v>
      </c>
      <c r="K29" s="24">
        <v>3911646</v>
      </c>
      <c r="L29" s="24"/>
      <c r="M29" s="24">
        <v>2798347</v>
      </c>
      <c r="N29" s="24">
        <v>6709993</v>
      </c>
      <c r="O29" s="24"/>
      <c r="P29" s="24"/>
      <c r="Q29" s="24"/>
      <c r="R29" s="24"/>
      <c r="S29" s="24"/>
      <c r="T29" s="24"/>
      <c r="U29" s="24"/>
      <c r="V29" s="24"/>
      <c r="W29" s="24">
        <v>18715228</v>
      </c>
      <c r="X29" s="24">
        <v>26023998</v>
      </c>
      <c r="Y29" s="24">
        <v>-7308770</v>
      </c>
      <c r="Z29" s="6">
        <v>-28.08</v>
      </c>
      <c r="AA29" s="22">
        <v>53017086</v>
      </c>
    </row>
    <row r="30" spans="1:27" ht="13.5">
      <c r="A30" s="5" t="s">
        <v>34</v>
      </c>
      <c r="B30" s="3"/>
      <c r="C30" s="25">
        <v>38740475</v>
      </c>
      <c r="D30" s="25"/>
      <c r="E30" s="26">
        <v>35924602</v>
      </c>
      <c r="F30" s="27">
        <v>35924602</v>
      </c>
      <c r="G30" s="27">
        <v>1515319</v>
      </c>
      <c r="H30" s="27">
        <v>1424300</v>
      </c>
      <c r="I30" s="27">
        <v>2077040</v>
      </c>
      <c r="J30" s="27">
        <v>5016659</v>
      </c>
      <c r="K30" s="27">
        <v>1380133</v>
      </c>
      <c r="L30" s="27"/>
      <c r="M30" s="27">
        <v>1270134</v>
      </c>
      <c r="N30" s="27">
        <v>2650267</v>
      </c>
      <c r="O30" s="27"/>
      <c r="P30" s="27"/>
      <c r="Q30" s="27"/>
      <c r="R30" s="27"/>
      <c r="S30" s="27"/>
      <c r="T30" s="27"/>
      <c r="U30" s="27"/>
      <c r="V30" s="27"/>
      <c r="W30" s="27">
        <v>7666926</v>
      </c>
      <c r="X30" s="27">
        <v>20972502</v>
      </c>
      <c r="Y30" s="27">
        <v>-13305576</v>
      </c>
      <c r="Z30" s="7">
        <v>-63.44</v>
      </c>
      <c r="AA30" s="25">
        <v>35924602</v>
      </c>
    </row>
    <row r="31" spans="1:27" ht="13.5">
      <c r="A31" s="5" t="s">
        <v>35</v>
      </c>
      <c r="B31" s="3"/>
      <c r="C31" s="22">
        <v>47052551</v>
      </c>
      <c r="D31" s="22"/>
      <c r="E31" s="23">
        <v>19448416</v>
      </c>
      <c r="F31" s="24">
        <v>19448416</v>
      </c>
      <c r="G31" s="24">
        <v>1788914</v>
      </c>
      <c r="H31" s="24">
        <v>1608857</v>
      </c>
      <c r="I31" s="24">
        <v>2066940</v>
      </c>
      <c r="J31" s="24">
        <v>5464711</v>
      </c>
      <c r="K31" s="24">
        <v>2245627</v>
      </c>
      <c r="L31" s="24"/>
      <c r="M31" s="24">
        <v>2423542</v>
      </c>
      <c r="N31" s="24">
        <v>4669169</v>
      </c>
      <c r="O31" s="24"/>
      <c r="P31" s="24"/>
      <c r="Q31" s="24"/>
      <c r="R31" s="24"/>
      <c r="S31" s="24"/>
      <c r="T31" s="24"/>
      <c r="U31" s="24"/>
      <c r="V31" s="24"/>
      <c r="W31" s="24">
        <v>10133880</v>
      </c>
      <c r="X31" s="24">
        <v>9561000</v>
      </c>
      <c r="Y31" s="24">
        <v>572880</v>
      </c>
      <c r="Z31" s="6">
        <v>5.99</v>
      </c>
      <c r="AA31" s="22">
        <v>19448416</v>
      </c>
    </row>
    <row r="32" spans="1:27" ht="13.5">
      <c r="A32" s="2" t="s">
        <v>36</v>
      </c>
      <c r="B32" s="3"/>
      <c r="C32" s="19">
        <f aca="true" t="shared" si="6" ref="C32:Y32">SUM(C33:C37)</f>
        <v>49217642</v>
      </c>
      <c r="D32" s="19">
        <f>SUM(D33:D37)</f>
        <v>0</v>
      </c>
      <c r="E32" s="20">
        <f t="shared" si="6"/>
        <v>52870105</v>
      </c>
      <c r="F32" s="21">
        <f t="shared" si="6"/>
        <v>52870105</v>
      </c>
      <c r="G32" s="21">
        <f t="shared" si="6"/>
        <v>3657731</v>
      </c>
      <c r="H32" s="21">
        <f t="shared" si="6"/>
        <v>4020450</v>
      </c>
      <c r="I32" s="21">
        <f t="shared" si="6"/>
        <v>4015416</v>
      </c>
      <c r="J32" s="21">
        <f t="shared" si="6"/>
        <v>11693597</v>
      </c>
      <c r="K32" s="21">
        <f t="shared" si="6"/>
        <v>3877944</v>
      </c>
      <c r="L32" s="21">
        <f t="shared" si="6"/>
        <v>0</v>
      </c>
      <c r="M32" s="21">
        <f t="shared" si="6"/>
        <v>3813685</v>
      </c>
      <c r="N32" s="21">
        <f t="shared" si="6"/>
        <v>7691629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19385226</v>
      </c>
      <c r="X32" s="21">
        <f t="shared" si="6"/>
        <v>26587500</v>
      </c>
      <c r="Y32" s="21">
        <f t="shared" si="6"/>
        <v>-7202274</v>
      </c>
      <c r="Z32" s="4">
        <f>+IF(X32&lt;&gt;0,+(Y32/X32)*100,0)</f>
        <v>-27.088947813822283</v>
      </c>
      <c r="AA32" s="19">
        <f>SUM(AA33:AA37)</f>
        <v>52870105</v>
      </c>
    </row>
    <row r="33" spans="1:27" ht="13.5">
      <c r="A33" s="5" t="s">
        <v>37</v>
      </c>
      <c r="B33" s="3"/>
      <c r="C33" s="22">
        <v>14547586</v>
      </c>
      <c r="D33" s="22"/>
      <c r="E33" s="23">
        <v>13502881</v>
      </c>
      <c r="F33" s="24">
        <v>13502881</v>
      </c>
      <c r="G33" s="24">
        <v>674386</v>
      </c>
      <c r="H33" s="24">
        <v>709946</v>
      </c>
      <c r="I33" s="24">
        <v>702357</v>
      </c>
      <c r="J33" s="24">
        <v>2086689</v>
      </c>
      <c r="K33" s="24">
        <v>690104</v>
      </c>
      <c r="L33" s="24"/>
      <c r="M33" s="24">
        <v>688407</v>
      </c>
      <c r="N33" s="24">
        <v>1378511</v>
      </c>
      <c r="O33" s="24"/>
      <c r="P33" s="24"/>
      <c r="Q33" s="24"/>
      <c r="R33" s="24"/>
      <c r="S33" s="24"/>
      <c r="T33" s="24"/>
      <c r="U33" s="24"/>
      <c r="V33" s="24"/>
      <c r="W33" s="24">
        <v>3465200</v>
      </c>
      <c r="X33" s="24">
        <v>6814500</v>
      </c>
      <c r="Y33" s="24">
        <v>-3349300</v>
      </c>
      <c r="Z33" s="6">
        <v>-49.15</v>
      </c>
      <c r="AA33" s="22">
        <v>13502881</v>
      </c>
    </row>
    <row r="34" spans="1:27" ht="13.5">
      <c r="A34" s="5" t="s">
        <v>38</v>
      </c>
      <c r="B34" s="3"/>
      <c r="C34" s="22">
        <v>9500928</v>
      </c>
      <c r="D34" s="22"/>
      <c r="E34" s="23">
        <v>11438767</v>
      </c>
      <c r="F34" s="24">
        <v>11438767</v>
      </c>
      <c r="G34" s="24">
        <v>804200</v>
      </c>
      <c r="H34" s="24">
        <v>815137</v>
      </c>
      <c r="I34" s="24">
        <v>775090</v>
      </c>
      <c r="J34" s="24">
        <v>2394427</v>
      </c>
      <c r="K34" s="24">
        <v>847917</v>
      </c>
      <c r="L34" s="24"/>
      <c r="M34" s="24">
        <v>805267</v>
      </c>
      <c r="N34" s="24">
        <v>1653184</v>
      </c>
      <c r="O34" s="24"/>
      <c r="P34" s="24"/>
      <c r="Q34" s="24"/>
      <c r="R34" s="24"/>
      <c r="S34" s="24"/>
      <c r="T34" s="24"/>
      <c r="U34" s="24"/>
      <c r="V34" s="24"/>
      <c r="W34" s="24">
        <v>4047611</v>
      </c>
      <c r="X34" s="24">
        <v>5761500</v>
      </c>
      <c r="Y34" s="24">
        <v>-1713889</v>
      </c>
      <c r="Z34" s="6">
        <v>-29.75</v>
      </c>
      <c r="AA34" s="22">
        <v>11438767</v>
      </c>
    </row>
    <row r="35" spans="1:27" ht="13.5">
      <c r="A35" s="5" t="s">
        <v>39</v>
      </c>
      <c r="B35" s="3"/>
      <c r="C35" s="22">
        <v>25169128</v>
      </c>
      <c r="D35" s="22"/>
      <c r="E35" s="23">
        <v>27928457</v>
      </c>
      <c r="F35" s="24">
        <v>27928457</v>
      </c>
      <c r="G35" s="24">
        <v>2179145</v>
      </c>
      <c r="H35" s="24">
        <v>2495367</v>
      </c>
      <c r="I35" s="24">
        <v>2537969</v>
      </c>
      <c r="J35" s="24">
        <v>7212481</v>
      </c>
      <c r="K35" s="24">
        <v>2339923</v>
      </c>
      <c r="L35" s="24"/>
      <c r="M35" s="24">
        <v>2320011</v>
      </c>
      <c r="N35" s="24">
        <v>4659934</v>
      </c>
      <c r="O35" s="24"/>
      <c r="P35" s="24"/>
      <c r="Q35" s="24"/>
      <c r="R35" s="24"/>
      <c r="S35" s="24"/>
      <c r="T35" s="24"/>
      <c r="U35" s="24"/>
      <c r="V35" s="24"/>
      <c r="W35" s="24">
        <v>11872415</v>
      </c>
      <c r="X35" s="24">
        <v>14011500</v>
      </c>
      <c r="Y35" s="24">
        <v>-2139085</v>
      </c>
      <c r="Z35" s="6">
        <v>-15.27</v>
      </c>
      <c r="AA35" s="22">
        <v>27928457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37039867</v>
      </c>
      <c r="D38" s="19">
        <f>SUM(D39:D41)</f>
        <v>0</v>
      </c>
      <c r="E38" s="20">
        <f t="shared" si="7"/>
        <v>47033964</v>
      </c>
      <c r="F38" s="21">
        <f t="shared" si="7"/>
        <v>47033964</v>
      </c>
      <c r="G38" s="21">
        <f t="shared" si="7"/>
        <v>2434812</v>
      </c>
      <c r="H38" s="21">
        <f t="shared" si="7"/>
        <v>2532174</v>
      </c>
      <c r="I38" s="21">
        <f t="shared" si="7"/>
        <v>2640991</v>
      </c>
      <c r="J38" s="21">
        <f t="shared" si="7"/>
        <v>7607977</v>
      </c>
      <c r="K38" s="21">
        <f t="shared" si="7"/>
        <v>2733437</v>
      </c>
      <c r="L38" s="21">
        <f t="shared" si="7"/>
        <v>0</v>
      </c>
      <c r="M38" s="21">
        <f t="shared" si="7"/>
        <v>2504944</v>
      </c>
      <c r="N38" s="21">
        <f t="shared" si="7"/>
        <v>5238381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12846358</v>
      </c>
      <c r="X38" s="21">
        <f t="shared" si="7"/>
        <v>22518504</v>
      </c>
      <c r="Y38" s="21">
        <f t="shared" si="7"/>
        <v>-9672146</v>
      </c>
      <c r="Z38" s="4">
        <f>+IF(X38&lt;&gt;0,+(Y38/X38)*100,0)</f>
        <v>-42.95199183746842</v>
      </c>
      <c r="AA38" s="19">
        <f>SUM(AA39:AA41)</f>
        <v>47033964</v>
      </c>
    </row>
    <row r="39" spans="1:27" ht="13.5">
      <c r="A39" s="5" t="s">
        <v>43</v>
      </c>
      <c r="B39" s="3"/>
      <c r="C39" s="22">
        <v>7344600</v>
      </c>
      <c r="D39" s="22"/>
      <c r="E39" s="23">
        <v>16707813</v>
      </c>
      <c r="F39" s="24">
        <v>16707813</v>
      </c>
      <c r="G39" s="24">
        <v>662047</v>
      </c>
      <c r="H39" s="24">
        <v>752547</v>
      </c>
      <c r="I39" s="24">
        <v>695288</v>
      </c>
      <c r="J39" s="24">
        <v>2109882</v>
      </c>
      <c r="K39" s="24">
        <v>707541</v>
      </c>
      <c r="L39" s="24"/>
      <c r="M39" s="24">
        <v>704679</v>
      </c>
      <c r="N39" s="24">
        <v>1412220</v>
      </c>
      <c r="O39" s="24"/>
      <c r="P39" s="24"/>
      <c r="Q39" s="24"/>
      <c r="R39" s="24"/>
      <c r="S39" s="24"/>
      <c r="T39" s="24"/>
      <c r="U39" s="24"/>
      <c r="V39" s="24"/>
      <c r="W39" s="24">
        <v>3522102</v>
      </c>
      <c r="X39" s="24">
        <v>8204502</v>
      </c>
      <c r="Y39" s="24">
        <v>-4682400</v>
      </c>
      <c r="Z39" s="6">
        <v>-57.07</v>
      </c>
      <c r="AA39" s="22">
        <v>16707813</v>
      </c>
    </row>
    <row r="40" spans="1:27" ht="13.5">
      <c r="A40" s="5" t="s">
        <v>44</v>
      </c>
      <c r="B40" s="3"/>
      <c r="C40" s="22">
        <v>29695267</v>
      </c>
      <c r="D40" s="22"/>
      <c r="E40" s="23">
        <v>30326151</v>
      </c>
      <c r="F40" s="24">
        <v>30326151</v>
      </c>
      <c r="G40" s="24">
        <v>1772765</v>
      </c>
      <c r="H40" s="24">
        <v>1779627</v>
      </c>
      <c r="I40" s="24">
        <v>1945703</v>
      </c>
      <c r="J40" s="24">
        <v>5498095</v>
      </c>
      <c r="K40" s="24">
        <v>2025896</v>
      </c>
      <c r="L40" s="24"/>
      <c r="M40" s="24">
        <v>1800265</v>
      </c>
      <c r="N40" s="24">
        <v>3826161</v>
      </c>
      <c r="O40" s="24"/>
      <c r="P40" s="24"/>
      <c r="Q40" s="24"/>
      <c r="R40" s="24"/>
      <c r="S40" s="24"/>
      <c r="T40" s="24"/>
      <c r="U40" s="24"/>
      <c r="V40" s="24"/>
      <c r="W40" s="24">
        <v>9324256</v>
      </c>
      <c r="X40" s="24">
        <v>14314002</v>
      </c>
      <c r="Y40" s="24">
        <v>-4989746</v>
      </c>
      <c r="Z40" s="6">
        <v>-34.86</v>
      </c>
      <c r="AA40" s="22">
        <v>30326151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320316177</v>
      </c>
      <c r="D42" s="19">
        <f>SUM(D43:D46)</f>
        <v>0</v>
      </c>
      <c r="E42" s="20">
        <f t="shared" si="8"/>
        <v>247773529</v>
      </c>
      <c r="F42" s="21">
        <f t="shared" si="8"/>
        <v>247773529</v>
      </c>
      <c r="G42" s="21">
        <f t="shared" si="8"/>
        <v>23882733</v>
      </c>
      <c r="H42" s="21">
        <f t="shared" si="8"/>
        <v>23840300</v>
      </c>
      <c r="I42" s="21">
        <f t="shared" si="8"/>
        <v>3312623</v>
      </c>
      <c r="J42" s="21">
        <f t="shared" si="8"/>
        <v>51035656</v>
      </c>
      <c r="K42" s="21">
        <f t="shared" si="8"/>
        <v>20162021</v>
      </c>
      <c r="L42" s="21">
        <f t="shared" si="8"/>
        <v>0</v>
      </c>
      <c r="M42" s="21">
        <f t="shared" si="8"/>
        <v>25311477</v>
      </c>
      <c r="N42" s="21">
        <f t="shared" si="8"/>
        <v>45473498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96509154</v>
      </c>
      <c r="X42" s="21">
        <f t="shared" si="8"/>
        <v>122530998</v>
      </c>
      <c r="Y42" s="21">
        <f t="shared" si="8"/>
        <v>-26021844</v>
      </c>
      <c r="Z42" s="4">
        <f>+IF(X42&lt;&gt;0,+(Y42/X42)*100,0)</f>
        <v>-21.23694773138141</v>
      </c>
      <c r="AA42" s="19">
        <f>SUM(AA43:AA46)</f>
        <v>247773529</v>
      </c>
    </row>
    <row r="43" spans="1:27" ht="13.5">
      <c r="A43" s="5" t="s">
        <v>47</v>
      </c>
      <c r="B43" s="3"/>
      <c r="C43" s="22">
        <v>201220224</v>
      </c>
      <c r="D43" s="22"/>
      <c r="E43" s="23">
        <v>210185440</v>
      </c>
      <c r="F43" s="24">
        <v>210185440</v>
      </c>
      <c r="G43" s="24">
        <v>22380329</v>
      </c>
      <c r="H43" s="24">
        <v>22490374</v>
      </c>
      <c r="I43" s="24">
        <v>1863726</v>
      </c>
      <c r="J43" s="24">
        <v>46734429</v>
      </c>
      <c r="K43" s="24">
        <v>18577615</v>
      </c>
      <c r="L43" s="24"/>
      <c r="M43" s="24">
        <v>23890169</v>
      </c>
      <c r="N43" s="24">
        <v>42467784</v>
      </c>
      <c r="O43" s="24"/>
      <c r="P43" s="24"/>
      <c r="Q43" s="24"/>
      <c r="R43" s="24"/>
      <c r="S43" s="24"/>
      <c r="T43" s="24"/>
      <c r="U43" s="24"/>
      <c r="V43" s="24"/>
      <c r="W43" s="24">
        <v>89202213</v>
      </c>
      <c r="X43" s="24">
        <v>103788000</v>
      </c>
      <c r="Y43" s="24">
        <v>-14585787</v>
      </c>
      <c r="Z43" s="6">
        <v>-14.05</v>
      </c>
      <c r="AA43" s="22">
        <v>210185440</v>
      </c>
    </row>
    <row r="44" spans="1:27" ht="13.5">
      <c r="A44" s="5" t="s">
        <v>48</v>
      </c>
      <c r="B44" s="3"/>
      <c r="C44" s="22">
        <v>70195715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13900664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34999574</v>
      </c>
      <c r="D46" s="22"/>
      <c r="E46" s="23">
        <v>37588089</v>
      </c>
      <c r="F46" s="24">
        <v>37588089</v>
      </c>
      <c r="G46" s="24">
        <v>1502404</v>
      </c>
      <c r="H46" s="24">
        <v>1349926</v>
      </c>
      <c r="I46" s="24">
        <v>1448897</v>
      </c>
      <c r="J46" s="24">
        <v>4301227</v>
      </c>
      <c r="K46" s="24">
        <v>1584406</v>
      </c>
      <c r="L46" s="24"/>
      <c r="M46" s="24">
        <v>1421308</v>
      </c>
      <c r="N46" s="24">
        <v>3005714</v>
      </c>
      <c r="O46" s="24"/>
      <c r="P46" s="24"/>
      <c r="Q46" s="24"/>
      <c r="R46" s="24"/>
      <c r="S46" s="24"/>
      <c r="T46" s="24"/>
      <c r="U46" s="24"/>
      <c r="V46" s="24"/>
      <c r="W46" s="24">
        <v>7306941</v>
      </c>
      <c r="X46" s="24">
        <v>18742998</v>
      </c>
      <c r="Y46" s="24">
        <v>-11436057</v>
      </c>
      <c r="Z46" s="6">
        <v>-61.02</v>
      </c>
      <c r="AA46" s="22">
        <v>37588089</v>
      </c>
    </row>
    <row r="47" spans="1:27" ht="13.5">
      <c r="A47" s="2" t="s">
        <v>51</v>
      </c>
      <c r="B47" s="8" t="s">
        <v>52</v>
      </c>
      <c r="C47" s="19">
        <v>99873</v>
      </c>
      <c r="D47" s="19"/>
      <c r="E47" s="20">
        <v>144541</v>
      </c>
      <c r="F47" s="21">
        <v>144541</v>
      </c>
      <c r="G47" s="21">
        <v>7817</v>
      </c>
      <c r="H47" s="21">
        <v>14452</v>
      </c>
      <c r="I47" s="21">
        <v>7817</v>
      </c>
      <c r="J47" s="21">
        <v>30086</v>
      </c>
      <c r="K47" s="21">
        <v>8116</v>
      </c>
      <c r="L47" s="21"/>
      <c r="M47" s="21">
        <v>7817</v>
      </c>
      <c r="N47" s="21">
        <v>15933</v>
      </c>
      <c r="O47" s="21"/>
      <c r="P47" s="21"/>
      <c r="Q47" s="21"/>
      <c r="R47" s="21"/>
      <c r="S47" s="21"/>
      <c r="T47" s="21"/>
      <c r="U47" s="21"/>
      <c r="V47" s="21"/>
      <c r="W47" s="21">
        <v>46019</v>
      </c>
      <c r="X47" s="21">
        <v>72498</v>
      </c>
      <c r="Y47" s="21">
        <v>-26479</v>
      </c>
      <c r="Z47" s="4">
        <v>-36.52</v>
      </c>
      <c r="AA47" s="19">
        <v>144541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552383045</v>
      </c>
      <c r="D48" s="40">
        <f>+D28+D32+D38+D42+D47</f>
        <v>0</v>
      </c>
      <c r="E48" s="41">
        <f t="shared" si="9"/>
        <v>456212243</v>
      </c>
      <c r="F48" s="42">
        <f t="shared" si="9"/>
        <v>456212243</v>
      </c>
      <c r="G48" s="42">
        <f t="shared" si="9"/>
        <v>36096265</v>
      </c>
      <c r="H48" s="42">
        <f t="shared" si="9"/>
        <v>37130656</v>
      </c>
      <c r="I48" s="42">
        <f t="shared" si="9"/>
        <v>19627000</v>
      </c>
      <c r="J48" s="42">
        <f t="shared" si="9"/>
        <v>92853921</v>
      </c>
      <c r="K48" s="42">
        <f t="shared" si="9"/>
        <v>34318924</v>
      </c>
      <c r="L48" s="42">
        <f t="shared" si="9"/>
        <v>0</v>
      </c>
      <c r="M48" s="42">
        <f t="shared" si="9"/>
        <v>38129946</v>
      </c>
      <c r="N48" s="42">
        <f t="shared" si="9"/>
        <v>72448870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165302791</v>
      </c>
      <c r="X48" s="42">
        <f t="shared" si="9"/>
        <v>228267000</v>
      </c>
      <c r="Y48" s="42">
        <f t="shared" si="9"/>
        <v>-62964209</v>
      </c>
      <c r="Z48" s="43">
        <f>+IF(X48&lt;&gt;0,+(Y48/X48)*100,0)</f>
        <v>-27.5835793172031</v>
      </c>
      <c r="AA48" s="40">
        <f>+AA28+AA32+AA38+AA42+AA47</f>
        <v>456212243</v>
      </c>
    </row>
    <row r="49" spans="1:27" ht="13.5">
      <c r="A49" s="14" t="s">
        <v>58</v>
      </c>
      <c r="B49" s="15"/>
      <c r="C49" s="44">
        <f aca="true" t="shared" si="10" ref="C49:Y49">+C25-C48</f>
        <v>44721811</v>
      </c>
      <c r="D49" s="44">
        <f>+D25-D48</f>
        <v>0</v>
      </c>
      <c r="E49" s="45">
        <f t="shared" si="10"/>
        <v>67358400</v>
      </c>
      <c r="F49" s="46">
        <f t="shared" si="10"/>
        <v>67358400</v>
      </c>
      <c r="G49" s="46">
        <f t="shared" si="10"/>
        <v>81300159</v>
      </c>
      <c r="H49" s="46">
        <f t="shared" si="10"/>
        <v>-21818373</v>
      </c>
      <c r="I49" s="46">
        <f t="shared" si="10"/>
        <v>45934432</v>
      </c>
      <c r="J49" s="46">
        <f t="shared" si="10"/>
        <v>105416218</v>
      </c>
      <c r="K49" s="46">
        <f t="shared" si="10"/>
        <v>-8319223</v>
      </c>
      <c r="L49" s="46">
        <f t="shared" si="10"/>
        <v>0</v>
      </c>
      <c r="M49" s="46">
        <f t="shared" si="10"/>
        <v>-19191352</v>
      </c>
      <c r="N49" s="46">
        <f t="shared" si="10"/>
        <v>-27510575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77905643</v>
      </c>
      <c r="X49" s="46">
        <f>IF(F25=F48,0,X25-X48)</f>
        <v>26428998</v>
      </c>
      <c r="Y49" s="46">
        <f t="shared" si="10"/>
        <v>51476645</v>
      </c>
      <c r="Z49" s="47">
        <f>+IF(X49&lt;&gt;0,+(Y49/X49)*100,0)</f>
        <v>194.77335084742901</v>
      </c>
      <c r="AA49" s="44">
        <f>+AA25-AA48</f>
        <v>67358400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180695824</v>
      </c>
      <c r="D5" s="19">
        <f>SUM(D6:D8)</f>
        <v>0</v>
      </c>
      <c r="E5" s="20">
        <f t="shared" si="0"/>
        <v>139060000</v>
      </c>
      <c r="F5" s="21">
        <f t="shared" si="0"/>
        <v>139060000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71480730</v>
      </c>
      <c r="Y5" s="21">
        <f t="shared" si="0"/>
        <v>-71480730</v>
      </c>
      <c r="Z5" s="4">
        <f>+IF(X5&lt;&gt;0,+(Y5/X5)*100,0)</f>
        <v>-100</v>
      </c>
      <c r="AA5" s="19">
        <f>SUM(AA6:AA8)</f>
        <v>139060000</v>
      </c>
    </row>
    <row r="6" spans="1:27" ht="13.5">
      <c r="A6" s="5" t="s">
        <v>33</v>
      </c>
      <c r="B6" s="3"/>
      <c r="C6" s="22"/>
      <c r="D6" s="22"/>
      <c r="E6" s="23">
        <v>134194749</v>
      </c>
      <c r="F6" s="24">
        <v>134194749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71480730</v>
      </c>
      <c r="Y6" s="24">
        <v>-71480730</v>
      </c>
      <c r="Z6" s="6">
        <v>-100</v>
      </c>
      <c r="AA6" s="22">
        <v>134194749</v>
      </c>
    </row>
    <row r="7" spans="1:27" ht="13.5">
      <c r="A7" s="5" t="s">
        <v>34</v>
      </c>
      <c r="B7" s="3"/>
      <c r="C7" s="25">
        <v>180695824</v>
      </c>
      <c r="D7" s="25"/>
      <c r="E7" s="26">
        <v>4865251</v>
      </c>
      <c r="F7" s="27">
        <v>4865251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7">
        <v>0</v>
      </c>
      <c r="AA7" s="25">
        <v>4865251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2250676</v>
      </c>
      <c r="D9" s="19">
        <f>SUM(D10:D14)</f>
        <v>0</v>
      </c>
      <c r="E9" s="20">
        <f t="shared" si="1"/>
        <v>2155000</v>
      </c>
      <c r="F9" s="21">
        <f t="shared" si="1"/>
        <v>2155000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829368</v>
      </c>
      <c r="Y9" s="21">
        <f t="shared" si="1"/>
        <v>-829368</v>
      </c>
      <c r="Z9" s="4">
        <f>+IF(X9&lt;&gt;0,+(Y9/X9)*100,0)</f>
        <v>-100</v>
      </c>
      <c r="AA9" s="19">
        <f>SUM(AA10:AA14)</f>
        <v>2155000</v>
      </c>
    </row>
    <row r="10" spans="1:27" ht="13.5">
      <c r="A10" s="5" t="s">
        <v>37</v>
      </c>
      <c r="B10" s="3"/>
      <c r="C10" s="22">
        <v>2250676</v>
      </c>
      <c r="D10" s="22"/>
      <c r="E10" s="23">
        <v>2155000</v>
      </c>
      <c r="F10" s="24">
        <v>2155000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829368</v>
      </c>
      <c r="Y10" s="24">
        <v>-829368</v>
      </c>
      <c r="Z10" s="6">
        <v>-100</v>
      </c>
      <c r="AA10" s="22">
        <v>2155000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45213000</v>
      </c>
      <c r="F15" s="21">
        <f t="shared" si="2"/>
        <v>45213000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24676488</v>
      </c>
      <c r="Y15" s="21">
        <f t="shared" si="2"/>
        <v>-24676488</v>
      </c>
      <c r="Z15" s="4">
        <f>+IF(X15&lt;&gt;0,+(Y15/X15)*100,0)</f>
        <v>-100</v>
      </c>
      <c r="AA15" s="19">
        <f>SUM(AA16:AA18)</f>
        <v>45213000</v>
      </c>
    </row>
    <row r="16" spans="1:27" ht="13.5">
      <c r="A16" s="5" t="s">
        <v>43</v>
      </c>
      <c r="B16" s="3"/>
      <c r="C16" s="22"/>
      <c r="D16" s="22"/>
      <c r="E16" s="23">
        <v>18000</v>
      </c>
      <c r="F16" s="24">
        <v>18000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9942</v>
      </c>
      <c r="Y16" s="24">
        <v>-9942</v>
      </c>
      <c r="Z16" s="6">
        <v>-100</v>
      </c>
      <c r="AA16" s="22">
        <v>18000</v>
      </c>
    </row>
    <row r="17" spans="1:27" ht="13.5">
      <c r="A17" s="5" t="s">
        <v>44</v>
      </c>
      <c r="B17" s="3"/>
      <c r="C17" s="22"/>
      <c r="D17" s="22"/>
      <c r="E17" s="23">
        <v>45195000</v>
      </c>
      <c r="F17" s="24">
        <v>45195000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24666546</v>
      </c>
      <c r="Y17" s="24">
        <v>-24666546</v>
      </c>
      <c r="Z17" s="6">
        <v>-100</v>
      </c>
      <c r="AA17" s="22">
        <v>45195000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182946500</v>
      </c>
      <c r="D25" s="40">
        <f>+D5+D9+D15+D19+D24</f>
        <v>0</v>
      </c>
      <c r="E25" s="41">
        <f t="shared" si="4"/>
        <v>186428000</v>
      </c>
      <c r="F25" s="42">
        <f t="shared" si="4"/>
        <v>186428000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96986586</v>
      </c>
      <c r="Y25" s="42">
        <f t="shared" si="4"/>
        <v>-96986586</v>
      </c>
      <c r="Z25" s="43">
        <f>+IF(X25&lt;&gt;0,+(Y25/X25)*100,0)</f>
        <v>-100</v>
      </c>
      <c r="AA25" s="40">
        <f>+AA5+AA9+AA15+AA19+AA24</f>
        <v>186428000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173484190</v>
      </c>
      <c r="D28" s="19">
        <f>SUM(D29:D31)</f>
        <v>0</v>
      </c>
      <c r="E28" s="20">
        <f t="shared" si="5"/>
        <v>117317000</v>
      </c>
      <c r="F28" s="21">
        <f t="shared" si="5"/>
        <v>117317000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5296362</v>
      </c>
      <c r="Y28" s="21">
        <f t="shared" si="5"/>
        <v>-5296362</v>
      </c>
      <c r="Z28" s="4">
        <f>+IF(X28&lt;&gt;0,+(Y28/X28)*100,0)</f>
        <v>-100</v>
      </c>
      <c r="AA28" s="19">
        <f>SUM(AA29:AA31)</f>
        <v>117317000</v>
      </c>
    </row>
    <row r="29" spans="1:27" ht="13.5">
      <c r="A29" s="5" t="s">
        <v>33</v>
      </c>
      <c r="B29" s="3"/>
      <c r="C29" s="22">
        <v>12729295</v>
      </c>
      <c r="D29" s="22"/>
      <c r="E29" s="23">
        <v>35719000</v>
      </c>
      <c r="F29" s="24">
        <v>35719000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2398362</v>
      </c>
      <c r="Y29" s="24">
        <v>-2398362</v>
      </c>
      <c r="Z29" s="6">
        <v>-100</v>
      </c>
      <c r="AA29" s="22">
        <v>35719000</v>
      </c>
    </row>
    <row r="30" spans="1:27" ht="13.5">
      <c r="A30" s="5" t="s">
        <v>34</v>
      </c>
      <c r="B30" s="3"/>
      <c r="C30" s="25">
        <v>160754895</v>
      </c>
      <c r="D30" s="25"/>
      <c r="E30" s="26">
        <v>65172000</v>
      </c>
      <c r="F30" s="27">
        <v>65172000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1798908</v>
      </c>
      <c r="Y30" s="27">
        <v>-1798908</v>
      </c>
      <c r="Z30" s="7">
        <v>-100</v>
      </c>
      <c r="AA30" s="25">
        <v>65172000</v>
      </c>
    </row>
    <row r="31" spans="1:27" ht="13.5">
      <c r="A31" s="5" t="s">
        <v>35</v>
      </c>
      <c r="B31" s="3"/>
      <c r="C31" s="22"/>
      <c r="D31" s="22"/>
      <c r="E31" s="23">
        <v>16426000</v>
      </c>
      <c r="F31" s="24">
        <v>16426000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1099092</v>
      </c>
      <c r="Y31" s="24">
        <v>-1099092</v>
      </c>
      <c r="Z31" s="6">
        <v>-100</v>
      </c>
      <c r="AA31" s="22">
        <v>16426000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18029090</v>
      </c>
      <c r="F32" s="21">
        <f t="shared" si="6"/>
        <v>18029090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1699092</v>
      </c>
      <c r="Y32" s="21">
        <f t="shared" si="6"/>
        <v>-1699092</v>
      </c>
      <c r="Z32" s="4">
        <f>+IF(X32&lt;&gt;0,+(Y32/X32)*100,0)</f>
        <v>-100</v>
      </c>
      <c r="AA32" s="19">
        <f>SUM(AA33:AA37)</f>
        <v>18029090</v>
      </c>
    </row>
    <row r="33" spans="1:27" ht="13.5">
      <c r="A33" s="5" t="s">
        <v>37</v>
      </c>
      <c r="B33" s="3"/>
      <c r="C33" s="22"/>
      <c r="D33" s="22"/>
      <c r="E33" s="23">
        <v>18029090</v>
      </c>
      <c r="F33" s="24">
        <v>18029090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1699092</v>
      </c>
      <c r="Y33" s="24">
        <v>-1699092</v>
      </c>
      <c r="Z33" s="6">
        <v>-100</v>
      </c>
      <c r="AA33" s="22">
        <v>18029090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42927802</v>
      </c>
      <c r="F38" s="21">
        <f t="shared" si="7"/>
        <v>42927802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2998362</v>
      </c>
      <c r="Y38" s="21">
        <f t="shared" si="7"/>
        <v>-2998362</v>
      </c>
      <c r="Z38" s="4">
        <f>+IF(X38&lt;&gt;0,+(Y38/X38)*100,0)</f>
        <v>-100</v>
      </c>
      <c r="AA38" s="19">
        <f>SUM(AA39:AA41)</f>
        <v>42927802</v>
      </c>
    </row>
    <row r="39" spans="1:27" ht="13.5">
      <c r="A39" s="5" t="s">
        <v>43</v>
      </c>
      <c r="B39" s="3"/>
      <c r="C39" s="22"/>
      <c r="D39" s="22"/>
      <c r="E39" s="23">
        <v>9939000</v>
      </c>
      <c r="F39" s="24">
        <v>9939000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1199454</v>
      </c>
      <c r="Y39" s="24">
        <v>-1199454</v>
      </c>
      <c r="Z39" s="6">
        <v>-100</v>
      </c>
      <c r="AA39" s="22">
        <v>9939000</v>
      </c>
    </row>
    <row r="40" spans="1:27" ht="13.5">
      <c r="A40" s="5" t="s">
        <v>44</v>
      </c>
      <c r="B40" s="3"/>
      <c r="C40" s="22"/>
      <c r="D40" s="22"/>
      <c r="E40" s="23">
        <v>32988802</v>
      </c>
      <c r="F40" s="24">
        <v>32988802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1798908</v>
      </c>
      <c r="Y40" s="24">
        <v>-1798908</v>
      </c>
      <c r="Z40" s="6">
        <v>-100</v>
      </c>
      <c r="AA40" s="22">
        <v>32988802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173484190</v>
      </c>
      <c r="D48" s="40">
        <f>+D28+D32+D38+D42+D47</f>
        <v>0</v>
      </c>
      <c r="E48" s="41">
        <f t="shared" si="9"/>
        <v>178273892</v>
      </c>
      <c r="F48" s="42">
        <f t="shared" si="9"/>
        <v>178273892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9993816</v>
      </c>
      <c r="Y48" s="42">
        <f t="shared" si="9"/>
        <v>-9993816</v>
      </c>
      <c r="Z48" s="43">
        <f>+IF(X48&lt;&gt;0,+(Y48/X48)*100,0)</f>
        <v>-100</v>
      </c>
      <c r="AA48" s="40">
        <f>+AA28+AA32+AA38+AA42+AA47</f>
        <v>178273892</v>
      </c>
    </row>
    <row r="49" spans="1:27" ht="13.5">
      <c r="A49" s="14" t="s">
        <v>58</v>
      </c>
      <c r="B49" s="15"/>
      <c r="C49" s="44">
        <f aca="true" t="shared" si="10" ref="C49:Y49">+C25-C48</f>
        <v>9462310</v>
      </c>
      <c r="D49" s="44">
        <f>+D25-D48</f>
        <v>0</v>
      </c>
      <c r="E49" s="45">
        <f t="shared" si="10"/>
        <v>8154108</v>
      </c>
      <c r="F49" s="46">
        <f t="shared" si="10"/>
        <v>8154108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86992770</v>
      </c>
      <c r="Y49" s="46">
        <f t="shared" si="10"/>
        <v>-86992770</v>
      </c>
      <c r="Z49" s="47">
        <f>+IF(X49&lt;&gt;0,+(Y49/X49)*100,0)</f>
        <v>-100</v>
      </c>
      <c r="AA49" s="44">
        <f>+AA25-AA48</f>
        <v>8154108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91253944</v>
      </c>
      <c r="D5" s="19">
        <f>SUM(D6:D8)</f>
        <v>0</v>
      </c>
      <c r="E5" s="20">
        <f t="shared" si="0"/>
        <v>102152019</v>
      </c>
      <c r="F5" s="21">
        <f t="shared" si="0"/>
        <v>102152019</v>
      </c>
      <c r="G5" s="21">
        <f t="shared" si="0"/>
        <v>39911809</v>
      </c>
      <c r="H5" s="21">
        <f t="shared" si="0"/>
        <v>483255</v>
      </c>
      <c r="I5" s="21">
        <f t="shared" si="0"/>
        <v>1134342</v>
      </c>
      <c r="J5" s="21">
        <f t="shared" si="0"/>
        <v>41529406</v>
      </c>
      <c r="K5" s="21">
        <f t="shared" si="0"/>
        <v>570977</v>
      </c>
      <c r="L5" s="21">
        <f t="shared" si="0"/>
        <v>31549662</v>
      </c>
      <c r="M5" s="21">
        <f t="shared" si="0"/>
        <v>0</v>
      </c>
      <c r="N5" s="21">
        <f t="shared" si="0"/>
        <v>32120639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73650045</v>
      </c>
      <c r="X5" s="21">
        <f t="shared" si="0"/>
        <v>51076008</v>
      </c>
      <c r="Y5" s="21">
        <f t="shared" si="0"/>
        <v>22574037</v>
      </c>
      <c r="Z5" s="4">
        <f>+IF(X5&lt;&gt;0,+(Y5/X5)*100,0)</f>
        <v>44.19694859472964</v>
      </c>
      <c r="AA5" s="19">
        <f>SUM(AA6:AA8)</f>
        <v>102152019</v>
      </c>
    </row>
    <row r="6" spans="1:27" ht="13.5">
      <c r="A6" s="5" t="s">
        <v>33</v>
      </c>
      <c r="B6" s="3"/>
      <c r="C6" s="22">
        <v>5491655</v>
      </c>
      <c r="D6" s="22"/>
      <c r="E6" s="23">
        <v>6312300</v>
      </c>
      <c r="F6" s="24">
        <v>6312300</v>
      </c>
      <c r="G6" s="24">
        <v>22807</v>
      </c>
      <c r="H6" s="24">
        <v>10263</v>
      </c>
      <c r="I6" s="24">
        <v>9211</v>
      </c>
      <c r="J6" s="24">
        <v>42281</v>
      </c>
      <c r="K6" s="24">
        <v>4561</v>
      </c>
      <c r="L6" s="24">
        <v>6200316</v>
      </c>
      <c r="M6" s="24"/>
      <c r="N6" s="24">
        <v>6204877</v>
      </c>
      <c r="O6" s="24"/>
      <c r="P6" s="24"/>
      <c r="Q6" s="24"/>
      <c r="R6" s="24"/>
      <c r="S6" s="24"/>
      <c r="T6" s="24"/>
      <c r="U6" s="24"/>
      <c r="V6" s="24"/>
      <c r="W6" s="24">
        <v>6247158</v>
      </c>
      <c r="X6" s="24">
        <v>3156150</v>
      </c>
      <c r="Y6" s="24">
        <v>3091008</v>
      </c>
      <c r="Z6" s="6">
        <v>97.94</v>
      </c>
      <c r="AA6" s="22">
        <v>6312300</v>
      </c>
    </row>
    <row r="7" spans="1:27" ht="13.5">
      <c r="A7" s="5" t="s">
        <v>34</v>
      </c>
      <c r="B7" s="3"/>
      <c r="C7" s="25">
        <v>85761894</v>
      </c>
      <c r="D7" s="25"/>
      <c r="E7" s="26">
        <v>95816670</v>
      </c>
      <c r="F7" s="27">
        <v>95816670</v>
      </c>
      <c r="G7" s="27">
        <v>39889002</v>
      </c>
      <c r="H7" s="27">
        <v>472992</v>
      </c>
      <c r="I7" s="27">
        <v>1125131</v>
      </c>
      <c r="J7" s="27">
        <v>41487125</v>
      </c>
      <c r="K7" s="27">
        <v>566416</v>
      </c>
      <c r="L7" s="27">
        <v>25338668</v>
      </c>
      <c r="M7" s="27"/>
      <c r="N7" s="27">
        <v>25905084</v>
      </c>
      <c r="O7" s="27"/>
      <c r="P7" s="27"/>
      <c r="Q7" s="27"/>
      <c r="R7" s="27"/>
      <c r="S7" s="27"/>
      <c r="T7" s="27"/>
      <c r="U7" s="27"/>
      <c r="V7" s="27"/>
      <c r="W7" s="27">
        <v>67392209</v>
      </c>
      <c r="X7" s="27">
        <v>47908332</v>
      </c>
      <c r="Y7" s="27">
        <v>19483877</v>
      </c>
      <c r="Z7" s="7">
        <v>40.67</v>
      </c>
      <c r="AA7" s="25">
        <v>95816670</v>
      </c>
    </row>
    <row r="8" spans="1:27" ht="13.5">
      <c r="A8" s="5" t="s">
        <v>35</v>
      </c>
      <c r="B8" s="3"/>
      <c r="C8" s="22">
        <v>395</v>
      </c>
      <c r="D8" s="22"/>
      <c r="E8" s="23">
        <v>23049</v>
      </c>
      <c r="F8" s="24">
        <v>23049</v>
      </c>
      <c r="G8" s="24"/>
      <c r="H8" s="24"/>
      <c r="I8" s="24"/>
      <c r="J8" s="24"/>
      <c r="K8" s="24"/>
      <c r="L8" s="24">
        <v>10678</v>
      </c>
      <c r="M8" s="24"/>
      <c r="N8" s="24">
        <v>10678</v>
      </c>
      <c r="O8" s="24"/>
      <c r="P8" s="24"/>
      <c r="Q8" s="24"/>
      <c r="R8" s="24"/>
      <c r="S8" s="24"/>
      <c r="T8" s="24"/>
      <c r="U8" s="24"/>
      <c r="V8" s="24"/>
      <c r="W8" s="24">
        <v>10678</v>
      </c>
      <c r="X8" s="24">
        <v>11526</v>
      </c>
      <c r="Y8" s="24">
        <v>-848</v>
      </c>
      <c r="Z8" s="6">
        <v>-7.36</v>
      </c>
      <c r="AA8" s="22">
        <v>23049</v>
      </c>
    </row>
    <row r="9" spans="1:27" ht="13.5">
      <c r="A9" s="2" t="s">
        <v>36</v>
      </c>
      <c r="B9" s="3"/>
      <c r="C9" s="19">
        <f aca="true" t="shared" si="1" ref="C9:Y9">SUM(C10:C14)</f>
        <v>1469330</v>
      </c>
      <c r="D9" s="19">
        <f>SUM(D10:D14)</f>
        <v>0</v>
      </c>
      <c r="E9" s="20">
        <f t="shared" si="1"/>
        <v>1754913</v>
      </c>
      <c r="F9" s="21">
        <f t="shared" si="1"/>
        <v>1754913</v>
      </c>
      <c r="G9" s="21">
        <f t="shared" si="1"/>
        <v>116801</v>
      </c>
      <c r="H9" s="21">
        <f t="shared" si="1"/>
        <v>75826</v>
      </c>
      <c r="I9" s="21">
        <f t="shared" si="1"/>
        <v>161068</v>
      </c>
      <c r="J9" s="21">
        <f t="shared" si="1"/>
        <v>353695</v>
      </c>
      <c r="K9" s="21">
        <f t="shared" si="1"/>
        <v>102594</v>
      </c>
      <c r="L9" s="21">
        <f t="shared" si="1"/>
        <v>122137</v>
      </c>
      <c r="M9" s="21">
        <f t="shared" si="1"/>
        <v>0</v>
      </c>
      <c r="N9" s="21">
        <f t="shared" si="1"/>
        <v>224731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578426</v>
      </c>
      <c r="X9" s="21">
        <f t="shared" si="1"/>
        <v>877458</v>
      </c>
      <c r="Y9" s="21">
        <f t="shared" si="1"/>
        <v>-299032</v>
      </c>
      <c r="Z9" s="4">
        <f>+IF(X9&lt;&gt;0,+(Y9/X9)*100,0)</f>
        <v>-34.079351946190016</v>
      </c>
      <c r="AA9" s="19">
        <f>SUM(AA10:AA14)</f>
        <v>1754913</v>
      </c>
    </row>
    <row r="10" spans="1:27" ht="13.5">
      <c r="A10" s="5" t="s">
        <v>37</v>
      </c>
      <c r="B10" s="3"/>
      <c r="C10" s="22">
        <v>1420708</v>
      </c>
      <c r="D10" s="22"/>
      <c r="E10" s="23">
        <v>1409863</v>
      </c>
      <c r="F10" s="24">
        <v>1409863</v>
      </c>
      <c r="G10" s="24">
        <v>116801</v>
      </c>
      <c r="H10" s="24">
        <v>75826</v>
      </c>
      <c r="I10" s="24">
        <v>161068</v>
      </c>
      <c r="J10" s="24">
        <v>353695</v>
      </c>
      <c r="K10" s="24">
        <v>102594</v>
      </c>
      <c r="L10" s="24">
        <v>122137</v>
      </c>
      <c r="M10" s="24"/>
      <c r="N10" s="24">
        <v>224731</v>
      </c>
      <c r="O10" s="24"/>
      <c r="P10" s="24"/>
      <c r="Q10" s="24"/>
      <c r="R10" s="24"/>
      <c r="S10" s="24"/>
      <c r="T10" s="24"/>
      <c r="U10" s="24"/>
      <c r="V10" s="24"/>
      <c r="W10" s="24">
        <v>578426</v>
      </c>
      <c r="X10" s="24">
        <v>704934</v>
      </c>
      <c r="Y10" s="24">
        <v>-126508</v>
      </c>
      <c r="Z10" s="6">
        <v>-17.95</v>
      </c>
      <c r="AA10" s="22">
        <v>1409863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12022</v>
      </c>
      <c r="D12" s="22"/>
      <c r="E12" s="23">
        <v>278100</v>
      </c>
      <c r="F12" s="24">
        <v>278100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139050</v>
      </c>
      <c r="Y12" s="24">
        <v>-139050</v>
      </c>
      <c r="Z12" s="6">
        <v>-100</v>
      </c>
      <c r="AA12" s="22">
        <v>278100</v>
      </c>
    </row>
    <row r="13" spans="1:27" ht="13.5">
      <c r="A13" s="5" t="s">
        <v>40</v>
      </c>
      <c r="B13" s="3"/>
      <c r="C13" s="22">
        <v>36600</v>
      </c>
      <c r="D13" s="22"/>
      <c r="E13" s="23">
        <v>66950</v>
      </c>
      <c r="F13" s="24">
        <v>66950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33474</v>
      </c>
      <c r="Y13" s="24">
        <v>-33474</v>
      </c>
      <c r="Z13" s="6">
        <v>-100</v>
      </c>
      <c r="AA13" s="22">
        <v>66950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35174094</v>
      </c>
      <c r="D15" s="19">
        <f>SUM(D16:D18)</f>
        <v>0</v>
      </c>
      <c r="E15" s="20">
        <f t="shared" si="2"/>
        <v>35189120</v>
      </c>
      <c r="F15" s="21">
        <f t="shared" si="2"/>
        <v>35189120</v>
      </c>
      <c r="G15" s="21">
        <f t="shared" si="2"/>
        <v>206104</v>
      </c>
      <c r="H15" s="21">
        <f t="shared" si="2"/>
        <v>82308</v>
      </c>
      <c r="I15" s="21">
        <f t="shared" si="2"/>
        <v>2148785</v>
      </c>
      <c r="J15" s="21">
        <f t="shared" si="2"/>
        <v>2437197</v>
      </c>
      <c r="K15" s="21">
        <f t="shared" si="2"/>
        <v>1661729</v>
      </c>
      <c r="L15" s="21">
        <f t="shared" si="2"/>
        <v>2488648</v>
      </c>
      <c r="M15" s="21">
        <f t="shared" si="2"/>
        <v>0</v>
      </c>
      <c r="N15" s="21">
        <f t="shared" si="2"/>
        <v>4150377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6587574</v>
      </c>
      <c r="X15" s="21">
        <f t="shared" si="2"/>
        <v>17594562</v>
      </c>
      <c r="Y15" s="21">
        <f t="shared" si="2"/>
        <v>-11006988</v>
      </c>
      <c r="Z15" s="4">
        <f>+IF(X15&lt;&gt;0,+(Y15/X15)*100,0)</f>
        <v>-62.55903386512265</v>
      </c>
      <c r="AA15" s="19">
        <f>SUM(AA16:AA18)</f>
        <v>35189120</v>
      </c>
    </row>
    <row r="16" spans="1:27" ht="13.5">
      <c r="A16" s="5" t="s">
        <v>43</v>
      </c>
      <c r="B16" s="3"/>
      <c r="C16" s="22">
        <v>2884195</v>
      </c>
      <c r="D16" s="22"/>
      <c r="E16" s="23">
        <v>114996</v>
      </c>
      <c r="F16" s="24">
        <v>114996</v>
      </c>
      <c r="G16" s="24"/>
      <c r="H16" s="24"/>
      <c r="I16" s="24">
        <v>9520</v>
      </c>
      <c r="J16" s="24">
        <v>9520</v>
      </c>
      <c r="K16" s="24">
        <v>9550</v>
      </c>
      <c r="L16" s="24">
        <v>9465</v>
      </c>
      <c r="M16" s="24"/>
      <c r="N16" s="24">
        <v>19015</v>
      </c>
      <c r="O16" s="24"/>
      <c r="P16" s="24"/>
      <c r="Q16" s="24"/>
      <c r="R16" s="24"/>
      <c r="S16" s="24"/>
      <c r="T16" s="24"/>
      <c r="U16" s="24"/>
      <c r="V16" s="24"/>
      <c r="W16" s="24">
        <v>28535</v>
      </c>
      <c r="X16" s="24">
        <v>57498</v>
      </c>
      <c r="Y16" s="24">
        <v>-28963</v>
      </c>
      <c r="Z16" s="6">
        <v>-50.37</v>
      </c>
      <c r="AA16" s="22">
        <v>114996</v>
      </c>
    </row>
    <row r="17" spans="1:27" ht="13.5">
      <c r="A17" s="5" t="s">
        <v>44</v>
      </c>
      <c r="B17" s="3"/>
      <c r="C17" s="22">
        <v>32289899</v>
      </c>
      <c r="D17" s="22"/>
      <c r="E17" s="23">
        <v>35074124</v>
      </c>
      <c r="F17" s="24">
        <v>35074124</v>
      </c>
      <c r="G17" s="24">
        <v>206104</v>
      </c>
      <c r="H17" s="24">
        <v>82308</v>
      </c>
      <c r="I17" s="24">
        <v>2139265</v>
      </c>
      <c r="J17" s="24">
        <v>2427677</v>
      </c>
      <c r="K17" s="24">
        <v>1652179</v>
      </c>
      <c r="L17" s="24">
        <v>2479183</v>
      </c>
      <c r="M17" s="24"/>
      <c r="N17" s="24">
        <v>4131362</v>
      </c>
      <c r="O17" s="24"/>
      <c r="P17" s="24"/>
      <c r="Q17" s="24"/>
      <c r="R17" s="24"/>
      <c r="S17" s="24"/>
      <c r="T17" s="24"/>
      <c r="U17" s="24"/>
      <c r="V17" s="24"/>
      <c r="W17" s="24">
        <v>6559039</v>
      </c>
      <c r="X17" s="24">
        <v>17537064</v>
      </c>
      <c r="Y17" s="24">
        <v>-10978025</v>
      </c>
      <c r="Z17" s="6">
        <v>-62.6</v>
      </c>
      <c r="AA17" s="22">
        <v>35074124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62377770</v>
      </c>
      <c r="D19" s="19">
        <f>SUM(D20:D23)</f>
        <v>0</v>
      </c>
      <c r="E19" s="20">
        <f t="shared" si="3"/>
        <v>60165754</v>
      </c>
      <c r="F19" s="21">
        <f t="shared" si="3"/>
        <v>60165754</v>
      </c>
      <c r="G19" s="21">
        <f t="shared" si="3"/>
        <v>864365</v>
      </c>
      <c r="H19" s="21">
        <f t="shared" si="3"/>
        <v>985184</v>
      </c>
      <c r="I19" s="21">
        <f t="shared" si="3"/>
        <v>4309267</v>
      </c>
      <c r="J19" s="21">
        <f t="shared" si="3"/>
        <v>6158816</v>
      </c>
      <c r="K19" s="21">
        <f t="shared" si="3"/>
        <v>1055612</v>
      </c>
      <c r="L19" s="21">
        <f t="shared" si="3"/>
        <v>6339632</v>
      </c>
      <c r="M19" s="21">
        <f t="shared" si="3"/>
        <v>0</v>
      </c>
      <c r="N19" s="21">
        <f t="shared" si="3"/>
        <v>7395244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13554060</v>
      </c>
      <c r="X19" s="21">
        <f t="shared" si="3"/>
        <v>30082878</v>
      </c>
      <c r="Y19" s="21">
        <f t="shared" si="3"/>
        <v>-16528818</v>
      </c>
      <c r="Z19" s="4">
        <f>+IF(X19&lt;&gt;0,+(Y19/X19)*100,0)</f>
        <v>-54.944270957054044</v>
      </c>
      <c r="AA19" s="19">
        <f>SUM(AA20:AA23)</f>
        <v>60165754</v>
      </c>
    </row>
    <row r="20" spans="1:27" ht="13.5">
      <c r="A20" s="5" t="s">
        <v>47</v>
      </c>
      <c r="B20" s="3"/>
      <c r="C20" s="22">
        <v>19273293</v>
      </c>
      <c r="D20" s="22"/>
      <c r="E20" s="23">
        <v>22970959</v>
      </c>
      <c r="F20" s="24">
        <v>22970959</v>
      </c>
      <c r="G20" s="24">
        <v>402735</v>
      </c>
      <c r="H20" s="24">
        <v>533014</v>
      </c>
      <c r="I20" s="24">
        <v>3906923</v>
      </c>
      <c r="J20" s="24">
        <v>4842672</v>
      </c>
      <c r="K20" s="24">
        <v>625585</v>
      </c>
      <c r="L20" s="24">
        <v>5941460</v>
      </c>
      <c r="M20" s="24"/>
      <c r="N20" s="24">
        <v>6567045</v>
      </c>
      <c r="O20" s="24"/>
      <c r="P20" s="24"/>
      <c r="Q20" s="24"/>
      <c r="R20" s="24"/>
      <c r="S20" s="24"/>
      <c r="T20" s="24"/>
      <c r="U20" s="24"/>
      <c r="V20" s="24"/>
      <c r="W20" s="24">
        <v>11409717</v>
      </c>
      <c r="X20" s="24">
        <v>11485482</v>
      </c>
      <c r="Y20" s="24">
        <v>-75765</v>
      </c>
      <c r="Z20" s="6">
        <v>-0.66</v>
      </c>
      <c r="AA20" s="22">
        <v>22970959</v>
      </c>
    </row>
    <row r="21" spans="1:27" ht="13.5">
      <c r="A21" s="5" t="s">
        <v>48</v>
      </c>
      <c r="B21" s="3"/>
      <c r="C21" s="22">
        <v>29265523</v>
      </c>
      <c r="D21" s="22"/>
      <c r="E21" s="23">
        <v>25776268</v>
      </c>
      <c r="F21" s="24">
        <v>25776268</v>
      </c>
      <c r="G21" s="24">
        <v>2160</v>
      </c>
      <c r="H21" s="24">
        <v>2060</v>
      </c>
      <c r="I21" s="24">
        <v>1104</v>
      </c>
      <c r="J21" s="24">
        <v>5324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5324</v>
      </c>
      <c r="X21" s="24">
        <v>12888132</v>
      </c>
      <c r="Y21" s="24">
        <v>-12882808</v>
      </c>
      <c r="Z21" s="6">
        <v>-99.96</v>
      </c>
      <c r="AA21" s="22">
        <v>25776268</v>
      </c>
    </row>
    <row r="22" spans="1:27" ht="13.5">
      <c r="A22" s="5" t="s">
        <v>49</v>
      </c>
      <c r="B22" s="3"/>
      <c r="C22" s="25">
        <v>9208598</v>
      </c>
      <c r="D22" s="25"/>
      <c r="E22" s="26">
        <v>7260027</v>
      </c>
      <c r="F22" s="27">
        <v>7260027</v>
      </c>
      <c r="G22" s="27">
        <v>9089</v>
      </c>
      <c r="H22" s="27">
        <v>2404</v>
      </c>
      <c r="I22" s="27">
        <v>1177</v>
      </c>
      <c r="J22" s="27">
        <v>12670</v>
      </c>
      <c r="K22" s="27">
        <v>5509</v>
      </c>
      <c r="L22" s="27">
        <v>-2872</v>
      </c>
      <c r="M22" s="27"/>
      <c r="N22" s="27">
        <v>2637</v>
      </c>
      <c r="O22" s="27"/>
      <c r="P22" s="27"/>
      <c r="Q22" s="27"/>
      <c r="R22" s="27"/>
      <c r="S22" s="27"/>
      <c r="T22" s="27"/>
      <c r="U22" s="27"/>
      <c r="V22" s="27"/>
      <c r="W22" s="27">
        <v>15307</v>
      </c>
      <c r="X22" s="27">
        <v>3630012</v>
      </c>
      <c r="Y22" s="27">
        <v>-3614705</v>
      </c>
      <c r="Z22" s="7">
        <v>-99.58</v>
      </c>
      <c r="AA22" s="25">
        <v>7260027</v>
      </c>
    </row>
    <row r="23" spans="1:27" ht="13.5">
      <c r="A23" s="5" t="s">
        <v>50</v>
      </c>
      <c r="B23" s="3"/>
      <c r="C23" s="22">
        <v>4630356</v>
      </c>
      <c r="D23" s="22"/>
      <c r="E23" s="23">
        <v>4158500</v>
      </c>
      <c r="F23" s="24">
        <v>4158500</v>
      </c>
      <c r="G23" s="24">
        <v>450381</v>
      </c>
      <c r="H23" s="24">
        <v>447706</v>
      </c>
      <c r="I23" s="24">
        <v>400063</v>
      </c>
      <c r="J23" s="24">
        <v>1298150</v>
      </c>
      <c r="K23" s="24">
        <v>424518</v>
      </c>
      <c r="L23" s="24">
        <v>401044</v>
      </c>
      <c r="M23" s="24"/>
      <c r="N23" s="24">
        <v>825562</v>
      </c>
      <c r="O23" s="24"/>
      <c r="P23" s="24"/>
      <c r="Q23" s="24"/>
      <c r="R23" s="24"/>
      <c r="S23" s="24"/>
      <c r="T23" s="24"/>
      <c r="U23" s="24"/>
      <c r="V23" s="24"/>
      <c r="W23" s="24">
        <v>2123712</v>
      </c>
      <c r="X23" s="24">
        <v>2079252</v>
      </c>
      <c r="Y23" s="24">
        <v>44460</v>
      </c>
      <c r="Z23" s="6">
        <v>2.14</v>
      </c>
      <c r="AA23" s="22">
        <v>4158500</v>
      </c>
    </row>
    <row r="24" spans="1:27" ht="13.5">
      <c r="A24" s="2" t="s">
        <v>51</v>
      </c>
      <c r="B24" s="8" t="s">
        <v>52</v>
      </c>
      <c r="C24" s="19">
        <v>228474</v>
      </c>
      <c r="D24" s="19"/>
      <c r="E24" s="20">
        <v>197245</v>
      </c>
      <c r="F24" s="21">
        <v>197245</v>
      </c>
      <c r="G24" s="21">
        <v>5614</v>
      </c>
      <c r="H24" s="21">
        <v>352</v>
      </c>
      <c r="I24" s="21">
        <v>-29601</v>
      </c>
      <c r="J24" s="21">
        <v>-23635</v>
      </c>
      <c r="K24" s="21">
        <v>-138797</v>
      </c>
      <c r="L24" s="21">
        <v>1331</v>
      </c>
      <c r="M24" s="21"/>
      <c r="N24" s="21">
        <v>-137466</v>
      </c>
      <c r="O24" s="21"/>
      <c r="P24" s="21"/>
      <c r="Q24" s="21"/>
      <c r="R24" s="21"/>
      <c r="S24" s="21"/>
      <c r="T24" s="21"/>
      <c r="U24" s="21"/>
      <c r="V24" s="21"/>
      <c r="W24" s="21">
        <v>-161101</v>
      </c>
      <c r="X24" s="21">
        <v>97848</v>
      </c>
      <c r="Y24" s="21">
        <v>-258949</v>
      </c>
      <c r="Z24" s="4">
        <v>-264.64</v>
      </c>
      <c r="AA24" s="19">
        <v>197245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190503612</v>
      </c>
      <c r="D25" s="40">
        <f>+D5+D9+D15+D19+D24</f>
        <v>0</v>
      </c>
      <c r="E25" s="41">
        <f t="shared" si="4"/>
        <v>199459051</v>
      </c>
      <c r="F25" s="42">
        <f t="shared" si="4"/>
        <v>199459051</v>
      </c>
      <c r="G25" s="42">
        <f t="shared" si="4"/>
        <v>41104693</v>
      </c>
      <c r="H25" s="42">
        <f t="shared" si="4"/>
        <v>1626925</v>
      </c>
      <c r="I25" s="42">
        <f t="shared" si="4"/>
        <v>7723861</v>
      </c>
      <c r="J25" s="42">
        <f t="shared" si="4"/>
        <v>50455479</v>
      </c>
      <c r="K25" s="42">
        <f t="shared" si="4"/>
        <v>3252115</v>
      </c>
      <c r="L25" s="42">
        <f t="shared" si="4"/>
        <v>40501410</v>
      </c>
      <c r="M25" s="42">
        <f t="shared" si="4"/>
        <v>0</v>
      </c>
      <c r="N25" s="42">
        <f t="shared" si="4"/>
        <v>43753525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94209004</v>
      </c>
      <c r="X25" s="42">
        <f t="shared" si="4"/>
        <v>99728754</v>
      </c>
      <c r="Y25" s="42">
        <f t="shared" si="4"/>
        <v>-5519750</v>
      </c>
      <c r="Z25" s="43">
        <f>+IF(X25&lt;&gt;0,+(Y25/X25)*100,0)</f>
        <v>-5.534762822766241</v>
      </c>
      <c r="AA25" s="40">
        <f>+AA5+AA9+AA15+AA19+AA24</f>
        <v>199459051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67488233</v>
      </c>
      <c r="D28" s="19">
        <f>SUM(D29:D31)</f>
        <v>0</v>
      </c>
      <c r="E28" s="20">
        <f t="shared" si="5"/>
        <v>71375870</v>
      </c>
      <c r="F28" s="21">
        <f t="shared" si="5"/>
        <v>71375870</v>
      </c>
      <c r="G28" s="21">
        <f t="shared" si="5"/>
        <v>4196626</v>
      </c>
      <c r="H28" s="21">
        <f t="shared" si="5"/>
        <v>4881575</v>
      </c>
      <c r="I28" s="21">
        <f t="shared" si="5"/>
        <v>3725872</v>
      </c>
      <c r="J28" s="21">
        <f t="shared" si="5"/>
        <v>12804073</v>
      </c>
      <c r="K28" s="21">
        <f t="shared" si="5"/>
        <v>5329514</v>
      </c>
      <c r="L28" s="21">
        <f t="shared" si="5"/>
        <v>3867981</v>
      </c>
      <c r="M28" s="21">
        <f t="shared" si="5"/>
        <v>0</v>
      </c>
      <c r="N28" s="21">
        <f t="shared" si="5"/>
        <v>9197495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22001568</v>
      </c>
      <c r="X28" s="21">
        <f t="shared" si="5"/>
        <v>35687940</v>
      </c>
      <c r="Y28" s="21">
        <f t="shared" si="5"/>
        <v>-13686372</v>
      </c>
      <c r="Z28" s="4">
        <f>+IF(X28&lt;&gt;0,+(Y28/X28)*100,0)</f>
        <v>-38.350131725171025</v>
      </c>
      <c r="AA28" s="19">
        <f>SUM(AA29:AA31)</f>
        <v>71375870</v>
      </c>
    </row>
    <row r="29" spans="1:27" ht="13.5">
      <c r="A29" s="5" t="s">
        <v>33</v>
      </c>
      <c r="B29" s="3"/>
      <c r="C29" s="22">
        <v>24340885</v>
      </c>
      <c r="D29" s="22"/>
      <c r="E29" s="23">
        <v>28973323</v>
      </c>
      <c r="F29" s="24">
        <v>28973323</v>
      </c>
      <c r="G29" s="24">
        <v>2346788</v>
      </c>
      <c r="H29" s="24">
        <v>1987115</v>
      </c>
      <c r="I29" s="24">
        <v>1442325</v>
      </c>
      <c r="J29" s="24">
        <v>5776228</v>
      </c>
      <c r="K29" s="24">
        <v>1733388</v>
      </c>
      <c r="L29" s="24">
        <v>2002491</v>
      </c>
      <c r="M29" s="24"/>
      <c r="N29" s="24">
        <v>3735879</v>
      </c>
      <c r="O29" s="24"/>
      <c r="P29" s="24"/>
      <c r="Q29" s="24"/>
      <c r="R29" s="24"/>
      <c r="S29" s="24"/>
      <c r="T29" s="24"/>
      <c r="U29" s="24"/>
      <c r="V29" s="24"/>
      <c r="W29" s="24">
        <v>9512107</v>
      </c>
      <c r="X29" s="24">
        <v>14486664</v>
      </c>
      <c r="Y29" s="24">
        <v>-4974557</v>
      </c>
      <c r="Z29" s="6">
        <v>-34.34</v>
      </c>
      <c r="AA29" s="22">
        <v>28973323</v>
      </c>
    </row>
    <row r="30" spans="1:27" ht="13.5">
      <c r="A30" s="5" t="s">
        <v>34</v>
      </c>
      <c r="B30" s="3"/>
      <c r="C30" s="25">
        <v>29464421</v>
      </c>
      <c r="D30" s="25"/>
      <c r="E30" s="26">
        <v>23443308</v>
      </c>
      <c r="F30" s="27">
        <v>23443308</v>
      </c>
      <c r="G30" s="27">
        <v>837925</v>
      </c>
      <c r="H30" s="27">
        <v>1747842</v>
      </c>
      <c r="I30" s="27">
        <v>1114797</v>
      </c>
      <c r="J30" s="27">
        <v>3700564</v>
      </c>
      <c r="K30" s="27">
        <v>2165247</v>
      </c>
      <c r="L30" s="27">
        <v>1092175</v>
      </c>
      <c r="M30" s="27"/>
      <c r="N30" s="27">
        <v>3257422</v>
      </c>
      <c r="O30" s="27"/>
      <c r="P30" s="27"/>
      <c r="Q30" s="27"/>
      <c r="R30" s="27"/>
      <c r="S30" s="27"/>
      <c r="T30" s="27"/>
      <c r="U30" s="27"/>
      <c r="V30" s="27"/>
      <c r="W30" s="27">
        <v>6957986</v>
      </c>
      <c r="X30" s="27">
        <v>11721654</v>
      </c>
      <c r="Y30" s="27">
        <v>-4763668</v>
      </c>
      <c r="Z30" s="7">
        <v>-40.64</v>
      </c>
      <c r="AA30" s="25">
        <v>23443308</v>
      </c>
    </row>
    <row r="31" spans="1:27" ht="13.5">
      <c r="A31" s="5" t="s">
        <v>35</v>
      </c>
      <c r="B31" s="3"/>
      <c r="C31" s="22">
        <v>13682927</v>
      </c>
      <c r="D31" s="22"/>
      <c r="E31" s="23">
        <v>18959239</v>
      </c>
      <c r="F31" s="24">
        <v>18959239</v>
      </c>
      <c r="G31" s="24">
        <v>1011913</v>
      </c>
      <c r="H31" s="24">
        <v>1146618</v>
      </c>
      <c r="I31" s="24">
        <v>1168750</v>
      </c>
      <c r="J31" s="24">
        <v>3327281</v>
      </c>
      <c r="K31" s="24">
        <v>1430879</v>
      </c>
      <c r="L31" s="24">
        <v>773315</v>
      </c>
      <c r="M31" s="24"/>
      <c r="N31" s="24">
        <v>2204194</v>
      </c>
      <c r="O31" s="24"/>
      <c r="P31" s="24"/>
      <c r="Q31" s="24"/>
      <c r="R31" s="24"/>
      <c r="S31" s="24"/>
      <c r="T31" s="24"/>
      <c r="U31" s="24"/>
      <c r="V31" s="24"/>
      <c r="W31" s="24">
        <v>5531475</v>
      </c>
      <c r="X31" s="24">
        <v>9479622</v>
      </c>
      <c r="Y31" s="24">
        <v>-3948147</v>
      </c>
      <c r="Z31" s="6">
        <v>-41.65</v>
      </c>
      <c r="AA31" s="22">
        <v>18959239</v>
      </c>
    </row>
    <row r="32" spans="1:27" ht="13.5">
      <c r="A32" s="2" t="s">
        <v>36</v>
      </c>
      <c r="B32" s="3"/>
      <c r="C32" s="19">
        <f aca="true" t="shared" si="6" ref="C32:Y32">SUM(C33:C37)</f>
        <v>21994920</v>
      </c>
      <c r="D32" s="19">
        <f>SUM(D33:D37)</f>
        <v>0</v>
      </c>
      <c r="E32" s="20">
        <f t="shared" si="6"/>
        <v>15830033</v>
      </c>
      <c r="F32" s="21">
        <f t="shared" si="6"/>
        <v>15830033</v>
      </c>
      <c r="G32" s="21">
        <f t="shared" si="6"/>
        <v>572735</v>
      </c>
      <c r="H32" s="21">
        <f t="shared" si="6"/>
        <v>815180</v>
      </c>
      <c r="I32" s="21">
        <f t="shared" si="6"/>
        <v>1188719</v>
      </c>
      <c r="J32" s="21">
        <f t="shared" si="6"/>
        <v>2576634</v>
      </c>
      <c r="K32" s="21">
        <f t="shared" si="6"/>
        <v>1816344</v>
      </c>
      <c r="L32" s="21">
        <f t="shared" si="6"/>
        <v>1088283</v>
      </c>
      <c r="M32" s="21">
        <f t="shared" si="6"/>
        <v>0</v>
      </c>
      <c r="N32" s="21">
        <f t="shared" si="6"/>
        <v>2904627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5481261</v>
      </c>
      <c r="X32" s="21">
        <f t="shared" si="6"/>
        <v>7915020</v>
      </c>
      <c r="Y32" s="21">
        <f t="shared" si="6"/>
        <v>-2433759</v>
      </c>
      <c r="Z32" s="4">
        <f>+IF(X32&lt;&gt;0,+(Y32/X32)*100,0)</f>
        <v>-30.748614659217537</v>
      </c>
      <c r="AA32" s="19">
        <f>SUM(AA33:AA37)</f>
        <v>15830033</v>
      </c>
    </row>
    <row r="33" spans="1:27" ht="13.5">
      <c r="A33" s="5" t="s">
        <v>37</v>
      </c>
      <c r="B33" s="3"/>
      <c r="C33" s="22">
        <v>18583203</v>
      </c>
      <c r="D33" s="22"/>
      <c r="E33" s="23">
        <v>11230496</v>
      </c>
      <c r="F33" s="24">
        <v>11230496</v>
      </c>
      <c r="G33" s="24">
        <v>426401</v>
      </c>
      <c r="H33" s="24">
        <v>715627</v>
      </c>
      <c r="I33" s="24">
        <v>926654</v>
      </c>
      <c r="J33" s="24">
        <v>2068682</v>
      </c>
      <c r="K33" s="24">
        <v>498477</v>
      </c>
      <c r="L33" s="24">
        <v>871665</v>
      </c>
      <c r="M33" s="24"/>
      <c r="N33" s="24">
        <v>1370142</v>
      </c>
      <c r="O33" s="24"/>
      <c r="P33" s="24"/>
      <c r="Q33" s="24"/>
      <c r="R33" s="24"/>
      <c r="S33" s="24"/>
      <c r="T33" s="24"/>
      <c r="U33" s="24"/>
      <c r="V33" s="24"/>
      <c r="W33" s="24">
        <v>3438824</v>
      </c>
      <c r="X33" s="24">
        <v>5615250</v>
      </c>
      <c r="Y33" s="24">
        <v>-2176426</v>
      </c>
      <c r="Z33" s="6">
        <v>-38.76</v>
      </c>
      <c r="AA33" s="22">
        <v>11230496</v>
      </c>
    </row>
    <row r="34" spans="1:27" ht="13.5">
      <c r="A34" s="5" t="s">
        <v>38</v>
      </c>
      <c r="B34" s="3"/>
      <c r="C34" s="22">
        <v>667251</v>
      </c>
      <c r="D34" s="22"/>
      <c r="E34" s="23">
        <v>1040766</v>
      </c>
      <c r="F34" s="24">
        <v>1040766</v>
      </c>
      <c r="G34" s="24">
        <v>80832</v>
      </c>
      <c r="H34" s="24">
        <v>25097</v>
      </c>
      <c r="I34" s="24">
        <v>135867</v>
      </c>
      <c r="J34" s="24">
        <v>241796</v>
      </c>
      <c r="K34" s="24">
        <v>80613</v>
      </c>
      <c r="L34" s="24">
        <v>80391</v>
      </c>
      <c r="M34" s="24"/>
      <c r="N34" s="24">
        <v>161004</v>
      </c>
      <c r="O34" s="24"/>
      <c r="P34" s="24"/>
      <c r="Q34" s="24"/>
      <c r="R34" s="24"/>
      <c r="S34" s="24"/>
      <c r="T34" s="24"/>
      <c r="U34" s="24"/>
      <c r="V34" s="24"/>
      <c r="W34" s="24">
        <v>402800</v>
      </c>
      <c r="X34" s="24">
        <v>520386</v>
      </c>
      <c r="Y34" s="24">
        <v>-117586</v>
      </c>
      <c r="Z34" s="6">
        <v>-22.6</v>
      </c>
      <c r="AA34" s="22">
        <v>1040766</v>
      </c>
    </row>
    <row r="35" spans="1:27" ht="13.5">
      <c r="A35" s="5" t="s">
        <v>39</v>
      </c>
      <c r="B35" s="3"/>
      <c r="C35" s="22">
        <v>1543345</v>
      </c>
      <c r="D35" s="22"/>
      <c r="E35" s="23">
        <v>1748360</v>
      </c>
      <c r="F35" s="24">
        <v>1748360</v>
      </c>
      <c r="G35" s="24">
        <v>3313</v>
      </c>
      <c r="H35" s="24">
        <v>11987</v>
      </c>
      <c r="I35" s="24">
        <v>64009</v>
      </c>
      <c r="J35" s="24">
        <v>79309</v>
      </c>
      <c r="K35" s="24">
        <v>1175084</v>
      </c>
      <c r="L35" s="24">
        <v>74701</v>
      </c>
      <c r="M35" s="24"/>
      <c r="N35" s="24">
        <v>1249785</v>
      </c>
      <c r="O35" s="24"/>
      <c r="P35" s="24"/>
      <c r="Q35" s="24"/>
      <c r="R35" s="24"/>
      <c r="S35" s="24"/>
      <c r="T35" s="24"/>
      <c r="U35" s="24"/>
      <c r="V35" s="24"/>
      <c r="W35" s="24">
        <v>1329094</v>
      </c>
      <c r="X35" s="24">
        <v>874182</v>
      </c>
      <c r="Y35" s="24">
        <v>454912</v>
      </c>
      <c r="Z35" s="6">
        <v>52.04</v>
      </c>
      <c r="AA35" s="22">
        <v>1748360</v>
      </c>
    </row>
    <row r="36" spans="1:27" ht="13.5">
      <c r="A36" s="5" t="s">
        <v>40</v>
      </c>
      <c r="B36" s="3"/>
      <c r="C36" s="22">
        <v>1201121</v>
      </c>
      <c r="D36" s="22"/>
      <c r="E36" s="23">
        <v>1810411</v>
      </c>
      <c r="F36" s="24">
        <v>1810411</v>
      </c>
      <c r="G36" s="24">
        <v>62189</v>
      </c>
      <c r="H36" s="24">
        <v>62469</v>
      </c>
      <c r="I36" s="24">
        <v>62189</v>
      </c>
      <c r="J36" s="24">
        <v>186847</v>
      </c>
      <c r="K36" s="24">
        <v>62170</v>
      </c>
      <c r="L36" s="24">
        <v>61526</v>
      </c>
      <c r="M36" s="24"/>
      <c r="N36" s="24">
        <v>123696</v>
      </c>
      <c r="O36" s="24"/>
      <c r="P36" s="24"/>
      <c r="Q36" s="24"/>
      <c r="R36" s="24"/>
      <c r="S36" s="24"/>
      <c r="T36" s="24"/>
      <c r="U36" s="24"/>
      <c r="V36" s="24"/>
      <c r="W36" s="24">
        <v>310543</v>
      </c>
      <c r="X36" s="24">
        <v>905202</v>
      </c>
      <c r="Y36" s="24">
        <v>-594659</v>
      </c>
      <c r="Z36" s="6">
        <v>-65.69</v>
      </c>
      <c r="AA36" s="22">
        <v>1810411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35739107</v>
      </c>
      <c r="D38" s="19">
        <f>SUM(D39:D41)</f>
        <v>0</v>
      </c>
      <c r="E38" s="20">
        <f t="shared" si="7"/>
        <v>43927929</v>
      </c>
      <c r="F38" s="21">
        <f t="shared" si="7"/>
        <v>43927929</v>
      </c>
      <c r="G38" s="21">
        <f t="shared" si="7"/>
        <v>2572917</v>
      </c>
      <c r="H38" s="21">
        <f t="shared" si="7"/>
        <v>1270090</v>
      </c>
      <c r="I38" s="21">
        <f t="shared" si="7"/>
        <v>5887369</v>
      </c>
      <c r="J38" s="21">
        <f t="shared" si="7"/>
        <v>9730376</v>
      </c>
      <c r="K38" s="21">
        <f t="shared" si="7"/>
        <v>3085250</v>
      </c>
      <c r="L38" s="21">
        <f t="shared" si="7"/>
        <v>1839872</v>
      </c>
      <c r="M38" s="21">
        <f t="shared" si="7"/>
        <v>0</v>
      </c>
      <c r="N38" s="21">
        <f t="shared" si="7"/>
        <v>4925122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14655498</v>
      </c>
      <c r="X38" s="21">
        <f t="shared" si="7"/>
        <v>21963960</v>
      </c>
      <c r="Y38" s="21">
        <f t="shared" si="7"/>
        <v>-7308462</v>
      </c>
      <c r="Z38" s="4">
        <f>+IF(X38&lt;&gt;0,+(Y38/X38)*100,0)</f>
        <v>-33.274791977402984</v>
      </c>
      <c r="AA38" s="19">
        <f>SUM(AA39:AA41)</f>
        <v>43927929</v>
      </c>
    </row>
    <row r="39" spans="1:27" ht="13.5">
      <c r="A39" s="5" t="s">
        <v>43</v>
      </c>
      <c r="B39" s="3"/>
      <c r="C39" s="22">
        <v>8080823</v>
      </c>
      <c r="D39" s="22"/>
      <c r="E39" s="23">
        <v>10056761</v>
      </c>
      <c r="F39" s="24">
        <v>10056761</v>
      </c>
      <c r="G39" s="24">
        <v>246971</v>
      </c>
      <c r="H39" s="24">
        <v>278139</v>
      </c>
      <c r="I39" s="24">
        <v>285389</v>
      </c>
      <c r="J39" s="24">
        <v>810499</v>
      </c>
      <c r="K39" s="24">
        <v>430857</v>
      </c>
      <c r="L39" s="24">
        <v>289818</v>
      </c>
      <c r="M39" s="24"/>
      <c r="N39" s="24">
        <v>720675</v>
      </c>
      <c r="O39" s="24"/>
      <c r="P39" s="24"/>
      <c r="Q39" s="24"/>
      <c r="R39" s="24"/>
      <c r="S39" s="24"/>
      <c r="T39" s="24"/>
      <c r="U39" s="24"/>
      <c r="V39" s="24"/>
      <c r="W39" s="24">
        <v>1531174</v>
      </c>
      <c r="X39" s="24">
        <v>5028378</v>
      </c>
      <c r="Y39" s="24">
        <v>-3497204</v>
      </c>
      <c r="Z39" s="6">
        <v>-69.55</v>
      </c>
      <c r="AA39" s="22">
        <v>10056761</v>
      </c>
    </row>
    <row r="40" spans="1:27" ht="13.5">
      <c r="A40" s="5" t="s">
        <v>44</v>
      </c>
      <c r="B40" s="3"/>
      <c r="C40" s="22">
        <v>27658284</v>
      </c>
      <c r="D40" s="22"/>
      <c r="E40" s="23">
        <v>33871168</v>
      </c>
      <c r="F40" s="24">
        <v>33871168</v>
      </c>
      <c r="G40" s="24">
        <v>2325946</v>
      </c>
      <c r="H40" s="24">
        <v>991951</v>
      </c>
      <c r="I40" s="24">
        <v>5601980</v>
      </c>
      <c r="J40" s="24">
        <v>8919877</v>
      </c>
      <c r="K40" s="24">
        <v>2654393</v>
      </c>
      <c r="L40" s="24">
        <v>1550054</v>
      </c>
      <c r="M40" s="24"/>
      <c r="N40" s="24">
        <v>4204447</v>
      </c>
      <c r="O40" s="24"/>
      <c r="P40" s="24"/>
      <c r="Q40" s="24"/>
      <c r="R40" s="24"/>
      <c r="S40" s="24"/>
      <c r="T40" s="24"/>
      <c r="U40" s="24"/>
      <c r="V40" s="24"/>
      <c r="W40" s="24">
        <v>13124324</v>
      </c>
      <c r="X40" s="24">
        <v>16935582</v>
      </c>
      <c r="Y40" s="24">
        <v>-3811258</v>
      </c>
      <c r="Z40" s="6">
        <v>-22.5</v>
      </c>
      <c r="AA40" s="22">
        <v>33871168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70227865</v>
      </c>
      <c r="D42" s="19">
        <f>SUM(D43:D46)</f>
        <v>0</v>
      </c>
      <c r="E42" s="20">
        <f t="shared" si="8"/>
        <v>67854856</v>
      </c>
      <c r="F42" s="21">
        <f t="shared" si="8"/>
        <v>67854856</v>
      </c>
      <c r="G42" s="21">
        <f t="shared" si="8"/>
        <v>2946844</v>
      </c>
      <c r="H42" s="21">
        <f t="shared" si="8"/>
        <v>3671234</v>
      </c>
      <c r="I42" s="21">
        <f t="shared" si="8"/>
        <v>7094550</v>
      </c>
      <c r="J42" s="21">
        <f t="shared" si="8"/>
        <v>13712628</v>
      </c>
      <c r="K42" s="21">
        <f t="shared" si="8"/>
        <v>2362511</v>
      </c>
      <c r="L42" s="21">
        <f t="shared" si="8"/>
        <v>7932920</v>
      </c>
      <c r="M42" s="21">
        <f t="shared" si="8"/>
        <v>0</v>
      </c>
      <c r="N42" s="21">
        <f t="shared" si="8"/>
        <v>10295431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24008059</v>
      </c>
      <c r="X42" s="21">
        <f t="shared" si="8"/>
        <v>33927426</v>
      </c>
      <c r="Y42" s="21">
        <f t="shared" si="8"/>
        <v>-9919367</v>
      </c>
      <c r="Z42" s="4">
        <f>+IF(X42&lt;&gt;0,+(Y42/X42)*100,0)</f>
        <v>-29.237016094294923</v>
      </c>
      <c r="AA42" s="19">
        <f>SUM(AA43:AA46)</f>
        <v>67854856</v>
      </c>
    </row>
    <row r="43" spans="1:27" ht="13.5">
      <c r="A43" s="5" t="s">
        <v>47</v>
      </c>
      <c r="B43" s="3"/>
      <c r="C43" s="22">
        <v>23201854</v>
      </c>
      <c r="D43" s="22"/>
      <c r="E43" s="23">
        <v>28649905</v>
      </c>
      <c r="F43" s="24">
        <v>28649905</v>
      </c>
      <c r="G43" s="24">
        <v>1496473</v>
      </c>
      <c r="H43" s="24">
        <v>1824140</v>
      </c>
      <c r="I43" s="24">
        <v>4351726</v>
      </c>
      <c r="J43" s="24">
        <v>7672339</v>
      </c>
      <c r="K43" s="24">
        <v>136084</v>
      </c>
      <c r="L43" s="24">
        <v>5894388</v>
      </c>
      <c r="M43" s="24"/>
      <c r="N43" s="24">
        <v>6030472</v>
      </c>
      <c r="O43" s="24"/>
      <c r="P43" s="24"/>
      <c r="Q43" s="24"/>
      <c r="R43" s="24"/>
      <c r="S43" s="24"/>
      <c r="T43" s="24"/>
      <c r="U43" s="24"/>
      <c r="V43" s="24"/>
      <c r="W43" s="24">
        <v>13702811</v>
      </c>
      <c r="X43" s="24">
        <v>14324952</v>
      </c>
      <c r="Y43" s="24">
        <v>-622141</v>
      </c>
      <c r="Z43" s="6">
        <v>-4.34</v>
      </c>
      <c r="AA43" s="22">
        <v>28649905</v>
      </c>
    </row>
    <row r="44" spans="1:27" ht="13.5">
      <c r="A44" s="5" t="s">
        <v>48</v>
      </c>
      <c r="B44" s="3"/>
      <c r="C44" s="22">
        <v>29409204</v>
      </c>
      <c r="D44" s="22"/>
      <c r="E44" s="23">
        <v>25776269</v>
      </c>
      <c r="F44" s="24">
        <v>25776269</v>
      </c>
      <c r="G44" s="24">
        <v>911010</v>
      </c>
      <c r="H44" s="24">
        <v>1109142</v>
      </c>
      <c r="I44" s="24">
        <v>2089227</v>
      </c>
      <c r="J44" s="24">
        <v>4109379</v>
      </c>
      <c r="K44" s="24">
        <v>1527846</v>
      </c>
      <c r="L44" s="24">
        <v>1348176</v>
      </c>
      <c r="M44" s="24"/>
      <c r="N44" s="24">
        <v>2876022</v>
      </c>
      <c r="O44" s="24"/>
      <c r="P44" s="24"/>
      <c r="Q44" s="24"/>
      <c r="R44" s="24"/>
      <c r="S44" s="24"/>
      <c r="T44" s="24"/>
      <c r="U44" s="24"/>
      <c r="V44" s="24"/>
      <c r="W44" s="24">
        <v>6985401</v>
      </c>
      <c r="X44" s="24">
        <v>12888132</v>
      </c>
      <c r="Y44" s="24">
        <v>-5902731</v>
      </c>
      <c r="Z44" s="6">
        <v>-45.8</v>
      </c>
      <c r="AA44" s="22">
        <v>25776269</v>
      </c>
    </row>
    <row r="45" spans="1:27" ht="13.5">
      <c r="A45" s="5" t="s">
        <v>49</v>
      </c>
      <c r="B45" s="3"/>
      <c r="C45" s="25">
        <v>11861619</v>
      </c>
      <c r="D45" s="25"/>
      <c r="E45" s="26">
        <v>7260028</v>
      </c>
      <c r="F45" s="27">
        <v>7260028</v>
      </c>
      <c r="G45" s="27">
        <v>175909</v>
      </c>
      <c r="H45" s="27">
        <v>226459</v>
      </c>
      <c r="I45" s="27">
        <v>190794</v>
      </c>
      <c r="J45" s="27">
        <v>593162</v>
      </c>
      <c r="K45" s="27">
        <v>238014</v>
      </c>
      <c r="L45" s="27">
        <v>185040</v>
      </c>
      <c r="M45" s="27"/>
      <c r="N45" s="27">
        <v>423054</v>
      </c>
      <c r="O45" s="27"/>
      <c r="P45" s="27"/>
      <c r="Q45" s="27"/>
      <c r="R45" s="27"/>
      <c r="S45" s="27"/>
      <c r="T45" s="27"/>
      <c r="U45" s="27"/>
      <c r="V45" s="27"/>
      <c r="W45" s="27">
        <v>1016216</v>
      </c>
      <c r="X45" s="27">
        <v>3630012</v>
      </c>
      <c r="Y45" s="27">
        <v>-2613796</v>
      </c>
      <c r="Z45" s="7">
        <v>-72.01</v>
      </c>
      <c r="AA45" s="25">
        <v>7260028</v>
      </c>
    </row>
    <row r="46" spans="1:27" ht="13.5">
      <c r="A46" s="5" t="s">
        <v>50</v>
      </c>
      <c r="B46" s="3"/>
      <c r="C46" s="22">
        <v>5755188</v>
      </c>
      <c r="D46" s="22"/>
      <c r="E46" s="23">
        <v>6168654</v>
      </c>
      <c r="F46" s="24">
        <v>6168654</v>
      </c>
      <c r="G46" s="24">
        <v>363452</v>
      </c>
      <c r="H46" s="24">
        <v>511493</v>
      </c>
      <c r="I46" s="24">
        <v>462803</v>
      </c>
      <c r="J46" s="24">
        <v>1337748</v>
      </c>
      <c r="K46" s="24">
        <v>460567</v>
      </c>
      <c r="L46" s="24">
        <v>505316</v>
      </c>
      <c r="M46" s="24"/>
      <c r="N46" s="24">
        <v>965883</v>
      </c>
      <c r="O46" s="24"/>
      <c r="P46" s="24"/>
      <c r="Q46" s="24"/>
      <c r="R46" s="24"/>
      <c r="S46" s="24"/>
      <c r="T46" s="24"/>
      <c r="U46" s="24"/>
      <c r="V46" s="24"/>
      <c r="W46" s="24">
        <v>2303631</v>
      </c>
      <c r="X46" s="24">
        <v>3084330</v>
      </c>
      <c r="Y46" s="24">
        <v>-780699</v>
      </c>
      <c r="Z46" s="6">
        <v>-25.31</v>
      </c>
      <c r="AA46" s="22">
        <v>6168654</v>
      </c>
    </row>
    <row r="47" spans="1:27" ht="13.5">
      <c r="A47" s="2" t="s">
        <v>51</v>
      </c>
      <c r="B47" s="8" t="s">
        <v>52</v>
      </c>
      <c r="C47" s="19">
        <v>382438</v>
      </c>
      <c r="D47" s="19"/>
      <c r="E47" s="20">
        <v>466086</v>
      </c>
      <c r="F47" s="21">
        <v>466086</v>
      </c>
      <c r="G47" s="21">
        <v>24357</v>
      </c>
      <c r="H47" s="21">
        <v>24219</v>
      </c>
      <c r="I47" s="21">
        <v>39797</v>
      </c>
      <c r="J47" s="21">
        <v>88373</v>
      </c>
      <c r="K47" s="21">
        <v>24349</v>
      </c>
      <c r="L47" s="21">
        <v>56671</v>
      </c>
      <c r="M47" s="21"/>
      <c r="N47" s="21">
        <v>81020</v>
      </c>
      <c r="O47" s="21"/>
      <c r="P47" s="21"/>
      <c r="Q47" s="21"/>
      <c r="R47" s="21"/>
      <c r="S47" s="21"/>
      <c r="T47" s="21"/>
      <c r="U47" s="21"/>
      <c r="V47" s="21"/>
      <c r="W47" s="21">
        <v>169393</v>
      </c>
      <c r="X47" s="21">
        <v>232272</v>
      </c>
      <c r="Y47" s="21">
        <v>-62879</v>
      </c>
      <c r="Z47" s="4">
        <v>-27.07</v>
      </c>
      <c r="AA47" s="19">
        <v>466086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195832563</v>
      </c>
      <c r="D48" s="40">
        <f>+D28+D32+D38+D42+D47</f>
        <v>0</v>
      </c>
      <c r="E48" s="41">
        <f t="shared" si="9"/>
        <v>199454774</v>
      </c>
      <c r="F48" s="42">
        <f t="shared" si="9"/>
        <v>199454774</v>
      </c>
      <c r="G48" s="42">
        <f t="shared" si="9"/>
        <v>10313479</v>
      </c>
      <c r="H48" s="42">
        <f t="shared" si="9"/>
        <v>10662298</v>
      </c>
      <c r="I48" s="42">
        <f t="shared" si="9"/>
        <v>17936307</v>
      </c>
      <c r="J48" s="42">
        <f t="shared" si="9"/>
        <v>38912084</v>
      </c>
      <c r="K48" s="42">
        <f t="shared" si="9"/>
        <v>12617968</v>
      </c>
      <c r="L48" s="42">
        <f t="shared" si="9"/>
        <v>14785727</v>
      </c>
      <c r="M48" s="42">
        <f t="shared" si="9"/>
        <v>0</v>
      </c>
      <c r="N48" s="42">
        <f t="shared" si="9"/>
        <v>27403695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66315779</v>
      </c>
      <c r="X48" s="42">
        <f t="shared" si="9"/>
        <v>99726618</v>
      </c>
      <c r="Y48" s="42">
        <f t="shared" si="9"/>
        <v>-33410839</v>
      </c>
      <c r="Z48" s="43">
        <f>+IF(X48&lt;&gt;0,+(Y48/X48)*100,0)</f>
        <v>-33.5024286093809</v>
      </c>
      <c r="AA48" s="40">
        <f>+AA28+AA32+AA38+AA42+AA47</f>
        <v>199454774</v>
      </c>
    </row>
    <row r="49" spans="1:27" ht="13.5">
      <c r="A49" s="14" t="s">
        <v>58</v>
      </c>
      <c r="B49" s="15"/>
      <c r="C49" s="44">
        <f aca="true" t="shared" si="10" ref="C49:Y49">+C25-C48</f>
        <v>-5328951</v>
      </c>
      <c r="D49" s="44">
        <f>+D25-D48</f>
        <v>0</v>
      </c>
      <c r="E49" s="45">
        <f t="shared" si="10"/>
        <v>4277</v>
      </c>
      <c r="F49" s="46">
        <f t="shared" si="10"/>
        <v>4277</v>
      </c>
      <c r="G49" s="46">
        <f t="shared" si="10"/>
        <v>30791214</v>
      </c>
      <c r="H49" s="46">
        <f t="shared" si="10"/>
        <v>-9035373</v>
      </c>
      <c r="I49" s="46">
        <f t="shared" si="10"/>
        <v>-10212446</v>
      </c>
      <c r="J49" s="46">
        <f t="shared" si="10"/>
        <v>11543395</v>
      </c>
      <c r="K49" s="46">
        <f t="shared" si="10"/>
        <v>-9365853</v>
      </c>
      <c r="L49" s="46">
        <f t="shared" si="10"/>
        <v>25715683</v>
      </c>
      <c r="M49" s="46">
        <f t="shared" si="10"/>
        <v>0</v>
      </c>
      <c r="N49" s="46">
        <f t="shared" si="10"/>
        <v>16349830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27893225</v>
      </c>
      <c r="X49" s="46">
        <f>IF(F25=F48,0,X25-X48)</f>
        <v>2136</v>
      </c>
      <c r="Y49" s="46">
        <f t="shared" si="10"/>
        <v>27891089</v>
      </c>
      <c r="Z49" s="47">
        <f>+IF(X49&lt;&gt;0,+(Y49/X49)*100,0)</f>
        <v>1305762.5936329588</v>
      </c>
      <c r="AA49" s="44">
        <f>+AA25-AA48</f>
        <v>4277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204642662</v>
      </c>
      <c r="D5" s="19">
        <f>SUM(D6:D8)</f>
        <v>0</v>
      </c>
      <c r="E5" s="20">
        <f t="shared" si="0"/>
        <v>121980148</v>
      </c>
      <c r="F5" s="21">
        <f t="shared" si="0"/>
        <v>121980148</v>
      </c>
      <c r="G5" s="21">
        <f t="shared" si="0"/>
        <v>51929700</v>
      </c>
      <c r="H5" s="21">
        <f t="shared" si="0"/>
        <v>3781496</v>
      </c>
      <c r="I5" s="21">
        <f t="shared" si="0"/>
        <v>1627507</v>
      </c>
      <c r="J5" s="21">
        <f t="shared" si="0"/>
        <v>57338703</v>
      </c>
      <c r="K5" s="21">
        <f t="shared" si="0"/>
        <v>1633175</v>
      </c>
      <c r="L5" s="21">
        <f t="shared" si="0"/>
        <v>37462193</v>
      </c>
      <c r="M5" s="21">
        <f t="shared" si="0"/>
        <v>1774150</v>
      </c>
      <c r="N5" s="21">
        <f t="shared" si="0"/>
        <v>40869518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98208221</v>
      </c>
      <c r="X5" s="21">
        <f t="shared" si="0"/>
        <v>46602000</v>
      </c>
      <c r="Y5" s="21">
        <f t="shared" si="0"/>
        <v>51606221</v>
      </c>
      <c r="Z5" s="4">
        <f>+IF(X5&lt;&gt;0,+(Y5/X5)*100,0)</f>
        <v>110.73821080640316</v>
      </c>
      <c r="AA5" s="19">
        <f>SUM(AA6:AA8)</f>
        <v>121980148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204642662</v>
      </c>
      <c r="D7" s="25"/>
      <c r="E7" s="26">
        <v>121980148</v>
      </c>
      <c r="F7" s="27">
        <v>121980148</v>
      </c>
      <c r="G7" s="27">
        <v>51929700</v>
      </c>
      <c r="H7" s="27">
        <v>3781496</v>
      </c>
      <c r="I7" s="27">
        <v>1627507</v>
      </c>
      <c r="J7" s="27">
        <v>57338703</v>
      </c>
      <c r="K7" s="27">
        <v>1633175</v>
      </c>
      <c r="L7" s="27">
        <v>37462193</v>
      </c>
      <c r="M7" s="27">
        <v>1774150</v>
      </c>
      <c r="N7" s="27">
        <v>40869518</v>
      </c>
      <c r="O7" s="27"/>
      <c r="P7" s="27"/>
      <c r="Q7" s="27"/>
      <c r="R7" s="27"/>
      <c r="S7" s="27"/>
      <c r="T7" s="27"/>
      <c r="U7" s="27"/>
      <c r="V7" s="27"/>
      <c r="W7" s="27">
        <v>98208221</v>
      </c>
      <c r="X7" s="27">
        <v>46602000</v>
      </c>
      <c r="Y7" s="27">
        <v>51606221</v>
      </c>
      <c r="Z7" s="7">
        <v>110.74</v>
      </c>
      <c r="AA7" s="25">
        <v>121980148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588000</v>
      </c>
      <c r="Y9" s="21">
        <f t="shared" si="1"/>
        <v>-588000</v>
      </c>
      <c r="Z9" s="4">
        <f>+IF(X9&lt;&gt;0,+(Y9/X9)*100,0)</f>
        <v>-100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588000</v>
      </c>
      <c r="Y10" s="24">
        <v>-588000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42849000</v>
      </c>
      <c r="F15" s="21">
        <f t="shared" si="2"/>
        <v>42849000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20570778</v>
      </c>
      <c r="Y15" s="21">
        <f t="shared" si="2"/>
        <v>-20570778</v>
      </c>
      <c r="Z15" s="4">
        <f>+IF(X15&lt;&gt;0,+(Y15/X15)*100,0)</f>
        <v>-100</v>
      </c>
      <c r="AA15" s="19">
        <f>SUM(AA16:AA18)</f>
        <v>42849000</v>
      </c>
    </row>
    <row r="16" spans="1:27" ht="13.5">
      <c r="A16" s="5" t="s">
        <v>43</v>
      </c>
      <c r="B16" s="3"/>
      <c r="C16" s="22"/>
      <c r="D16" s="22"/>
      <c r="E16" s="23">
        <v>7000000</v>
      </c>
      <c r="F16" s="24">
        <v>7000000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7000000</v>
      </c>
      <c r="Y16" s="24">
        <v>-7000000</v>
      </c>
      <c r="Z16" s="6">
        <v>-100</v>
      </c>
      <c r="AA16" s="22">
        <v>7000000</v>
      </c>
    </row>
    <row r="17" spans="1:27" ht="13.5">
      <c r="A17" s="5" t="s">
        <v>44</v>
      </c>
      <c r="B17" s="3"/>
      <c r="C17" s="22"/>
      <c r="D17" s="22"/>
      <c r="E17" s="23">
        <v>35849000</v>
      </c>
      <c r="F17" s="24">
        <v>35849000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13570778</v>
      </c>
      <c r="Y17" s="24">
        <v>-13570778</v>
      </c>
      <c r="Z17" s="6">
        <v>-100</v>
      </c>
      <c r="AA17" s="22">
        <v>35849000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38074000</v>
      </c>
      <c r="F19" s="21">
        <f t="shared" si="3"/>
        <v>38074000</v>
      </c>
      <c r="G19" s="21">
        <f t="shared" si="3"/>
        <v>51126</v>
      </c>
      <c r="H19" s="21">
        <f t="shared" si="3"/>
        <v>0</v>
      </c>
      <c r="I19" s="21">
        <f t="shared" si="3"/>
        <v>72195</v>
      </c>
      <c r="J19" s="21">
        <f t="shared" si="3"/>
        <v>123321</v>
      </c>
      <c r="K19" s="21">
        <f t="shared" si="3"/>
        <v>8073261</v>
      </c>
      <c r="L19" s="21">
        <f t="shared" si="3"/>
        <v>58213</v>
      </c>
      <c r="M19" s="21">
        <f t="shared" si="3"/>
        <v>43647</v>
      </c>
      <c r="N19" s="21">
        <f t="shared" si="3"/>
        <v>8175121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8298442</v>
      </c>
      <c r="X19" s="21">
        <f t="shared" si="3"/>
        <v>21144425</v>
      </c>
      <c r="Y19" s="21">
        <f t="shared" si="3"/>
        <v>-12845983</v>
      </c>
      <c r="Z19" s="4">
        <f>+IF(X19&lt;&gt;0,+(Y19/X19)*100,0)</f>
        <v>-60.753522500611865</v>
      </c>
      <c r="AA19" s="19">
        <f>SUM(AA20:AA23)</f>
        <v>38074000</v>
      </c>
    </row>
    <row r="20" spans="1:27" ht="13.5">
      <c r="A20" s="5" t="s">
        <v>47</v>
      </c>
      <c r="B20" s="3"/>
      <c r="C20" s="22"/>
      <c r="D20" s="22"/>
      <c r="E20" s="23">
        <v>8000000</v>
      </c>
      <c r="F20" s="24">
        <v>8000000</v>
      </c>
      <c r="G20" s="24"/>
      <c r="H20" s="24"/>
      <c r="I20" s="24"/>
      <c r="J20" s="24"/>
      <c r="K20" s="24">
        <v>8000000</v>
      </c>
      <c r="L20" s="24"/>
      <c r="M20" s="24"/>
      <c r="N20" s="24">
        <v>8000000</v>
      </c>
      <c r="O20" s="24"/>
      <c r="P20" s="24"/>
      <c r="Q20" s="24"/>
      <c r="R20" s="24"/>
      <c r="S20" s="24"/>
      <c r="T20" s="24"/>
      <c r="U20" s="24"/>
      <c r="V20" s="24"/>
      <c r="W20" s="24">
        <v>8000000</v>
      </c>
      <c r="X20" s="24">
        <v>4000000</v>
      </c>
      <c r="Y20" s="24">
        <v>4000000</v>
      </c>
      <c r="Z20" s="6">
        <v>100</v>
      </c>
      <c r="AA20" s="22">
        <v>8000000</v>
      </c>
    </row>
    <row r="21" spans="1:27" ht="13.5">
      <c r="A21" s="5" t="s">
        <v>48</v>
      </c>
      <c r="B21" s="3"/>
      <c r="C21" s="22"/>
      <c r="D21" s="22"/>
      <c r="E21" s="23">
        <v>29074000</v>
      </c>
      <c r="F21" s="24">
        <v>29074000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17144425</v>
      </c>
      <c r="Y21" s="24">
        <v>-17144425</v>
      </c>
      <c r="Z21" s="6">
        <v>-100</v>
      </c>
      <c r="AA21" s="22">
        <v>29074000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1000000</v>
      </c>
      <c r="F23" s="24">
        <v>1000000</v>
      </c>
      <c r="G23" s="24">
        <v>51126</v>
      </c>
      <c r="H23" s="24"/>
      <c r="I23" s="24">
        <v>72195</v>
      </c>
      <c r="J23" s="24">
        <v>123321</v>
      </c>
      <c r="K23" s="24">
        <v>73261</v>
      </c>
      <c r="L23" s="24">
        <v>58213</v>
      </c>
      <c r="M23" s="24">
        <v>43647</v>
      </c>
      <c r="N23" s="24">
        <v>175121</v>
      </c>
      <c r="O23" s="24"/>
      <c r="P23" s="24"/>
      <c r="Q23" s="24"/>
      <c r="R23" s="24"/>
      <c r="S23" s="24"/>
      <c r="T23" s="24"/>
      <c r="U23" s="24"/>
      <c r="V23" s="24"/>
      <c r="W23" s="24">
        <v>298442</v>
      </c>
      <c r="X23" s="24"/>
      <c r="Y23" s="24">
        <v>298442</v>
      </c>
      <c r="Z23" s="6">
        <v>0</v>
      </c>
      <c r="AA23" s="22">
        <v>1000000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204642662</v>
      </c>
      <c r="D25" s="40">
        <f>+D5+D9+D15+D19+D24</f>
        <v>0</v>
      </c>
      <c r="E25" s="41">
        <f t="shared" si="4"/>
        <v>202903148</v>
      </c>
      <c r="F25" s="42">
        <f t="shared" si="4"/>
        <v>202903148</v>
      </c>
      <c r="G25" s="42">
        <f t="shared" si="4"/>
        <v>51980826</v>
      </c>
      <c r="H25" s="42">
        <f t="shared" si="4"/>
        <v>3781496</v>
      </c>
      <c r="I25" s="42">
        <f t="shared" si="4"/>
        <v>1699702</v>
      </c>
      <c r="J25" s="42">
        <f t="shared" si="4"/>
        <v>57462024</v>
      </c>
      <c r="K25" s="42">
        <f t="shared" si="4"/>
        <v>9706436</v>
      </c>
      <c r="L25" s="42">
        <f t="shared" si="4"/>
        <v>37520406</v>
      </c>
      <c r="M25" s="42">
        <f t="shared" si="4"/>
        <v>1817797</v>
      </c>
      <c r="N25" s="42">
        <f t="shared" si="4"/>
        <v>49044639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106506663</v>
      </c>
      <c r="X25" s="42">
        <f t="shared" si="4"/>
        <v>88905203</v>
      </c>
      <c r="Y25" s="42">
        <f t="shared" si="4"/>
        <v>17601460</v>
      </c>
      <c r="Z25" s="43">
        <f>+IF(X25&lt;&gt;0,+(Y25/X25)*100,0)</f>
        <v>19.798008897184566</v>
      </c>
      <c r="AA25" s="40">
        <f>+AA5+AA9+AA15+AA19+AA24</f>
        <v>202903148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172646893</v>
      </c>
      <c r="D28" s="19">
        <f>SUM(D29:D31)</f>
        <v>0</v>
      </c>
      <c r="E28" s="20">
        <f t="shared" si="5"/>
        <v>95184308</v>
      </c>
      <c r="F28" s="21">
        <f t="shared" si="5"/>
        <v>95184308</v>
      </c>
      <c r="G28" s="21">
        <f t="shared" si="5"/>
        <v>3214418</v>
      </c>
      <c r="H28" s="21">
        <f t="shared" si="5"/>
        <v>4796838</v>
      </c>
      <c r="I28" s="21">
        <f t="shared" si="5"/>
        <v>5678940</v>
      </c>
      <c r="J28" s="21">
        <f t="shared" si="5"/>
        <v>13690196</v>
      </c>
      <c r="K28" s="21">
        <f t="shared" si="5"/>
        <v>5284560</v>
      </c>
      <c r="L28" s="21">
        <f t="shared" si="5"/>
        <v>5368370</v>
      </c>
      <c r="M28" s="21">
        <f t="shared" si="5"/>
        <v>3330542</v>
      </c>
      <c r="N28" s="21">
        <f t="shared" si="5"/>
        <v>13983472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27673668</v>
      </c>
      <c r="X28" s="21">
        <f t="shared" si="5"/>
        <v>52249496</v>
      </c>
      <c r="Y28" s="21">
        <f t="shared" si="5"/>
        <v>-24575828</v>
      </c>
      <c r="Z28" s="4">
        <f>+IF(X28&lt;&gt;0,+(Y28/X28)*100,0)</f>
        <v>-47.0355312135451</v>
      </c>
      <c r="AA28" s="19">
        <f>SUM(AA29:AA31)</f>
        <v>95184308</v>
      </c>
    </row>
    <row r="29" spans="1:27" ht="13.5">
      <c r="A29" s="5" t="s">
        <v>33</v>
      </c>
      <c r="B29" s="3"/>
      <c r="C29" s="22">
        <v>172646893</v>
      </c>
      <c r="D29" s="22"/>
      <c r="E29" s="23">
        <v>23282697</v>
      </c>
      <c r="F29" s="24">
        <v>23282697</v>
      </c>
      <c r="G29" s="24">
        <v>1757699</v>
      </c>
      <c r="H29" s="24">
        <v>2391321</v>
      </c>
      <c r="I29" s="24">
        <v>1938502</v>
      </c>
      <c r="J29" s="24">
        <v>6087522</v>
      </c>
      <c r="K29" s="24">
        <v>1709504</v>
      </c>
      <c r="L29" s="24">
        <v>1967271</v>
      </c>
      <c r="M29" s="24">
        <v>1677389</v>
      </c>
      <c r="N29" s="24">
        <v>5354164</v>
      </c>
      <c r="O29" s="24"/>
      <c r="P29" s="24"/>
      <c r="Q29" s="24"/>
      <c r="R29" s="24"/>
      <c r="S29" s="24"/>
      <c r="T29" s="24"/>
      <c r="U29" s="24"/>
      <c r="V29" s="24"/>
      <c r="W29" s="24">
        <v>11441686</v>
      </c>
      <c r="X29" s="24">
        <v>8995132</v>
      </c>
      <c r="Y29" s="24">
        <v>2446554</v>
      </c>
      <c r="Z29" s="6">
        <v>27.2</v>
      </c>
      <c r="AA29" s="22">
        <v>23282697</v>
      </c>
    </row>
    <row r="30" spans="1:27" ht="13.5">
      <c r="A30" s="5" t="s">
        <v>34</v>
      </c>
      <c r="B30" s="3"/>
      <c r="C30" s="25"/>
      <c r="D30" s="25"/>
      <c r="E30" s="26">
        <v>58405137</v>
      </c>
      <c r="F30" s="27">
        <v>58405137</v>
      </c>
      <c r="G30" s="27">
        <v>900250</v>
      </c>
      <c r="H30" s="27">
        <v>1263133</v>
      </c>
      <c r="I30" s="27">
        <v>2721408</v>
      </c>
      <c r="J30" s="27">
        <v>4884791</v>
      </c>
      <c r="K30" s="27">
        <v>2475963</v>
      </c>
      <c r="L30" s="27">
        <v>2410636</v>
      </c>
      <c r="M30" s="27">
        <v>1014106</v>
      </c>
      <c r="N30" s="27">
        <v>5900705</v>
      </c>
      <c r="O30" s="27"/>
      <c r="P30" s="27"/>
      <c r="Q30" s="27"/>
      <c r="R30" s="27"/>
      <c r="S30" s="27"/>
      <c r="T30" s="27"/>
      <c r="U30" s="27"/>
      <c r="V30" s="27"/>
      <c r="W30" s="27">
        <v>10785496</v>
      </c>
      <c r="X30" s="27">
        <v>40001210</v>
      </c>
      <c r="Y30" s="27">
        <v>-29215714</v>
      </c>
      <c r="Z30" s="7">
        <v>-73.04</v>
      </c>
      <c r="AA30" s="25">
        <v>58405137</v>
      </c>
    </row>
    <row r="31" spans="1:27" ht="13.5">
      <c r="A31" s="5" t="s">
        <v>35</v>
      </c>
      <c r="B31" s="3"/>
      <c r="C31" s="22"/>
      <c r="D31" s="22"/>
      <c r="E31" s="23">
        <v>13496474</v>
      </c>
      <c r="F31" s="24">
        <v>13496474</v>
      </c>
      <c r="G31" s="24">
        <v>556469</v>
      </c>
      <c r="H31" s="24">
        <v>1142384</v>
      </c>
      <c r="I31" s="24">
        <v>1019030</v>
      </c>
      <c r="J31" s="24">
        <v>2717883</v>
      </c>
      <c r="K31" s="24">
        <v>1099093</v>
      </c>
      <c r="L31" s="24">
        <v>990463</v>
      </c>
      <c r="M31" s="24">
        <v>639047</v>
      </c>
      <c r="N31" s="24">
        <v>2728603</v>
      </c>
      <c r="O31" s="24"/>
      <c r="P31" s="24"/>
      <c r="Q31" s="24"/>
      <c r="R31" s="24"/>
      <c r="S31" s="24"/>
      <c r="T31" s="24"/>
      <c r="U31" s="24"/>
      <c r="V31" s="24"/>
      <c r="W31" s="24">
        <v>5446486</v>
      </c>
      <c r="X31" s="24">
        <v>3253154</v>
      </c>
      <c r="Y31" s="24">
        <v>2193332</v>
      </c>
      <c r="Z31" s="6">
        <v>67.42</v>
      </c>
      <c r="AA31" s="22">
        <v>13496474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15832420</v>
      </c>
      <c r="F32" s="21">
        <f t="shared" si="6"/>
        <v>15832420</v>
      </c>
      <c r="G32" s="21">
        <f t="shared" si="6"/>
        <v>1832630</v>
      </c>
      <c r="H32" s="21">
        <f t="shared" si="6"/>
        <v>1634955</v>
      </c>
      <c r="I32" s="21">
        <f t="shared" si="6"/>
        <v>1850654</v>
      </c>
      <c r="J32" s="21">
        <f t="shared" si="6"/>
        <v>5318239</v>
      </c>
      <c r="K32" s="21">
        <f t="shared" si="6"/>
        <v>1776761</v>
      </c>
      <c r="L32" s="21">
        <f t="shared" si="6"/>
        <v>1669434</v>
      </c>
      <c r="M32" s="21">
        <f t="shared" si="6"/>
        <v>1550797</v>
      </c>
      <c r="N32" s="21">
        <f t="shared" si="6"/>
        <v>4996992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10315231</v>
      </c>
      <c r="X32" s="21">
        <f t="shared" si="6"/>
        <v>7138869</v>
      </c>
      <c r="Y32" s="21">
        <f t="shared" si="6"/>
        <v>3176362</v>
      </c>
      <c r="Z32" s="4">
        <f>+IF(X32&lt;&gt;0,+(Y32/X32)*100,0)</f>
        <v>44.49391073011705</v>
      </c>
      <c r="AA32" s="19">
        <f>SUM(AA33:AA37)</f>
        <v>15832420</v>
      </c>
    </row>
    <row r="33" spans="1:27" ht="13.5">
      <c r="A33" s="5" t="s">
        <v>37</v>
      </c>
      <c r="B33" s="3"/>
      <c r="C33" s="22"/>
      <c r="D33" s="22"/>
      <c r="E33" s="23">
        <v>15832420</v>
      </c>
      <c r="F33" s="24">
        <v>15832420</v>
      </c>
      <c r="G33" s="24">
        <v>1832630</v>
      </c>
      <c r="H33" s="24">
        <v>1634955</v>
      </c>
      <c r="I33" s="24">
        <v>1850654</v>
      </c>
      <c r="J33" s="24">
        <v>5318239</v>
      </c>
      <c r="K33" s="24">
        <v>1776761</v>
      </c>
      <c r="L33" s="24">
        <v>1669434</v>
      </c>
      <c r="M33" s="24">
        <v>1550797</v>
      </c>
      <c r="N33" s="24">
        <v>4996992</v>
      </c>
      <c r="O33" s="24"/>
      <c r="P33" s="24"/>
      <c r="Q33" s="24"/>
      <c r="R33" s="24"/>
      <c r="S33" s="24"/>
      <c r="T33" s="24"/>
      <c r="U33" s="24"/>
      <c r="V33" s="24"/>
      <c r="W33" s="24">
        <v>10315231</v>
      </c>
      <c r="X33" s="24">
        <v>7138869</v>
      </c>
      <c r="Y33" s="24">
        <v>3176362</v>
      </c>
      <c r="Z33" s="6">
        <v>44.49</v>
      </c>
      <c r="AA33" s="22">
        <v>15832420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40489520</v>
      </c>
      <c r="F38" s="21">
        <f t="shared" si="7"/>
        <v>40489520</v>
      </c>
      <c r="G38" s="21">
        <f t="shared" si="7"/>
        <v>3510059</v>
      </c>
      <c r="H38" s="21">
        <f t="shared" si="7"/>
        <v>2607675</v>
      </c>
      <c r="I38" s="21">
        <f t="shared" si="7"/>
        <v>4315239</v>
      </c>
      <c r="J38" s="21">
        <f t="shared" si="7"/>
        <v>10432973</v>
      </c>
      <c r="K38" s="21">
        <f t="shared" si="7"/>
        <v>2331149</v>
      </c>
      <c r="L38" s="21">
        <f t="shared" si="7"/>
        <v>3383110</v>
      </c>
      <c r="M38" s="21">
        <f t="shared" si="7"/>
        <v>1635815</v>
      </c>
      <c r="N38" s="21">
        <f t="shared" si="7"/>
        <v>7350074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17783047</v>
      </c>
      <c r="X38" s="21">
        <f t="shared" si="7"/>
        <v>33564752</v>
      </c>
      <c r="Y38" s="21">
        <f t="shared" si="7"/>
        <v>-15781705</v>
      </c>
      <c r="Z38" s="4">
        <f>+IF(X38&lt;&gt;0,+(Y38/X38)*100,0)</f>
        <v>-47.01868495855414</v>
      </c>
      <c r="AA38" s="19">
        <f>SUM(AA39:AA41)</f>
        <v>40489520</v>
      </c>
    </row>
    <row r="39" spans="1:27" ht="13.5">
      <c r="A39" s="5" t="s">
        <v>43</v>
      </c>
      <c r="B39" s="3"/>
      <c r="C39" s="22"/>
      <c r="D39" s="22"/>
      <c r="E39" s="23">
        <v>21191612</v>
      </c>
      <c r="F39" s="24">
        <v>21191612</v>
      </c>
      <c r="G39" s="24">
        <v>496248</v>
      </c>
      <c r="H39" s="24">
        <v>1158368</v>
      </c>
      <c r="I39" s="24">
        <v>508559</v>
      </c>
      <c r="J39" s="24">
        <v>2163175</v>
      </c>
      <c r="K39" s="24">
        <v>1237392</v>
      </c>
      <c r="L39" s="24">
        <v>813370</v>
      </c>
      <c r="M39" s="24">
        <v>589298</v>
      </c>
      <c r="N39" s="24">
        <v>2640060</v>
      </c>
      <c r="O39" s="24"/>
      <c r="P39" s="24"/>
      <c r="Q39" s="24"/>
      <c r="R39" s="24"/>
      <c r="S39" s="24"/>
      <c r="T39" s="24"/>
      <c r="U39" s="24"/>
      <c r="V39" s="24"/>
      <c r="W39" s="24">
        <v>4803235</v>
      </c>
      <c r="X39" s="24">
        <v>12925308</v>
      </c>
      <c r="Y39" s="24">
        <v>-8122073</v>
      </c>
      <c r="Z39" s="6">
        <v>-62.84</v>
      </c>
      <c r="AA39" s="22">
        <v>21191612</v>
      </c>
    </row>
    <row r="40" spans="1:27" ht="13.5">
      <c r="A40" s="5" t="s">
        <v>44</v>
      </c>
      <c r="B40" s="3"/>
      <c r="C40" s="22"/>
      <c r="D40" s="22"/>
      <c r="E40" s="23">
        <v>19297908</v>
      </c>
      <c r="F40" s="24">
        <v>19297908</v>
      </c>
      <c r="G40" s="24">
        <v>3013811</v>
      </c>
      <c r="H40" s="24">
        <v>1449307</v>
      </c>
      <c r="I40" s="24">
        <v>3806680</v>
      </c>
      <c r="J40" s="24">
        <v>8269798</v>
      </c>
      <c r="K40" s="24">
        <v>1093757</v>
      </c>
      <c r="L40" s="24">
        <v>2569740</v>
      </c>
      <c r="M40" s="24">
        <v>1046517</v>
      </c>
      <c r="N40" s="24">
        <v>4710014</v>
      </c>
      <c r="O40" s="24"/>
      <c r="P40" s="24"/>
      <c r="Q40" s="24"/>
      <c r="R40" s="24"/>
      <c r="S40" s="24"/>
      <c r="T40" s="24"/>
      <c r="U40" s="24"/>
      <c r="V40" s="24"/>
      <c r="W40" s="24">
        <v>12979812</v>
      </c>
      <c r="X40" s="24">
        <v>20639444</v>
      </c>
      <c r="Y40" s="24">
        <v>-7659632</v>
      </c>
      <c r="Z40" s="6">
        <v>-37.11</v>
      </c>
      <c r="AA40" s="22">
        <v>19297908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22273647</v>
      </c>
      <c r="F42" s="21">
        <f t="shared" si="8"/>
        <v>22273647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16835</v>
      </c>
      <c r="M42" s="21">
        <f t="shared" si="8"/>
        <v>16835</v>
      </c>
      <c r="N42" s="21">
        <f t="shared" si="8"/>
        <v>33670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33670</v>
      </c>
      <c r="X42" s="21">
        <f t="shared" si="8"/>
        <v>9734603</v>
      </c>
      <c r="Y42" s="21">
        <f t="shared" si="8"/>
        <v>-9700933</v>
      </c>
      <c r="Z42" s="4">
        <f>+IF(X42&lt;&gt;0,+(Y42/X42)*100,0)</f>
        <v>-99.65412046079332</v>
      </c>
      <c r="AA42" s="19">
        <f>SUM(AA43:AA46)</f>
        <v>22273647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22273647</v>
      </c>
      <c r="F44" s="24">
        <v>22273647</v>
      </c>
      <c r="G44" s="24"/>
      <c r="H44" s="24"/>
      <c r="I44" s="24"/>
      <c r="J44" s="24"/>
      <c r="K44" s="24"/>
      <c r="L44" s="24">
        <v>16835</v>
      </c>
      <c r="M44" s="24">
        <v>16835</v>
      </c>
      <c r="N44" s="24">
        <v>33670</v>
      </c>
      <c r="O44" s="24"/>
      <c r="P44" s="24"/>
      <c r="Q44" s="24"/>
      <c r="R44" s="24"/>
      <c r="S44" s="24"/>
      <c r="T44" s="24"/>
      <c r="U44" s="24"/>
      <c r="V44" s="24"/>
      <c r="W44" s="24">
        <v>33670</v>
      </c>
      <c r="X44" s="24">
        <v>9734603</v>
      </c>
      <c r="Y44" s="24">
        <v>-9700933</v>
      </c>
      <c r="Z44" s="6">
        <v>-99.65</v>
      </c>
      <c r="AA44" s="22">
        <v>22273647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172646893</v>
      </c>
      <c r="D48" s="40">
        <f>+D28+D32+D38+D42+D47</f>
        <v>0</v>
      </c>
      <c r="E48" s="41">
        <f t="shared" si="9"/>
        <v>173779895</v>
      </c>
      <c r="F48" s="42">
        <f t="shared" si="9"/>
        <v>173779895</v>
      </c>
      <c r="G48" s="42">
        <f t="shared" si="9"/>
        <v>8557107</v>
      </c>
      <c r="H48" s="42">
        <f t="shared" si="9"/>
        <v>9039468</v>
      </c>
      <c r="I48" s="42">
        <f t="shared" si="9"/>
        <v>11844833</v>
      </c>
      <c r="J48" s="42">
        <f t="shared" si="9"/>
        <v>29441408</v>
      </c>
      <c r="K48" s="42">
        <f t="shared" si="9"/>
        <v>9392470</v>
      </c>
      <c r="L48" s="42">
        <f t="shared" si="9"/>
        <v>10437749</v>
      </c>
      <c r="M48" s="42">
        <f t="shared" si="9"/>
        <v>6533989</v>
      </c>
      <c r="N48" s="42">
        <f t="shared" si="9"/>
        <v>26364208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55805616</v>
      </c>
      <c r="X48" s="42">
        <f t="shared" si="9"/>
        <v>102687720</v>
      </c>
      <c r="Y48" s="42">
        <f t="shared" si="9"/>
        <v>-46882104</v>
      </c>
      <c r="Z48" s="43">
        <f>+IF(X48&lt;&gt;0,+(Y48/X48)*100,0)</f>
        <v>-45.655024768297515</v>
      </c>
      <c r="AA48" s="40">
        <f>+AA28+AA32+AA38+AA42+AA47</f>
        <v>173779895</v>
      </c>
    </row>
    <row r="49" spans="1:27" ht="13.5">
      <c r="A49" s="14" t="s">
        <v>58</v>
      </c>
      <c r="B49" s="15"/>
      <c r="C49" s="44">
        <f aca="true" t="shared" si="10" ref="C49:Y49">+C25-C48</f>
        <v>31995769</v>
      </c>
      <c r="D49" s="44">
        <f>+D25-D48</f>
        <v>0</v>
      </c>
      <c r="E49" s="45">
        <f t="shared" si="10"/>
        <v>29123253</v>
      </c>
      <c r="F49" s="46">
        <f t="shared" si="10"/>
        <v>29123253</v>
      </c>
      <c r="G49" s="46">
        <f t="shared" si="10"/>
        <v>43423719</v>
      </c>
      <c r="H49" s="46">
        <f t="shared" si="10"/>
        <v>-5257972</v>
      </c>
      <c r="I49" s="46">
        <f t="shared" si="10"/>
        <v>-10145131</v>
      </c>
      <c r="J49" s="46">
        <f t="shared" si="10"/>
        <v>28020616</v>
      </c>
      <c r="K49" s="46">
        <f t="shared" si="10"/>
        <v>313966</v>
      </c>
      <c r="L49" s="46">
        <f t="shared" si="10"/>
        <v>27082657</v>
      </c>
      <c r="M49" s="46">
        <f t="shared" si="10"/>
        <v>-4716192</v>
      </c>
      <c r="N49" s="46">
        <f t="shared" si="10"/>
        <v>22680431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50701047</v>
      </c>
      <c r="X49" s="46">
        <f>IF(F25=F48,0,X25-X48)</f>
        <v>-13782517</v>
      </c>
      <c r="Y49" s="46">
        <f t="shared" si="10"/>
        <v>64483564</v>
      </c>
      <c r="Z49" s="47">
        <f>+IF(X49&lt;&gt;0,+(Y49/X49)*100,0)</f>
        <v>-467.8649335241161</v>
      </c>
      <c r="AA49" s="44">
        <f>+AA25-AA48</f>
        <v>29123253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62872</v>
      </c>
      <c r="F5" s="21">
        <f t="shared" si="0"/>
        <v>62872</v>
      </c>
      <c r="G5" s="21">
        <f t="shared" si="0"/>
        <v>26423964</v>
      </c>
      <c r="H5" s="21">
        <f t="shared" si="0"/>
        <v>848938</v>
      </c>
      <c r="I5" s="21">
        <f t="shared" si="0"/>
        <v>748218</v>
      </c>
      <c r="J5" s="21">
        <f t="shared" si="0"/>
        <v>28021120</v>
      </c>
      <c r="K5" s="21">
        <f t="shared" si="0"/>
        <v>0</v>
      </c>
      <c r="L5" s="21">
        <f t="shared" si="0"/>
        <v>16712222</v>
      </c>
      <c r="M5" s="21">
        <f t="shared" si="0"/>
        <v>0</v>
      </c>
      <c r="N5" s="21">
        <f t="shared" si="0"/>
        <v>16712222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44733342</v>
      </c>
      <c r="X5" s="21">
        <f t="shared" si="0"/>
        <v>31411140</v>
      </c>
      <c r="Y5" s="21">
        <f t="shared" si="0"/>
        <v>13322202</v>
      </c>
      <c r="Z5" s="4">
        <f>+IF(X5&lt;&gt;0,+(Y5/X5)*100,0)</f>
        <v>42.412347975909185</v>
      </c>
      <c r="AA5" s="19">
        <f>SUM(AA6:AA8)</f>
        <v>62872</v>
      </c>
    </row>
    <row r="6" spans="1:27" ht="13.5">
      <c r="A6" s="5" t="s">
        <v>33</v>
      </c>
      <c r="B6" s="3"/>
      <c r="C6" s="22"/>
      <c r="D6" s="22"/>
      <c r="E6" s="23">
        <v>2960</v>
      </c>
      <c r="F6" s="24">
        <v>2960</v>
      </c>
      <c r="G6" s="24"/>
      <c r="H6" s="24">
        <v>219</v>
      </c>
      <c r="I6" s="24"/>
      <c r="J6" s="24">
        <v>219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219</v>
      </c>
      <c r="X6" s="24">
        <v>1480002</v>
      </c>
      <c r="Y6" s="24">
        <v>-1479783</v>
      </c>
      <c r="Z6" s="6">
        <v>-99.99</v>
      </c>
      <c r="AA6" s="22">
        <v>2960</v>
      </c>
    </row>
    <row r="7" spans="1:27" ht="13.5">
      <c r="A7" s="5" t="s">
        <v>34</v>
      </c>
      <c r="B7" s="3"/>
      <c r="C7" s="25"/>
      <c r="D7" s="25"/>
      <c r="E7" s="26">
        <v>59782</v>
      </c>
      <c r="F7" s="27">
        <v>59782</v>
      </c>
      <c r="G7" s="27">
        <v>26423613</v>
      </c>
      <c r="H7" s="27">
        <v>848368</v>
      </c>
      <c r="I7" s="27">
        <v>745181</v>
      </c>
      <c r="J7" s="27">
        <v>28017162</v>
      </c>
      <c r="K7" s="27"/>
      <c r="L7" s="27">
        <v>16687836</v>
      </c>
      <c r="M7" s="27"/>
      <c r="N7" s="27">
        <v>16687836</v>
      </c>
      <c r="O7" s="27"/>
      <c r="P7" s="27"/>
      <c r="Q7" s="27"/>
      <c r="R7" s="27"/>
      <c r="S7" s="27"/>
      <c r="T7" s="27"/>
      <c r="U7" s="27"/>
      <c r="V7" s="27"/>
      <c r="W7" s="27">
        <v>44704998</v>
      </c>
      <c r="X7" s="27">
        <v>29866140</v>
      </c>
      <c r="Y7" s="27">
        <v>14838858</v>
      </c>
      <c r="Z7" s="7">
        <v>49.68</v>
      </c>
      <c r="AA7" s="25">
        <v>59782</v>
      </c>
    </row>
    <row r="8" spans="1:27" ht="13.5">
      <c r="A8" s="5" t="s">
        <v>35</v>
      </c>
      <c r="B8" s="3"/>
      <c r="C8" s="22"/>
      <c r="D8" s="22"/>
      <c r="E8" s="23">
        <v>130</v>
      </c>
      <c r="F8" s="24">
        <v>130</v>
      </c>
      <c r="G8" s="24">
        <v>351</v>
      </c>
      <c r="H8" s="24">
        <v>351</v>
      </c>
      <c r="I8" s="24">
        <v>3037</v>
      </c>
      <c r="J8" s="24">
        <v>3739</v>
      </c>
      <c r="K8" s="24"/>
      <c r="L8" s="24">
        <v>24386</v>
      </c>
      <c r="M8" s="24"/>
      <c r="N8" s="24">
        <v>24386</v>
      </c>
      <c r="O8" s="24"/>
      <c r="P8" s="24"/>
      <c r="Q8" s="24"/>
      <c r="R8" s="24"/>
      <c r="S8" s="24"/>
      <c r="T8" s="24"/>
      <c r="U8" s="24"/>
      <c r="V8" s="24"/>
      <c r="W8" s="24">
        <v>28125</v>
      </c>
      <c r="X8" s="24">
        <v>64998</v>
      </c>
      <c r="Y8" s="24">
        <v>-36873</v>
      </c>
      <c r="Z8" s="6">
        <v>-56.73</v>
      </c>
      <c r="AA8" s="22">
        <v>130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3302</v>
      </c>
      <c r="F9" s="21">
        <f t="shared" si="1"/>
        <v>3302</v>
      </c>
      <c r="G9" s="21">
        <f t="shared" si="1"/>
        <v>146171</v>
      </c>
      <c r="H9" s="21">
        <f t="shared" si="1"/>
        <v>118043</v>
      </c>
      <c r="I9" s="21">
        <f t="shared" si="1"/>
        <v>146292</v>
      </c>
      <c r="J9" s="21">
        <f t="shared" si="1"/>
        <v>410506</v>
      </c>
      <c r="K9" s="21">
        <f t="shared" si="1"/>
        <v>0</v>
      </c>
      <c r="L9" s="21">
        <f t="shared" si="1"/>
        <v>127071</v>
      </c>
      <c r="M9" s="21">
        <f t="shared" si="1"/>
        <v>0</v>
      </c>
      <c r="N9" s="21">
        <f t="shared" si="1"/>
        <v>127071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537577</v>
      </c>
      <c r="X9" s="21">
        <f t="shared" si="1"/>
        <v>3318780</v>
      </c>
      <c r="Y9" s="21">
        <f t="shared" si="1"/>
        <v>-2781203</v>
      </c>
      <c r="Z9" s="4">
        <f>+IF(X9&lt;&gt;0,+(Y9/X9)*100,0)</f>
        <v>-83.80196939839338</v>
      </c>
      <c r="AA9" s="19">
        <f>SUM(AA10:AA14)</f>
        <v>3302</v>
      </c>
    </row>
    <row r="10" spans="1:27" ht="13.5">
      <c r="A10" s="5" t="s">
        <v>37</v>
      </c>
      <c r="B10" s="3"/>
      <c r="C10" s="22"/>
      <c r="D10" s="22"/>
      <c r="E10" s="23">
        <v>434</v>
      </c>
      <c r="F10" s="24">
        <v>434</v>
      </c>
      <c r="G10" s="24">
        <v>15946</v>
      </c>
      <c r="H10" s="24">
        <v>11534</v>
      </c>
      <c r="I10" s="24">
        <v>7688</v>
      </c>
      <c r="J10" s="24">
        <v>35168</v>
      </c>
      <c r="K10" s="24"/>
      <c r="L10" s="24">
        <v>9667</v>
      </c>
      <c r="M10" s="24"/>
      <c r="N10" s="24">
        <v>9667</v>
      </c>
      <c r="O10" s="24"/>
      <c r="P10" s="24"/>
      <c r="Q10" s="24"/>
      <c r="R10" s="24"/>
      <c r="S10" s="24"/>
      <c r="T10" s="24"/>
      <c r="U10" s="24"/>
      <c r="V10" s="24"/>
      <c r="W10" s="24">
        <v>44835</v>
      </c>
      <c r="X10" s="24">
        <v>1885278</v>
      </c>
      <c r="Y10" s="24">
        <v>-1840443</v>
      </c>
      <c r="Z10" s="6">
        <v>-97.62</v>
      </c>
      <c r="AA10" s="22">
        <v>434</v>
      </c>
    </row>
    <row r="11" spans="1:27" ht="13.5">
      <c r="A11" s="5" t="s">
        <v>38</v>
      </c>
      <c r="B11" s="3"/>
      <c r="C11" s="22"/>
      <c r="D11" s="22"/>
      <c r="E11" s="23">
        <v>1</v>
      </c>
      <c r="F11" s="24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</v>
      </c>
    </row>
    <row r="12" spans="1:27" ht="13.5">
      <c r="A12" s="5" t="s">
        <v>39</v>
      </c>
      <c r="B12" s="3"/>
      <c r="C12" s="22"/>
      <c r="D12" s="22"/>
      <c r="E12" s="23">
        <v>2817</v>
      </c>
      <c r="F12" s="24">
        <v>2817</v>
      </c>
      <c r="G12" s="24">
        <v>129786</v>
      </c>
      <c r="H12" s="24">
        <v>103877</v>
      </c>
      <c r="I12" s="24">
        <v>134657</v>
      </c>
      <c r="J12" s="24">
        <v>368320</v>
      </c>
      <c r="K12" s="24"/>
      <c r="L12" s="24">
        <v>109448</v>
      </c>
      <c r="M12" s="24"/>
      <c r="N12" s="24">
        <v>109448</v>
      </c>
      <c r="O12" s="24"/>
      <c r="P12" s="24"/>
      <c r="Q12" s="24"/>
      <c r="R12" s="24"/>
      <c r="S12" s="24"/>
      <c r="T12" s="24"/>
      <c r="U12" s="24"/>
      <c r="V12" s="24"/>
      <c r="W12" s="24">
        <v>477768</v>
      </c>
      <c r="X12" s="24">
        <v>1408500</v>
      </c>
      <c r="Y12" s="24">
        <v>-930732</v>
      </c>
      <c r="Z12" s="6">
        <v>-66.08</v>
      </c>
      <c r="AA12" s="22">
        <v>2817</v>
      </c>
    </row>
    <row r="13" spans="1:27" ht="13.5">
      <c r="A13" s="5" t="s">
        <v>40</v>
      </c>
      <c r="B13" s="3"/>
      <c r="C13" s="22"/>
      <c r="D13" s="22"/>
      <c r="E13" s="23">
        <v>50</v>
      </c>
      <c r="F13" s="24">
        <v>50</v>
      </c>
      <c r="G13" s="24">
        <v>439</v>
      </c>
      <c r="H13" s="24">
        <v>2632</v>
      </c>
      <c r="I13" s="24">
        <v>3947</v>
      </c>
      <c r="J13" s="24">
        <v>7018</v>
      </c>
      <c r="K13" s="24"/>
      <c r="L13" s="24">
        <v>7956</v>
      </c>
      <c r="M13" s="24"/>
      <c r="N13" s="24">
        <v>7956</v>
      </c>
      <c r="O13" s="24"/>
      <c r="P13" s="24"/>
      <c r="Q13" s="24"/>
      <c r="R13" s="24"/>
      <c r="S13" s="24"/>
      <c r="T13" s="24"/>
      <c r="U13" s="24"/>
      <c r="V13" s="24"/>
      <c r="W13" s="24">
        <v>14974</v>
      </c>
      <c r="X13" s="24">
        <v>25002</v>
      </c>
      <c r="Y13" s="24">
        <v>-10028</v>
      </c>
      <c r="Z13" s="6">
        <v>-40.11</v>
      </c>
      <c r="AA13" s="22">
        <v>50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25037</v>
      </c>
      <c r="F15" s="21">
        <f t="shared" si="2"/>
        <v>25037</v>
      </c>
      <c r="G15" s="21">
        <f t="shared" si="2"/>
        <v>10075</v>
      </c>
      <c r="H15" s="21">
        <f t="shared" si="2"/>
        <v>4916710</v>
      </c>
      <c r="I15" s="21">
        <f t="shared" si="2"/>
        <v>768144</v>
      </c>
      <c r="J15" s="21">
        <f t="shared" si="2"/>
        <v>5694929</v>
      </c>
      <c r="K15" s="21">
        <f t="shared" si="2"/>
        <v>0</v>
      </c>
      <c r="L15" s="21">
        <f t="shared" si="2"/>
        <v>1145604</v>
      </c>
      <c r="M15" s="21">
        <f t="shared" si="2"/>
        <v>0</v>
      </c>
      <c r="N15" s="21">
        <f t="shared" si="2"/>
        <v>1145604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6840533</v>
      </c>
      <c r="X15" s="21">
        <f t="shared" si="2"/>
        <v>3203004</v>
      </c>
      <c r="Y15" s="21">
        <f t="shared" si="2"/>
        <v>3637529</v>
      </c>
      <c r="Z15" s="4">
        <f>+IF(X15&lt;&gt;0,+(Y15/X15)*100,0)</f>
        <v>113.56617100696722</v>
      </c>
      <c r="AA15" s="19">
        <f>SUM(AA16:AA18)</f>
        <v>25037</v>
      </c>
    </row>
    <row r="16" spans="1:27" ht="13.5">
      <c r="A16" s="5" t="s">
        <v>43</v>
      </c>
      <c r="B16" s="3"/>
      <c r="C16" s="22"/>
      <c r="D16" s="22"/>
      <c r="E16" s="23">
        <v>6167</v>
      </c>
      <c r="F16" s="24">
        <v>6167</v>
      </c>
      <c r="G16" s="24"/>
      <c r="H16" s="24">
        <v>400000</v>
      </c>
      <c r="I16" s="24"/>
      <c r="J16" s="24">
        <v>400000</v>
      </c>
      <c r="K16" s="24"/>
      <c r="L16" s="24">
        <v>300000</v>
      </c>
      <c r="M16" s="24"/>
      <c r="N16" s="24">
        <v>300000</v>
      </c>
      <c r="O16" s="24"/>
      <c r="P16" s="24"/>
      <c r="Q16" s="24"/>
      <c r="R16" s="24"/>
      <c r="S16" s="24"/>
      <c r="T16" s="24"/>
      <c r="U16" s="24"/>
      <c r="V16" s="24"/>
      <c r="W16" s="24">
        <v>700000</v>
      </c>
      <c r="X16" s="24">
        <v>2500002</v>
      </c>
      <c r="Y16" s="24">
        <v>-1800002</v>
      </c>
      <c r="Z16" s="6">
        <v>-72</v>
      </c>
      <c r="AA16" s="22">
        <v>6167</v>
      </c>
    </row>
    <row r="17" spans="1:27" ht="13.5">
      <c r="A17" s="5" t="s">
        <v>44</v>
      </c>
      <c r="B17" s="3"/>
      <c r="C17" s="22"/>
      <c r="D17" s="22"/>
      <c r="E17" s="23">
        <v>18870</v>
      </c>
      <c r="F17" s="24">
        <v>18870</v>
      </c>
      <c r="G17" s="24">
        <v>10075</v>
      </c>
      <c r="H17" s="24">
        <v>4516710</v>
      </c>
      <c r="I17" s="24">
        <v>768144</v>
      </c>
      <c r="J17" s="24">
        <v>5294929</v>
      </c>
      <c r="K17" s="24"/>
      <c r="L17" s="24">
        <v>845604</v>
      </c>
      <c r="M17" s="24"/>
      <c r="N17" s="24">
        <v>845604</v>
      </c>
      <c r="O17" s="24"/>
      <c r="P17" s="24"/>
      <c r="Q17" s="24"/>
      <c r="R17" s="24"/>
      <c r="S17" s="24"/>
      <c r="T17" s="24"/>
      <c r="U17" s="24"/>
      <c r="V17" s="24"/>
      <c r="W17" s="24">
        <v>6140533</v>
      </c>
      <c r="X17" s="24">
        <v>703002</v>
      </c>
      <c r="Y17" s="24">
        <v>5437531</v>
      </c>
      <c r="Z17" s="6">
        <v>773.47</v>
      </c>
      <c r="AA17" s="22">
        <v>18870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39262</v>
      </c>
      <c r="F19" s="21">
        <f t="shared" si="3"/>
        <v>39262</v>
      </c>
      <c r="G19" s="21">
        <f t="shared" si="3"/>
        <v>38488234</v>
      </c>
      <c r="H19" s="21">
        <f t="shared" si="3"/>
        <v>1034140</v>
      </c>
      <c r="I19" s="21">
        <f t="shared" si="3"/>
        <v>1120381</v>
      </c>
      <c r="J19" s="21">
        <f t="shared" si="3"/>
        <v>40642755</v>
      </c>
      <c r="K19" s="21">
        <f t="shared" si="3"/>
        <v>0</v>
      </c>
      <c r="L19" s="21">
        <f t="shared" si="3"/>
        <v>4726839</v>
      </c>
      <c r="M19" s="21">
        <f t="shared" si="3"/>
        <v>0</v>
      </c>
      <c r="N19" s="21">
        <f t="shared" si="3"/>
        <v>4726839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45369594</v>
      </c>
      <c r="X19" s="21">
        <f t="shared" si="3"/>
        <v>15962604</v>
      </c>
      <c r="Y19" s="21">
        <f t="shared" si="3"/>
        <v>29406990</v>
      </c>
      <c r="Z19" s="4">
        <f>+IF(X19&lt;&gt;0,+(Y19/X19)*100,0)</f>
        <v>184.22426566492535</v>
      </c>
      <c r="AA19" s="19">
        <f>SUM(AA20:AA23)</f>
        <v>39262</v>
      </c>
    </row>
    <row r="20" spans="1:27" ht="13.5">
      <c r="A20" s="5" t="s">
        <v>47</v>
      </c>
      <c r="B20" s="3"/>
      <c r="C20" s="22"/>
      <c r="D20" s="22"/>
      <c r="E20" s="23">
        <v>10572</v>
      </c>
      <c r="F20" s="24">
        <v>10572</v>
      </c>
      <c r="G20" s="24">
        <v>614471</v>
      </c>
      <c r="H20" s="24">
        <v>645183</v>
      </c>
      <c r="I20" s="24">
        <v>729075</v>
      </c>
      <c r="J20" s="24">
        <v>1988729</v>
      </c>
      <c r="K20" s="24"/>
      <c r="L20" s="24">
        <v>1350499</v>
      </c>
      <c r="M20" s="24"/>
      <c r="N20" s="24">
        <v>1350499</v>
      </c>
      <c r="O20" s="24"/>
      <c r="P20" s="24"/>
      <c r="Q20" s="24"/>
      <c r="R20" s="24"/>
      <c r="S20" s="24"/>
      <c r="T20" s="24"/>
      <c r="U20" s="24"/>
      <c r="V20" s="24"/>
      <c r="W20" s="24">
        <v>3339228</v>
      </c>
      <c r="X20" s="24">
        <v>4460748</v>
      </c>
      <c r="Y20" s="24">
        <v>-1121520</v>
      </c>
      <c r="Z20" s="6">
        <v>-25.14</v>
      </c>
      <c r="AA20" s="22">
        <v>10572</v>
      </c>
    </row>
    <row r="21" spans="1:27" ht="13.5">
      <c r="A21" s="5" t="s">
        <v>48</v>
      </c>
      <c r="B21" s="3"/>
      <c r="C21" s="22"/>
      <c r="D21" s="22"/>
      <c r="E21" s="23">
        <v>16342</v>
      </c>
      <c r="F21" s="24">
        <v>16342</v>
      </c>
      <c r="G21" s="24">
        <v>24871110</v>
      </c>
      <c r="H21" s="24"/>
      <c r="I21" s="24">
        <v>138</v>
      </c>
      <c r="J21" s="24">
        <v>24871248</v>
      </c>
      <c r="K21" s="24"/>
      <c r="L21" s="24">
        <v>2660728</v>
      </c>
      <c r="M21" s="24"/>
      <c r="N21" s="24">
        <v>2660728</v>
      </c>
      <c r="O21" s="24"/>
      <c r="P21" s="24"/>
      <c r="Q21" s="24"/>
      <c r="R21" s="24"/>
      <c r="S21" s="24"/>
      <c r="T21" s="24"/>
      <c r="U21" s="24"/>
      <c r="V21" s="24"/>
      <c r="W21" s="24">
        <v>27531976</v>
      </c>
      <c r="X21" s="24">
        <v>7995858</v>
      </c>
      <c r="Y21" s="24">
        <v>19536118</v>
      </c>
      <c r="Z21" s="6">
        <v>244.33</v>
      </c>
      <c r="AA21" s="22">
        <v>16342</v>
      </c>
    </row>
    <row r="22" spans="1:27" ht="13.5">
      <c r="A22" s="5" t="s">
        <v>49</v>
      </c>
      <c r="B22" s="3"/>
      <c r="C22" s="25"/>
      <c r="D22" s="25"/>
      <c r="E22" s="26">
        <v>7812</v>
      </c>
      <c r="F22" s="27">
        <v>7812</v>
      </c>
      <c r="G22" s="27">
        <v>12626742</v>
      </c>
      <c r="H22" s="27"/>
      <c r="I22" s="27">
        <v>352</v>
      </c>
      <c r="J22" s="27">
        <v>12627094</v>
      </c>
      <c r="K22" s="27"/>
      <c r="L22" s="27">
        <v>355261</v>
      </c>
      <c r="M22" s="27"/>
      <c r="N22" s="27">
        <v>355261</v>
      </c>
      <c r="O22" s="27"/>
      <c r="P22" s="27"/>
      <c r="Q22" s="27"/>
      <c r="R22" s="27"/>
      <c r="S22" s="27"/>
      <c r="T22" s="27"/>
      <c r="U22" s="27"/>
      <c r="V22" s="27"/>
      <c r="W22" s="27">
        <v>12982355</v>
      </c>
      <c r="X22" s="27">
        <v>3505998</v>
      </c>
      <c r="Y22" s="27">
        <v>9476357</v>
      </c>
      <c r="Z22" s="7">
        <v>270.29</v>
      </c>
      <c r="AA22" s="25">
        <v>7812</v>
      </c>
    </row>
    <row r="23" spans="1:27" ht="13.5">
      <c r="A23" s="5" t="s">
        <v>50</v>
      </c>
      <c r="B23" s="3"/>
      <c r="C23" s="22"/>
      <c r="D23" s="22"/>
      <c r="E23" s="23">
        <v>4536</v>
      </c>
      <c r="F23" s="24">
        <v>4536</v>
      </c>
      <c r="G23" s="24">
        <v>375911</v>
      </c>
      <c r="H23" s="24">
        <v>388957</v>
      </c>
      <c r="I23" s="24">
        <v>390816</v>
      </c>
      <c r="J23" s="24">
        <v>1155684</v>
      </c>
      <c r="K23" s="24"/>
      <c r="L23" s="24">
        <v>360351</v>
      </c>
      <c r="M23" s="24"/>
      <c r="N23" s="24">
        <v>360351</v>
      </c>
      <c r="O23" s="24"/>
      <c r="P23" s="24"/>
      <c r="Q23" s="24"/>
      <c r="R23" s="24"/>
      <c r="S23" s="24"/>
      <c r="T23" s="24"/>
      <c r="U23" s="24"/>
      <c r="V23" s="24"/>
      <c r="W23" s="24">
        <v>1516035</v>
      </c>
      <c r="X23" s="24"/>
      <c r="Y23" s="24">
        <v>1516035</v>
      </c>
      <c r="Z23" s="6">
        <v>0</v>
      </c>
      <c r="AA23" s="22">
        <v>4536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9315498</v>
      </c>
      <c r="Y24" s="21">
        <v>-9315498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130473</v>
      </c>
      <c r="F25" s="42">
        <f t="shared" si="4"/>
        <v>130473</v>
      </c>
      <c r="G25" s="42">
        <f t="shared" si="4"/>
        <v>65068444</v>
      </c>
      <c r="H25" s="42">
        <f t="shared" si="4"/>
        <v>6917831</v>
      </c>
      <c r="I25" s="42">
        <f t="shared" si="4"/>
        <v>2783035</v>
      </c>
      <c r="J25" s="42">
        <f t="shared" si="4"/>
        <v>74769310</v>
      </c>
      <c r="K25" s="42">
        <f t="shared" si="4"/>
        <v>0</v>
      </c>
      <c r="L25" s="42">
        <f t="shared" si="4"/>
        <v>22711736</v>
      </c>
      <c r="M25" s="42">
        <f t="shared" si="4"/>
        <v>0</v>
      </c>
      <c r="N25" s="42">
        <f t="shared" si="4"/>
        <v>22711736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97481046</v>
      </c>
      <c r="X25" s="42">
        <f t="shared" si="4"/>
        <v>63211026</v>
      </c>
      <c r="Y25" s="42">
        <f t="shared" si="4"/>
        <v>34270020</v>
      </c>
      <c r="Z25" s="43">
        <f>+IF(X25&lt;&gt;0,+(Y25/X25)*100,0)</f>
        <v>54.215256686388855</v>
      </c>
      <c r="AA25" s="40">
        <f>+AA5+AA9+AA15+AA19+AA24</f>
        <v>130473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40255</v>
      </c>
      <c r="F28" s="21">
        <f t="shared" si="5"/>
        <v>40255</v>
      </c>
      <c r="G28" s="21">
        <f t="shared" si="5"/>
        <v>9741282</v>
      </c>
      <c r="H28" s="21">
        <f t="shared" si="5"/>
        <v>1889987</v>
      </c>
      <c r="I28" s="21">
        <f t="shared" si="5"/>
        <v>2721209</v>
      </c>
      <c r="J28" s="21">
        <f t="shared" si="5"/>
        <v>14352478</v>
      </c>
      <c r="K28" s="21">
        <f t="shared" si="5"/>
        <v>0</v>
      </c>
      <c r="L28" s="21">
        <f t="shared" si="5"/>
        <v>3600597</v>
      </c>
      <c r="M28" s="21">
        <f t="shared" si="5"/>
        <v>0</v>
      </c>
      <c r="N28" s="21">
        <f t="shared" si="5"/>
        <v>3600597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17953075</v>
      </c>
      <c r="X28" s="21">
        <f t="shared" si="5"/>
        <v>20083074</v>
      </c>
      <c r="Y28" s="21">
        <f t="shared" si="5"/>
        <v>-2129999</v>
      </c>
      <c r="Z28" s="4">
        <f>+IF(X28&lt;&gt;0,+(Y28/X28)*100,0)</f>
        <v>-10.605941102442785</v>
      </c>
      <c r="AA28" s="19">
        <f>SUM(AA29:AA31)</f>
        <v>40255</v>
      </c>
    </row>
    <row r="29" spans="1:27" ht="13.5">
      <c r="A29" s="5" t="s">
        <v>33</v>
      </c>
      <c r="B29" s="3"/>
      <c r="C29" s="22"/>
      <c r="D29" s="22"/>
      <c r="E29" s="23">
        <v>19041</v>
      </c>
      <c r="F29" s="24">
        <v>19041</v>
      </c>
      <c r="G29" s="24">
        <v>990105</v>
      </c>
      <c r="H29" s="24">
        <v>932031</v>
      </c>
      <c r="I29" s="24">
        <v>1110686</v>
      </c>
      <c r="J29" s="24">
        <v>3032822</v>
      </c>
      <c r="K29" s="24"/>
      <c r="L29" s="24">
        <v>1164495</v>
      </c>
      <c r="M29" s="24"/>
      <c r="N29" s="24">
        <v>1164495</v>
      </c>
      <c r="O29" s="24"/>
      <c r="P29" s="24"/>
      <c r="Q29" s="24"/>
      <c r="R29" s="24"/>
      <c r="S29" s="24"/>
      <c r="T29" s="24"/>
      <c r="U29" s="24"/>
      <c r="V29" s="24"/>
      <c r="W29" s="24">
        <v>4197317</v>
      </c>
      <c r="X29" s="24">
        <v>8970942</v>
      </c>
      <c r="Y29" s="24">
        <v>-4773625</v>
      </c>
      <c r="Z29" s="6">
        <v>-53.21</v>
      </c>
      <c r="AA29" s="22">
        <v>19041</v>
      </c>
    </row>
    <row r="30" spans="1:27" ht="13.5">
      <c r="A30" s="5" t="s">
        <v>34</v>
      </c>
      <c r="B30" s="3"/>
      <c r="C30" s="25"/>
      <c r="D30" s="25"/>
      <c r="E30" s="26">
        <v>12237</v>
      </c>
      <c r="F30" s="27">
        <v>12237</v>
      </c>
      <c r="G30" s="27">
        <v>8121515</v>
      </c>
      <c r="H30" s="27">
        <v>411007</v>
      </c>
      <c r="I30" s="27">
        <v>684815</v>
      </c>
      <c r="J30" s="27">
        <v>9217337</v>
      </c>
      <c r="K30" s="27"/>
      <c r="L30" s="27">
        <v>1536316</v>
      </c>
      <c r="M30" s="27"/>
      <c r="N30" s="27">
        <v>1536316</v>
      </c>
      <c r="O30" s="27"/>
      <c r="P30" s="27"/>
      <c r="Q30" s="27"/>
      <c r="R30" s="27"/>
      <c r="S30" s="27"/>
      <c r="T30" s="27"/>
      <c r="U30" s="27"/>
      <c r="V30" s="27"/>
      <c r="W30" s="27">
        <v>10753653</v>
      </c>
      <c r="X30" s="27">
        <v>6623442</v>
      </c>
      <c r="Y30" s="27">
        <v>4130211</v>
      </c>
      <c r="Z30" s="7">
        <v>62.36</v>
      </c>
      <c r="AA30" s="25">
        <v>12237</v>
      </c>
    </row>
    <row r="31" spans="1:27" ht="13.5">
      <c r="A31" s="5" t="s">
        <v>35</v>
      </c>
      <c r="B31" s="3"/>
      <c r="C31" s="22"/>
      <c r="D31" s="22"/>
      <c r="E31" s="23">
        <v>8977</v>
      </c>
      <c r="F31" s="24">
        <v>8977</v>
      </c>
      <c r="G31" s="24">
        <v>629662</v>
      </c>
      <c r="H31" s="24">
        <v>546949</v>
      </c>
      <c r="I31" s="24">
        <v>925708</v>
      </c>
      <c r="J31" s="24">
        <v>2102319</v>
      </c>
      <c r="K31" s="24"/>
      <c r="L31" s="24">
        <v>899786</v>
      </c>
      <c r="M31" s="24"/>
      <c r="N31" s="24">
        <v>899786</v>
      </c>
      <c r="O31" s="24"/>
      <c r="P31" s="24"/>
      <c r="Q31" s="24"/>
      <c r="R31" s="24"/>
      <c r="S31" s="24"/>
      <c r="T31" s="24"/>
      <c r="U31" s="24"/>
      <c r="V31" s="24"/>
      <c r="W31" s="24">
        <v>3002105</v>
      </c>
      <c r="X31" s="24">
        <v>4488690</v>
      </c>
      <c r="Y31" s="24">
        <v>-1486585</v>
      </c>
      <c r="Z31" s="6">
        <v>-33.12</v>
      </c>
      <c r="AA31" s="22">
        <v>8977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6333</v>
      </c>
      <c r="F32" s="21">
        <f t="shared" si="6"/>
        <v>6333</v>
      </c>
      <c r="G32" s="21">
        <f t="shared" si="6"/>
        <v>508420</v>
      </c>
      <c r="H32" s="21">
        <f t="shared" si="6"/>
        <v>551163</v>
      </c>
      <c r="I32" s="21">
        <f t="shared" si="6"/>
        <v>515198</v>
      </c>
      <c r="J32" s="21">
        <f t="shared" si="6"/>
        <v>1574781</v>
      </c>
      <c r="K32" s="21">
        <f t="shared" si="6"/>
        <v>0</v>
      </c>
      <c r="L32" s="21">
        <f t="shared" si="6"/>
        <v>451976</v>
      </c>
      <c r="M32" s="21">
        <f t="shared" si="6"/>
        <v>0</v>
      </c>
      <c r="N32" s="21">
        <f t="shared" si="6"/>
        <v>451976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2026757</v>
      </c>
      <c r="X32" s="21">
        <f t="shared" si="6"/>
        <v>6511362</v>
      </c>
      <c r="Y32" s="21">
        <f t="shared" si="6"/>
        <v>-4484605</v>
      </c>
      <c r="Z32" s="4">
        <f>+IF(X32&lt;&gt;0,+(Y32/X32)*100,0)</f>
        <v>-68.87353214273757</v>
      </c>
      <c r="AA32" s="19">
        <f>SUM(AA33:AA37)</f>
        <v>6333</v>
      </c>
    </row>
    <row r="33" spans="1:27" ht="13.5">
      <c r="A33" s="5" t="s">
        <v>37</v>
      </c>
      <c r="B33" s="3"/>
      <c r="C33" s="22"/>
      <c r="D33" s="22"/>
      <c r="E33" s="23">
        <v>2937</v>
      </c>
      <c r="F33" s="24">
        <v>2937</v>
      </c>
      <c r="G33" s="24">
        <v>261917</v>
      </c>
      <c r="H33" s="24">
        <v>300600</v>
      </c>
      <c r="I33" s="24">
        <v>265043</v>
      </c>
      <c r="J33" s="24">
        <v>827560</v>
      </c>
      <c r="K33" s="24"/>
      <c r="L33" s="24">
        <v>183939</v>
      </c>
      <c r="M33" s="24"/>
      <c r="N33" s="24">
        <v>183939</v>
      </c>
      <c r="O33" s="24"/>
      <c r="P33" s="24"/>
      <c r="Q33" s="24"/>
      <c r="R33" s="24"/>
      <c r="S33" s="24"/>
      <c r="T33" s="24"/>
      <c r="U33" s="24"/>
      <c r="V33" s="24"/>
      <c r="W33" s="24">
        <v>1011499</v>
      </c>
      <c r="X33" s="24">
        <v>4818648</v>
      </c>
      <c r="Y33" s="24">
        <v>-3807149</v>
      </c>
      <c r="Z33" s="6">
        <v>-79.01</v>
      </c>
      <c r="AA33" s="22">
        <v>2937</v>
      </c>
    </row>
    <row r="34" spans="1:27" ht="13.5">
      <c r="A34" s="5" t="s">
        <v>38</v>
      </c>
      <c r="B34" s="3"/>
      <c r="C34" s="22"/>
      <c r="D34" s="22"/>
      <c r="E34" s="23">
        <v>147</v>
      </c>
      <c r="F34" s="24">
        <v>147</v>
      </c>
      <c r="G34" s="24">
        <v>8951</v>
      </c>
      <c r="H34" s="24">
        <v>9129</v>
      </c>
      <c r="I34" s="24">
        <v>15454</v>
      </c>
      <c r="J34" s="24">
        <v>33534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33534</v>
      </c>
      <c r="X34" s="24">
        <v>68640</v>
      </c>
      <c r="Y34" s="24">
        <v>-35106</v>
      </c>
      <c r="Z34" s="6">
        <v>-51.15</v>
      </c>
      <c r="AA34" s="22">
        <v>147</v>
      </c>
    </row>
    <row r="35" spans="1:27" ht="13.5">
      <c r="A35" s="5" t="s">
        <v>39</v>
      </c>
      <c r="B35" s="3"/>
      <c r="C35" s="22"/>
      <c r="D35" s="22"/>
      <c r="E35" s="23">
        <v>2833</v>
      </c>
      <c r="F35" s="24">
        <v>2833</v>
      </c>
      <c r="G35" s="24">
        <v>205930</v>
      </c>
      <c r="H35" s="24">
        <v>209812</v>
      </c>
      <c r="I35" s="24">
        <v>203079</v>
      </c>
      <c r="J35" s="24">
        <v>618821</v>
      </c>
      <c r="K35" s="24"/>
      <c r="L35" s="24">
        <v>227479</v>
      </c>
      <c r="M35" s="24"/>
      <c r="N35" s="24">
        <v>227479</v>
      </c>
      <c r="O35" s="24"/>
      <c r="P35" s="24"/>
      <c r="Q35" s="24"/>
      <c r="R35" s="24"/>
      <c r="S35" s="24"/>
      <c r="T35" s="24"/>
      <c r="U35" s="24"/>
      <c r="V35" s="24"/>
      <c r="W35" s="24">
        <v>846300</v>
      </c>
      <c r="X35" s="24">
        <v>1416288</v>
      </c>
      <c r="Y35" s="24">
        <v>-569988</v>
      </c>
      <c r="Z35" s="6">
        <v>-40.25</v>
      </c>
      <c r="AA35" s="22">
        <v>2833</v>
      </c>
    </row>
    <row r="36" spans="1:27" ht="13.5">
      <c r="A36" s="5" t="s">
        <v>40</v>
      </c>
      <c r="B36" s="3"/>
      <c r="C36" s="22"/>
      <c r="D36" s="22"/>
      <c r="E36" s="23">
        <v>416</v>
      </c>
      <c r="F36" s="24">
        <v>416</v>
      </c>
      <c r="G36" s="24">
        <v>31622</v>
      </c>
      <c r="H36" s="24">
        <v>31622</v>
      </c>
      <c r="I36" s="24">
        <v>31622</v>
      </c>
      <c r="J36" s="24">
        <v>94866</v>
      </c>
      <c r="K36" s="24"/>
      <c r="L36" s="24">
        <v>40558</v>
      </c>
      <c r="M36" s="24"/>
      <c r="N36" s="24">
        <v>40558</v>
      </c>
      <c r="O36" s="24"/>
      <c r="P36" s="24"/>
      <c r="Q36" s="24"/>
      <c r="R36" s="24"/>
      <c r="S36" s="24"/>
      <c r="T36" s="24"/>
      <c r="U36" s="24"/>
      <c r="V36" s="24"/>
      <c r="W36" s="24">
        <v>135424</v>
      </c>
      <c r="X36" s="24">
        <v>207786</v>
      </c>
      <c r="Y36" s="24">
        <v>-72362</v>
      </c>
      <c r="Z36" s="6">
        <v>-34.83</v>
      </c>
      <c r="AA36" s="22">
        <v>416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13026</v>
      </c>
      <c r="F38" s="21">
        <f t="shared" si="7"/>
        <v>13026</v>
      </c>
      <c r="G38" s="21">
        <f t="shared" si="7"/>
        <v>768631</v>
      </c>
      <c r="H38" s="21">
        <f t="shared" si="7"/>
        <v>937974</v>
      </c>
      <c r="I38" s="21">
        <f t="shared" si="7"/>
        <v>857983</v>
      </c>
      <c r="J38" s="21">
        <f t="shared" si="7"/>
        <v>2564588</v>
      </c>
      <c r="K38" s="21">
        <f t="shared" si="7"/>
        <v>0</v>
      </c>
      <c r="L38" s="21">
        <f t="shared" si="7"/>
        <v>1016477</v>
      </c>
      <c r="M38" s="21">
        <f t="shared" si="7"/>
        <v>0</v>
      </c>
      <c r="N38" s="21">
        <f t="shared" si="7"/>
        <v>1016477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3581065</v>
      </c>
      <c r="X38" s="21">
        <f t="shared" si="7"/>
        <v>5059392</v>
      </c>
      <c r="Y38" s="21">
        <f t="shared" si="7"/>
        <v>-1478327</v>
      </c>
      <c r="Z38" s="4">
        <f>+IF(X38&lt;&gt;0,+(Y38/X38)*100,0)</f>
        <v>-29.219459571426764</v>
      </c>
      <c r="AA38" s="19">
        <f>SUM(AA39:AA41)</f>
        <v>13026</v>
      </c>
    </row>
    <row r="39" spans="1:27" ht="13.5">
      <c r="A39" s="5" t="s">
        <v>43</v>
      </c>
      <c r="B39" s="3"/>
      <c r="C39" s="22"/>
      <c r="D39" s="22"/>
      <c r="E39" s="23">
        <v>3008</v>
      </c>
      <c r="F39" s="24">
        <v>3008</v>
      </c>
      <c r="G39" s="24">
        <v>384829</v>
      </c>
      <c r="H39" s="24">
        <v>480189</v>
      </c>
      <c r="I39" s="24">
        <v>349425</v>
      </c>
      <c r="J39" s="24">
        <v>1214443</v>
      </c>
      <c r="K39" s="24"/>
      <c r="L39" s="24">
        <v>559523</v>
      </c>
      <c r="M39" s="24"/>
      <c r="N39" s="24">
        <v>559523</v>
      </c>
      <c r="O39" s="24"/>
      <c r="P39" s="24"/>
      <c r="Q39" s="24"/>
      <c r="R39" s="24"/>
      <c r="S39" s="24"/>
      <c r="T39" s="24"/>
      <c r="U39" s="24"/>
      <c r="V39" s="24"/>
      <c r="W39" s="24">
        <v>1773966</v>
      </c>
      <c r="X39" s="24">
        <v>476106</v>
      </c>
      <c r="Y39" s="24">
        <v>1297860</v>
      </c>
      <c r="Z39" s="6">
        <v>272.6</v>
      </c>
      <c r="AA39" s="22">
        <v>3008</v>
      </c>
    </row>
    <row r="40" spans="1:27" ht="13.5">
      <c r="A40" s="5" t="s">
        <v>44</v>
      </c>
      <c r="B40" s="3"/>
      <c r="C40" s="22"/>
      <c r="D40" s="22"/>
      <c r="E40" s="23">
        <v>10018</v>
      </c>
      <c r="F40" s="24">
        <v>10018</v>
      </c>
      <c r="G40" s="24">
        <v>383802</v>
      </c>
      <c r="H40" s="24">
        <v>457785</v>
      </c>
      <c r="I40" s="24">
        <v>508558</v>
      </c>
      <c r="J40" s="24">
        <v>1350145</v>
      </c>
      <c r="K40" s="24"/>
      <c r="L40" s="24">
        <v>456954</v>
      </c>
      <c r="M40" s="24"/>
      <c r="N40" s="24">
        <v>456954</v>
      </c>
      <c r="O40" s="24"/>
      <c r="P40" s="24"/>
      <c r="Q40" s="24"/>
      <c r="R40" s="24"/>
      <c r="S40" s="24"/>
      <c r="T40" s="24"/>
      <c r="U40" s="24"/>
      <c r="V40" s="24"/>
      <c r="W40" s="24">
        <v>1807099</v>
      </c>
      <c r="X40" s="24">
        <v>4583286</v>
      </c>
      <c r="Y40" s="24">
        <v>-2776187</v>
      </c>
      <c r="Z40" s="6">
        <v>-60.57</v>
      </c>
      <c r="AA40" s="22">
        <v>10018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46769</v>
      </c>
      <c r="F42" s="21">
        <f t="shared" si="8"/>
        <v>46769</v>
      </c>
      <c r="G42" s="21">
        <f t="shared" si="8"/>
        <v>2641304</v>
      </c>
      <c r="H42" s="21">
        <f t="shared" si="8"/>
        <v>2408318</v>
      </c>
      <c r="I42" s="21">
        <f t="shared" si="8"/>
        <v>2702998</v>
      </c>
      <c r="J42" s="21">
        <f t="shared" si="8"/>
        <v>7752620</v>
      </c>
      <c r="K42" s="21">
        <f t="shared" si="8"/>
        <v>0</v>
      </c>
      <c r="L42" s="21">
        <f t="shared" si="8"/>
        <v>2422162</v>
      </c>
      <c r="M42" s="21">
        <f t="shared" si="8"/>
        <v>0</v>
      </c>
      <c r="N42" s="21">
        <f t="shared" si="8"/>
        <v>2422162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10174782</v>
      </c>
      <c r="X42" s="21">
        <f t="shared" si="8"/>
        <v>18059424</v>
      </c>
      <c r="Y42" s="21">
        <f t="shared" si="8"/>
        <v>-7884642</v>
      </c>
      <c r="Z42" s="4">
        <f>+IF(X42&lt;&gt;0,+(Y42/X42)*100,0)</f>
        <v>-43.659432327409775</v>
      </c>
      <c r="AA42" s="19">
        <f>SUM(AA43:AA46)</f>
        <v>46769</v>
      </c>
    </row>
    <row r="43" spans="1:27" ht="13.5">
      <c r="A43" s="5" t="s">
        <v>47</v>
      </c>
      <c r="B43" s="3"/>
      <c r="C43" s="22"/>
      <c r="D43" s="22"/>
      <c r="E43" s="23">
        <v>14765</v>
      </c>
      <c r="F43" s="24">
        <v>14765</v>
      </c>
      <c r="G43" s="24">
        <v>1259420</v>
      </c>
      <c r="H43" s="24">
        <v>1234426</v>
      </c>
      <c r="I43" s="24">
        <v>1095118</v>
      </c>
      <c r="J43" s="24">
        <v>3588964</v>
      </c>
      <c r="K43" s="24"/>
      <c r="L43" s="24">
        <v>1063561</v>
      </c>
      <c r="M43" s="24"/>
      <c r="N43" s="24">
        <v>1063561</v>
      </c>
      <c r="O43" s="24"/>
      <c r="P43" s="24"/>
      <c r="Q43" s="24"/>
      <c r="R43" s="24"/>
      <c r="S43" s="24"/>
      <c r="T43" s="24"/>
      <c r="U43" s="24"/>
      <c r="V43" s="24"/>
      <c r="W43" s="24">
        <v>4652525</v>
      </c>
      <c r="X43" s="24">
        <v>6557568</v>
      </c>
      <c r="Y43" s="24">
        <v>-1905043</v>
      </c>
      <c r="Z43" s="6">
        <v>-29.05</v>
      </c>
      <c r="AA43" s="22">
        <v>14765</v>
      </c>
    </row>
    <row r="44" spans="1:27" ht="13.5">
      <c r="A44" s="5" t="s">
        <v>48</v>
      </c>
      <c r="B44" s="3"/>
      <c r="C44" s="22"/>
      <c r="D44" s="22"/>
      <c r="E44" s="23">
        <v>16342</v>
      </c>
      <c r="F44" s="24">
        <v>16342</v>
      </c>
      <c r="G44" s="24">
        <v>703125</v>
      </c>
      <c r="H44" s="24">
        <v>512393</v>
      </c>
      <c r="I44" s="24">
        <v>856047</v>
      </c>
      <c r="J44" s="24">
        <v>2071565</v>
      </c>
      <c r="K44" s="24"/>
      <c r="L44" s="24">
        <v>438282</v>
      </c>
      <c r="M44" s="24"/>
      <c r="N44" s="24">
        <v>438282</v>
      </c>
      <c r="O44" s="24"/>
      <c r="P44" s="24"/>
      <c r="Q44" s="24"/>
      <c r="R44" s="24"/>
      <c r="S44" s="24"/>
      <c r="T44" s="24"/>
      <c r="U44" s="24"/>
      <c r="V44" s="24"/>
      <c r="W44" s="24">
        <v>2509847</v>
      </c>
      <c r="X44" s="24">
        <v>7995858</v>
      </c>
      <c r="Y44" s="24">
        <v>-5486011</v>
      </c>
      <c r="Z44" s="6">
        <v>-68.61</v>
      </c>
      <c r="AA44" s="22">
        <v>16342</v>
      </c>
    </row>
    <row r="45" spans="1:27" ht="13.5">
      <c r="A45" s="5" t="s">
        <v>49</v>
      </c>
      <c r="B45" s="3"/>
      <c r="C45" s="25"/>
      <c r="D45" s="25"/>
      <c r="E45" s="26">
        <v>7812</v>
      </c>
      <c r="F45" s="27">
        <v>7812</v>
      </c>
      <c r="G45" s="27">
        <v>142941</v>
      </c>
      <c r="H45" s="27">
        <v>123326</v>
      </c>
      <c r="I45" s="27">
        <v>187568</v>
      </c>
      <c r="J45" s="27">
        <v>453835</v>
      </c>
      <c r="K45" s="27"/>
      <c r="L45" s="27">
        <v>227620</v>
      </c>
      <c r="M45" s="27"/>
      <c r="N45" s="27">
        <v>227620</v>
      </c>
      <c r="O45" s="27"/>
      <c r="P45" s="27"/>
      <c r="Q45" s="27"/>
      <c r="R45" s="27"/>
      <c r="S45" s="27"/>
      <c r="T45" s="27"/>
      <c r="U45" s="27"/>
      <c r="V45" s="27"/>
      <c r="W45" s="27">
        <v>681455</v>
      </c>
      <c r="X45" s="27">
        <v>3505998</v>
      </c>
      <c r="Y45" s="27">
        <v>-2824543</v>
      </c>
      <c r="Z45" s="7">
        <v>-80.56</v>
      </c>
      <c r="AA45" s="25">
        <v>7812</v>
      </c>
    </row>
    <row r="46" spans="1:27" ht="13.5">
      <c r="A46" s="5" t="s">
        <v>50</v>
      </c>
      <c r="B46" s="3"/>
      <c r="C46" s="22"/>
      <c r="D46" s="22"/>
      <c r="E46" s="23">
        <v>7850</v>
      </c>
      <c r="F46" s="24">
        <v>7850</v>
      </c>
      <c r="G46" s="24">
        <v>535818</v>
      </c>
      <c r="H46" s="24">
        <v>538173</v>
      </c>
      <c r="I46" s="24">
        <v>564265</v>
      </c>
      <c r="J46" s="24">
        <v>1638256</v>
      </c>
      <c r="K46" s="24"/>
      <c r="L46" s="24">
        <v>692699</v>
      </c>
      <c r="M46" s="24"/>
      <c r="N46" s="24">
        <v>692699</v>
      </c>
      <c r="O46" s="24"/>
      <c r="P46" s="24"/>
      <c r="Q46" s="24"/>
      <c r="R46" s="24"/>
      <c r="S46" s="24"/>
      <c r="T46" s="24"/>
      <c r="U46" s="24"/>
      <c r="V46" s="24"/>
      <c r="W46" s="24">
        <v>2330955</v>
      </c>
      <c r="X46" s="24"/>
      <c r="Y46" s="24">
        <v>2330955</v>
      </c>
      <c r="Z46" s="6">
        <v>0</v>
      </c>
      <c r="AA46" s="22">
        <v>7850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1453392</v>
      </c>
      <c r="Y47" s="21">
        <v>-1453392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106383</v>
      </c>
      <c r="F48" s="42">
        <f t="shared" si="9"/>
        <v>106383</v>
      </c>
      <c r="G48" s="42">
        <f t="shared" si="9"/>
        <v>13659637</v>
      </c>
      <c r="H48" s="42">
        <f t="shared" si="9"/>
        <v>5787442</v>
      </c>
      <c r="I48" s="42">
        <f t="shared" si="9"/>
        <v>6797388</v>
      </c>
      <c r="J48" s="42">
        <f t="shared" si="9"/>
        <v>26244467</v>
      </c>
      <c r="K48" s="42">
        <f t="shared" si="9"/>
        <v>0</v>
      </c>
      <c r="L48" s="42">
        <f t="shared" si="9"/>
        <v>7491212</v>
      </c>
      <c r="M48" s="42">
        <f t="shared" si="9"/>
        <v>0</v>
      </c>
      <c r="N48" s="42">
        <f t="shared" si="9"/>
        <v>7491212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33735679</v>
      </c>
      <c r="X48" s="42">
        <f t="shared" si="9"/>
        <v>51166644</v>
      </c>
      <c r="Y48" s="42">
        <f t="shared" si="9"/>
        <v>-17430965</v>
      </c>
      <c r="Z48" s="43">
        <f>+IF(X48&lt;&gt;0,+(Y48/X48)*100,0)</f>
        <v>-34.06704766488105</v>
      </c>
      <c r="AA48" s="40">
        <f>+AA28+AA32+AA38+AA42+AA47</f>
        <v>106383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24090</v>
      </c>
      <c r="F49" s="46">
        <f t="shared" si="10"/>
        <v>24090</v>
      </c>
      <c r="G49" s="46">
        <f t="shared" si="10"/>
        <v>51408807</v>
      </c>
      <c r="H49" s="46">
        <f t="shared" si="10"/>
        <v>1130389</v>
      </c>
      <c r="I49" s="46">
        <f t="shared" si="10"/>
        <v>-4014353</v>
      </c>
      <c r="J49" s="46">
        <f t="shared" si="10"/>
        <v>48524843</v>
      </c>
      <c r="K49" s="46">
        <f t="shared" si="10"/>
        <v>0</v>
      </c>
      <c r="L49" s="46">
        <f t="shared" si="10"/>
        <v>15220524</v>
      </c>
      <c r="M49" s="46">
        <f t="shared" si="10"/>
        <v>0</v>
      </c>
      <c r="N49" s="46">
        <f t="shared" si="10"/>
        <v>15220524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63745367</v>
      </c>
      <c r="X49" s="46">
        <f>IF(F25=F48,0,X25-X48)</f>
        <v>12044382</v>
      </c>
      <c r="Y49" s="46">
        <f t="shared" si="10"/>
        <v>51700985</v>
      </c>
      <c r="Z49" s="47">
        <f>+IF(X49&lt;&gt;0,+(Y49/X49)*100,0)</f>
        <v>429.25394594757955</v>
      </c>
      <c r="AA49" s="44">
        <f>+AA25-AA48</f>
        <v>24090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2373274494</v>
      </c>
      <c r="D5" s="19">
        <f>SUM(D6:D8)</f>
        <v>0</v>
      </c>
      <c r="E5" s="20">
        <f t="shared" si="0"/>
        <v>2329052070</v>
      </c>
      <c r="F5" s="21">
        <f t="shared" si="0"/>
        <v>2329052070</v>
      </c>
      <c r="G5" s="21">
        <f t="shared" si="0"/>
        <v>319725500</v>
      </c>
      <c r="H5" s="21">
        <f t="shared" si="0"/>
        <v>223982919</v>
      </c>
      <c r="I5" s="21">
        <f t="shared" si="0"/>
        <v>128985414</v>
      </c>
      <c r="J5" s="21">
        <f t="shared" si="0"/>
        <v>672693833</v>
      </c>
      <c r="K5" s="21">
        <f t="shared" si="0"/>
        <v>170046775</v>
      </c>
      <c r="L5" s="21">
        <f t="shared" si="0"/>
        <v>131692697</v>
      </c>
      <c r="M5" s="21">
        <f t="shared" si="0"/>
        <v>384144627</v>
      </c>
      <c r="N5" s="21">
        <f t="shared" si="0"/>
        <v>685884099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1358577932</v>
      </c>
      <c r="X5" s="21">
        <f t="shared" si="0"/>
        <v>1347214159</v>
      </c>
      <c r="Y5" s="21">
        <f t="shared" si="0"/>
        <v>11363773</v>
      </c>
      <c r="Z5" s="4">
        <f>+IF(X5&lt;&gt;0,+(Y5/X5)*100,0)</f>
        <v>0.8435016009952728</v>
      </c>
      <c r="AA5" s="19">
        <f>SUM(AA6:AA8)</f>
        <v>2329052070</v>
      </c>
    </row>
    <row r="6" spans="1:27" ht="13.5">
      <c r="A6" s="5" t="s">
        <v>33</v>
      </c>
      <c r="B6" s="3"/>
      <c r="C6" s="22">
        <v>272139</v>
      </c>
      <c r="D6" s="22"/>
      <c r="E6" s="23">
        <v>36430</v>
      </c>
      <c r="F6" s="24">
        <v>36430</v>
      </c>
      <c r="G6" s="24">
        <v>5008</v>
      </c>
      <c r="H6" s="24">
        <v>78460</v>
      </c>
      <c r="I6" s="24">
        <v>7871</v>
      </c>
      <c r="J6" s="24">
        <v>91339</v>
      </c>
      <c r="K6" s="24">
        <v>5031</v>
      </c>
      <c r="L6" s="24">
        <v>4273</v>
      </c>
      <c r="M6" s="24">
        <v>6824</v>
      </c>
      <c r="N6" s="24">
        <v>16128</v>
      </c>
      <c r="O6" s="24"/>
      <c r="P6" s="24"/>
      <c r="Q6" s="24"/>
      <c r="R6" s="24"/>
      <c r="S6" s="24"/>
      <c r="T6" s="24"/>
      <c r="U6" s="24"/>
      <c r="V6" s="24"/>
      <c r="W6" s="24">
        <v>107467</v>
      </c>
      <c r="X6" s="24">
        <v>23515</v>
      </c>
      <c r="Y6" s="24">
        <v>83952</v>
      </c>
      <c r="Z6" s="6">
        <v>357.01</v>
      </c>
      <c r="AA6" s="22">
        <v>36430</v>
      </c>
    </row>
    <row r="7" spans="1:27" ht="13.5">
      <c r="A7" s="5" t="s">
        <v>34</v>
      </c>
      <c r="B7" s="3"/>
      <c r="C7" s="25">
        <v>2358791842</v>
      </c>
      <c r="D7" s="25"/>
      <c r="E7" s="26">
        <v>2304696310</v>
      </c>
      <c r="F7" s="27">
        <v>2304696310</v>
      </c>
      <c r="G7" s="27">
        <v>317727954</v>
      </c>
      <c r="H7" s="27">
        <v>219292959</v>
      </c>
      <c r="I7" s="27">
        <v>127092521</v>
      </c>
      <c r="J7" s="27">
        <v>664113434</v>
      </c>
      <c r="K7" s="27">
        <v>169387459</v>
      </c>
      <c r="L7" s="27">
        <v>130022996</v>
      </c>
      <c r="M7" s="27">
        <v>380101154</v>
      </c>
      <c r="N7" s="27">
        <v>679511609</v>
      </c>
      <c r="O7" s="27"/>
      <c r="P7" s="27"/>
      <c r="Q7" s="27"/>
      <c r="R7" s="27"/>
      <c r="S7" s="27"/>
      <c r="T7" s="27"/>
      <c r="U7" s="27"/>
      <c r="V7" s="27"/>
      <c r="W7" s="27">
        <v>1343625043</v>
      </c>
      <c r="X7" s="27">
        <v>1340297000</v>
      </c>
      <c r="Y7" s="27">
        <v>3328043</v>
      </c>
      <c r="Z7" s="7">
        <v>0.25</v>
      </c>
      <c r="AA7" s="25">
        <v>2304696310</v>
      </c>
    </row>
    <row r="8" spans="1:27" ht="13.5">
      <c r="A8" s="5" t="s">
        <v>35</v>
      </c>
      <c r="B8" s="3"/>
      <c r="C8" s="22">
        <v>14210513</v>
      </c>
      <c r="D8" s="22"/>
      <c r="E8" s="23">
        <v>24319330</v>
      </c>
      <c r="F8" s="24">
        <v>24319330</v>
      </c>
      <c r="G8" s="24">
        <v>1992538</v>
      </c>
      <c r="H8" s="24">
        <v>4611500</v>
      </c>
      <c r="I8" s="24">
        <v>1885022</v>
      </c>
      <c r="J8" s="24">
        <v>8489060</v>
      </c>
      <c r="K8" s="24">
        <v>654285</v>
      </c>
      <c r="L8" s="24">
        <v>1665428</v>
      </c>
      <c r="M8" s="24">
        <v>4036649</v>
      </c>
      <c r="N8" s="24">
        <v>6356362</v>
      </c>
      <c r="O8" s="24"/>
      <c r="P8" s="24"/>
      <c r="Q8" s="24"/>
      <c r="R8" s="24"/>
      <c r="S8" s="24"/>
      <c r="T8" s="24"/>
      <c r="U8" s="24"/>
      <c r="V8" s="24"/>
      <c r="W8" s="24">
        <v>14845422</v>
      </c>
      <c r="X8" s="24">
        <v>6893644</v>
      </c>
      <c r="Y8" s="24">
        <v>7951778</v>
      </c>
      <c r="Z8" s="6">
        <v>115.35</v>
      </c>
      <c r="AA8" s="22">
        <v>24319330</v>
      </c>
    </row>
    <row r="9" spans="1:27" ht="13.5">
      <c r="A9" s="2" t="s">
        <v>36</v>
      </c>
      <c r="B9" s="3"/>
      <c r="C9" s="19">
        <f aca="true" t="shared" si="1" ref="C9:Y9">SUM(C10:C14)</f>
        <v>594792379</v>
      </c>
      <c r="D9" s="19">
        <f>SUM(D10:D14)</f>
        <v>0</v>
      </c>
      <c r="E9" s="20">
        <f t="shared" si="1"/>
        <v>471066341</v>
      </c>
      <c r="F9" s="21">
        <f t="shared" si="1"/>
        <v>471066341</v>
      </c>
      <c r="G9" s="21">
        <f t="shared" si="1"/>
        <v>6949725</v>
      </c>
      <c r="H9" s="21">
        <f t="shared" si="1"/>
        <v>-121925374</v>
      </c>
      <c r="I9" s="21">
        <f t="shared" si="1"/>
        <v>32932111</v>
      </c>
      <c r="J9" s="21">
        <f t="shared" si="1"/>
        <v>-82043538</v>
      </c>
      <c r="K9" s="21">
        <f t="shared" si="1"/>
        <v>86753072</v>
      </c>
      <c r="L9" s="21">
        <f t="shared" si="1"/>
        <v>40314515</v>
      </c>
      <c r="M9" s="21">
        <f t="shared" si="1"/>
        <v>165323734</v>
      </c>
      <c r="N9" s="21">
        <f t="shared" si="1"/>
        <v>292391321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210347783</v>
      </c>
      <c r="X9" s="21">
        <f t="shared" si="1"/>
        <v>157863053</v>
      </c>
      <c r="Y9" s="21">
        <f t="shared" si="1"/>
        <v>52484730</v>
      </c>
      <c r="Z9" s="4">
        <f>+IF(X9&lt;&gt;0,+(Y9/X9)*100,0)</f>
        <v>33.247000487188096</v>
      </c>
      <c r="AA9" s="19">
        <f>SUM(AA10:AA14)</f>
        <v>471066341</v>
      </c>
    </row>
    <row r="10" spans="1:27" ht="13.5">
      <c r="A10" s="5" t="s">
        <v>37</v>
      </c>
      <c r="B10" s="3"/>
      <c r="C10" s="22">
        <v>24881991</v>
      </c>
      <c r="D10" s="22"/>
      <c r="E10" s="23">
        <v>19921700</v>
      </c>
      <c r="F10" s="24">
        <v>19921700</v>
      </c>
      <c r="G10" s="24">
        <v>1188927</v>
      </c>
      <c r="H10" s="24">
        <v>2498704</v>
      </c>
      <c r="I10" s="24">
        <v>994186</v>
      </c>
      <c r="J10" s="24">
        <v>4681817</v>
      </c>
      <c r="K10" s="24">
        <v>953723</v>
      </c>
      <c r="L10" s="24">
        <v>2256792</v>
      </c>
      <c r="M10" s="24">
        <v>2300913</v>
      </c>
      <c r="N10" s="24">
        <v>5511428</v>
      </c>
      <c r="O10" s="24"/>
      <c r="P10" s="24"/>
      <c r="Q10" s="24"/>
      <c r="R10" s="24"/>
      <c r="S10" s="24"/>
      <c r="T10" s="24"/>
      <c r="U10" s="24"/>
      <c r="V10" s="24"/>
      <c r="W10" s="24">
        <v>10193245</v>
      </c>
      <c r="X10" s="24">
        <v>6869567</v>
      </c>
      <c r="Y10" s="24">
        <v>3323678</v>
      </c>
      <c r="Z10" s="6">
        <v>48.38</v>
      </c>
      <c r="AA10" s="22">
        <v>19921700</v>
      </c>
    </row>
    <row r="11" spans="1:27" ht="13.5">
      <c r="A11" s="5" t="s">
        <v>38</v>
      </c>
      <c r="B11" s="3"/>
      <c r="C11" s="22">
        <v>23273152</v>
      </c>
      <c r="D11" s="22"/>
      <c r="E11" s="23">
        <v>27488250</v>
      </c>
      <c r="F11" s="24">
        <v>27488250</v>
      </c>
      <c r="G11" s="24">
        <v>124574</v>
      </c>
      <c r="H11" s="24">
        <v>7605696</v>
      </c>
      <c r="I11" s="24">
        <v>391734</v>
      </c>
      <c r="J11" s="24">
        <v>8122004</v>
      </c>
      <c r="K11" s="24">
        <v>209401</v>
      </c>
      <c r="L11" s="24">
        <v>299268</v>
      </c>
      <c r="M11" s="24">
        <v>7846952</v>
      </c>
      <c r="N11" s="24">
        <v>8355621</v>
      </c>
      <c r="O11" s="24"/>
      <c r="P11" s="24"/>
      <c r="Q11" s="24"/>
      <c r="R11" s="24"/>
      <c r="S11" s="24"/>
      <c r="T11" s="24"/>
      <c r="U11" s="24"/>
      <c r="V11" s="24"/>
      <c r="W11" s="24">
        <v>16477625</v>
      </c>
      <c r="X11" s="24">
        <v>8835060</v>
      </c>
      <c r="Y11" s="24">
        <v>7642565</v>
      </c>
      <c r="Z11" s="6">
        <v>86.5</v>
      </c>
      <c r="AA11" s="22">
        <v>27488250</v>
      </c>
    </row>
    <row r="12" spans="1:27" ht="13.5">
      <c r="A12" s="5" t="s">
        <v>39</v>
      </c>
      <c r="B12" s="3"/>
      <c r="C12" s="22">
        <v>13753828</v>
      </c>
      <c r="D12" s="22"/>
      <c r="E12" s="23">
        <v>36640601</v>
      </c>
      <c r="F12" s="24">
        <v>36640601</v>
      </c>
      <c r="G12" s="24">
        <v>1772941</v>
      </c>
      <c r="H12" s="24">
        <v>-932072</v>
      </c>
      <c r="I12" s="24">
        <v>2258169</v>
      </c>
      <c r="J12" s="24">
        <v>3099038</v>
      </c>
      <c r="K12" s="24">
        <v>664247</v>
      </c>
      <c r="L12" s="24">
        <v>728650</v>
      </c>
      <c r="M12" s="24">
        <v>770360</v>
      </c>
      <c r="N12" s="24">
        <v>2163257</v>
      </c>
      <c r="O12" s="24"/>
      <c r="P12" s="24"/>
      <c r="Q12" s="24"/>
      <c r="R12" s="24"/>
      <c r="S12" s="24"/>
      <c r="T12" s="24"/>
      <c r="U12" s="24"/>
      <c r="V12" s="24"/>
      <c r="W12" s="24">
        <v>5262295</v>
      </c>
      <c r="X12" s="24">
        <v>14611311</v>
      </c>
      <c r="Y12" s="24">
        <v>-9349016</v>
      </c>
      <c r="Z12" s="6">
        <v>-63.98</v>
      </c>
      <c r="AA12" s="22">
        <v>36640601</v>
      </c>
    </row>
    <row r="13" spans="1:27" ht="13.5">
      <c r="A13" s="5" t="s">
        <v>40</v>
      </c>
      <c r="B13" s="3"/>
      <c r="C13" s="22">
        <v>525909169</v>
      </c>
      <c r="D13" s="22"/>
      <c r="E13" s="23">
        <v>386009460</v>
      </c>
      <c r="F13" s="24">
        <v>386009460</v>
      </c>
      <c r="G13" s="24">
        <v>3840514</v>
      </c>
      <c r="H13" s="24">
        <v>-131101558</v>
      </c>
      <c r="I13" s="24">
        <v>29283924</v>
      </c>
      <c r="J13" s="24">
        <v>-97977120</v>
      </c>
      <c r="K13" s="24">
        <v>84921285</v>
      </c>
      <c r="L13" s="24">
        <v>36636847</v>
      </c>
      <c r="M13" s="24">
        <v>154401710</v>
      </c>
      <c r="N13" s="24">
        <v>275959842</v>
      </c>
      <c r="O13" s="24"/>
      <c r="P13" s="24"/>
      <c r="Q13" s="24"/>
      <c r="R13" s="24"/>
      <c r="S13" s="24"/>
      <c r="T13" s="24"/>
      <c r="U13" s="24"/>
      <c r="V13" s="24"/>
      <c r="W13" s="24">
        <v>177982722</v>
      </c>
      <c r="X13" s="24">
        <v>127496339</v>
      </c>
      <c r="Y13" s="24">
        <v>50486383</v>
      </c>
      <c r="Z13" s="6">
        <v>39.6</v>
      </c>
      <c r="AA13" s="22">
        <v>386009460</v>
      </c>
    </row>
    <row r="14" spans="1:27" ht="13.5">
      <c r="A14" s="5" t="s">
        <v>41</v>
      </c>
      <c r="B14" s="3"/>
      <c r="C14" s="25">
        <v>6974239</v>
      </c>
      <c r="D14" s="25"/>
      <c r="E14" s="26">
        <v>1006330</v>
      </c>
      <c r="F14" s="27">
        <v>1006330</v>
      </c>
      <c r="G14" s="27">
        <v>22769</v>
      </c>
      <c r="H14" s="27">
        <v>3856</v>
      </c>
      <c r="I14" s="27">
        <v>4098</v>
      </c>
      <c r="J14" s="27">
        <v>30723</v>
      </c>
      <c r="K14" s="27">
        <v>4416</v>
      </c>
      <c r="L14" s="27">
        <v>392958</v>
      </c>
      <c r="M14" s="27">
        <v>3799</v>
      </c>
      <c r="N14" s="27">
        <v>401173</v>
      </c>
      <c r="O14" s="27"/>
      <c r="P14" s="27"/>
      <c r="Q14" s="27"/>
      <c r="R14" s="27"/>
      <c r="S14" s="27"/>
      <c r="T14" s="27"/>
      <c r="U14" s="27"/>
      <c r="V14" s="27"/>
      <c r="W14" s="27">
        <v>431896</v>
      </c>
      <c r="X14" s="27">
        <v>50776</v>
      </c>
      <c r="Y14" s="27">
        <v>381120</v>
      </c>
      <c r="Z14" s="7">
        <v>750.59</v>
      </c>
      <c r="AA14" s="25">
        <v>1006330</v>
      </c>
    </row>
    <row r="15" spans="1:27" ht="13.5">
      <c r="A15" s="2" t="s">
        <v>42</v>
      </c>
      <c r="B15" s="8"/>
      <c r="C15" s="19">
        <f aca="true" t="shared" si="2" ref="C15:Y15">SUM(C16:C18)</f>
        <v>768233867</v>
      </c>
      <c r="D15" s="19">
        <f>SUM(D16:D18)</f>
        <v>0</v>
      </c>
      <c r="E15" s="20">
        <f t="shared" si="2"/>
        <v>707209558</v>
      </c>
      <c r="F15" s="21">
        <f t="shared" si="2"/>
        <v>707209558</v>
      </c>
      <c r="G15" s="21">
        <f t="shared" si="2"/>
        <v>61745935</v>
      </c>
      <c r="H15" s="21">
        <f t="shared" si="2"/>
        <v>38305971</v>
      </c>
      <c r="I15" s="21">
        <f t="shared" si="2"/>
        <v>26856624</v>
      </c>
      <c r="J15" s="21">
        <f t="shared" si="2"/>
        <v>126908530</v>
      </c>
      <c r="K15" s="21">
        <f t="shared" si="2"/>
        <v>21360376</v>
      </c>
      <c r="L15" s="21">
        <f t="shared" si="2"/>
        <v>36598852</v>
      </c>
      <c r="M15" s="21">
        <f t="shared" si="2"/>
        <v>79554544</v>
      </c>
      <c r="N15" s="21">
        <f t="shared" si="2"/>
        <v>137513772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264422302</v>
      </c>
      <c r="X15" s="21">
        <f t="shared" si="2"/>
        <v>361551050</v>
      </c>
      <c r="Y15" s="21">
        <f t="shared" si="2"/>
        <v>-97128748</v>
      </c>
      <c r="Z15" s="4">
        <f>+IF(X15&lt;&gt;0,+(Y15/X15)*100,0)</f>
        <v>-26.86446298524095</v>
      </c>
      <c r="AA15" s="19">
        <f>SUM(AA16:AA18)</f>
        <v>707209558</v>
      </c>
    </row>
    <row r="16" spans="1:27" ht="13.5">
      <c r="A16" s="5" t="s">
        <v>43</v>
      </c>
      <c r="B16" s="3"/>
      <c r="C16" s="22">
        <v>214822538</v>
      </c>
      <c r="D16" s="22"/>
      <c r="E16" s="23">
        <v>403800758</v>
      </c>
      <c r="F16" s="24">
        <v>403800758</v>
      </c>
      <c r="G16" s="24">
        <v>8254600</v>
      </c>
      <c r="H16" s="24">
        <v>34813114</v>
      </c>
      <c r="I16" s="24">
        <v>1538123</v>
      </c>
      <c r="J16" s="24">
        <v>44605837</v>
      </c>
      <c r="K16" s="24">
        <v>1405448</v>
      </c>
      <c r="L16" s="24">
        <v>1934305</v>
      </c>
      <c r="M16" s="24">
        <v>66827634</v>
      </c>
      <c r="N16" s="24">
        <v>70167387</v>
      </c>
      <c r="O16" s="24"/>
      <c r="P16" s="24"/>
      <c r="Q16" s="24"/>
      <c r="R16" s="24"/>
      <c r="S16" s="24"/>
      <c r="T16" s="24"/>
      <c r="U16" s="24"/>
      <c r="V16" s="24"/>
      <c r="W16" s="24">
        <v>114773224</v>
      </c>
      <c r="X16" s="24">
        <v>225944672</v>
      </c>
      <c r="Y16" s="24">
        <v>-111171448</v>
      </c>
      <c r="Z16" s="6">
        <v>-49.2</v>
      </c>
      <c r="AA16" s="22">
        <v>403800758</v>
      </c>
    </row>
    <row r="17" spans="1:27" ht="13.5">
      <c r="A17" s="5" t="s">
        <v>44</v>
      </c>
      <c r="B17" s="3"/>
      <c r="C17" s="22">
        <v>544543744</v>
      </c>
      <c r="D17" s="22"/>
      <c r="E17" s="23">
        <v>298200100</v>
      </c>
      <c r="F17" s="24">
        <v>298200100</v>
      </c>
      <c r="G17" s="24">
        <v>53174959</v>
      </c>
      <c r="H17" s="24">
        <v>3203711</v>
      </c>
      <c r="I17" s="24">
        <v>24774820</v>
      </c>
      <c r="J17" s="24">
        <v>81153490</v>
      </c>
      <c r="K17" s="24">
        <v>19676700</v>
      </c>
      <c r="L17" s="24">
        <v>34203625</v>
      </c>
      <c r="M17" s="24">
        <v>12495586</v>
      </c>
      <c r="N17" s="24">
        <v>66375911</v>
      </c>
      <c r="O17" s="24"/>
      <c r="P17" s="24"/>
      <c r="Q17" s="24"/>
      <c r="R17" s="24"/>
      <c r="S17" s="24"/>
      <c r="T17" s="24"/>
      <c r="U17" s="24"/>
      <c r="V17" s="24"/>
      <c r="W17" s="24">
        <v>147529401</v>
      </c>
      <c r="X17" s="24">
        <v>133185414</v>
      </c>
      <c r="Y17" s="24">
        <v>14343987</v>
      </c>
      <c r="Z17" s="6">
        <v>10.77</v>
      </c>
      <c r="AA17" s="22">
        <v>298200100</v>
      </c>
    </row>
    <row r="18" spans="1:27" ht="13.5">
      <c r="A18" s="5" t="s">
        <v>45</v>
      </c>
      <c r="B18" s="3"/>
      <c r="C18" s="22">
        <v>8867585</v>
      </c>
      <c r="D18" s="22"/>
      <c r="E18" s="23">
        <v>5208700</v>
      </c>
      <c r="F18" s="24">
        <v>5208700</v>
      </c>
      <c r="G18" s="24">
        <v>316376</v>
      </c>
      <c r="H18" s="24">
        <v>289146</v>
      </c>
      <c r="I18" s="24">
        <v>543681</v>
      </c>
      <c r="J18" s="24">
        <v>1149203</v>
      </c>
      <c r="K18" s="24">
        <v>278228</v>
      </c>
      <c r="L18" s="24">
        <v>460922</v>
      </c>
      <c r="M18" s="24">
        <v>231324</v>
      </c>
      <c r="N18" s="24">
        <v>970474</v>
      </c>
      <c r="O18" s="24"/>
      <c r="P18" s="24"/>
      <c r="Q18" s="24"/>
      <c r="R18" s="24"/>
      <c r="S18" s="24"/>
      <c r="T18" s="24"/>
      <c r="U18" s="24"/>
      <c r="V18" s="24"/>
      <c r="W18" s="24">
        <v>2119677</v>
      </c>
      <c r="X18" s="24">
        <v>2420964</v>
      </c>
      <c r="Y18" s="24">
        <v>-301287</v>
      </c>
      <c r="Z18" s="6">
        <v>-12.44</v>
      </c>
      <c r="AA18" s="22">
        <v>5208700</v>
      </c>
    </row>
    <row r="19" spans="1:27" ht="13.5">
      <c r="A19" s="2" t="s">
        <v>46</v>
      </c>
      <c r="B19" s="8"/>
      <c r="C19" s="19">
        <f aca="true" t="shared" si="3" ref="C19:Y19">SUM(C20:C23)</f>
        <v>4747746681</v>
      </c>
      <c r="D19" s="19">
        <f>SUM(D20:D23)</f>
        <v>0</v>
      </c>
      <c r="E19" s="20">
        <f t="shared" si="3"/>
        <v>5442304500</v>
      </c>
      <c r="F19" s="21">
        <f t="shared" si="3"/>
        <v>5442304500</v>
      </c>
      <c r="G19" s="21">
        <f t="shared" si="3"/>
        <v>531339475</v>
      </c>
      <c r="H19" s="21">
        <f t="shared" si="3"/>
        <v>264374135</v>
      </c>
      <c r="I19" s="21">
        <f t="shared" si="3"/>
        <v>427795942</v>
      </c>
      <c r="J19" s="21">
        <f t="shared" si="3"/>
        <v>1223509552</v>
      </c>
      <c r="K19" s="21">
        <f t="shared" si="3"/>
        <v>374338275</v>
      </c>
      <c r="L19" s="21">
        <f t="shared" si="3"/>
        <v>413732336</v>
      </c>
      <c r="M19" s="21">
        <f t="shared" si="3"/>
        <v>528207601</v>
      </c>
      <c r="N19" s="21">
        <f t="shared" si="3"/>
        <v>1316278212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2539787764</v>
      </c>
      <c r="X19" s="21">
        <f t="shared" si="3"/>
        <v>2607716777</v>
      </c>
      <c r="Y19" s="21">
        <f t="shared" si="3"/>
        <v>-67929013</v>
      </c>
      <c r="Z19" s="4">
        <f>+IF(X19&lt;&gt;0,+(Y19/X19)*100,0)</f>
        <v>-2.6049229578584714</v>
      </c>
      <c r="AA19" s="19">
        <f>SUM(AA20:AA23)</f>
        <v>5442304500</v>
      </c>
    </row>
    <row r="20" spans="1:27" ht="13.5">
      <c r="A20" s="5" t="s">
        <v>47</v>
      </c>
      <c r="B20" s="3"/>
      <c r="C20" s="22">
        <v>3050169772</v>
      </c>
      <c r="D20" s="22"/>
      <c r="E20" s="23">
        <v>3365130870</v>
      </c>
      <c r="F20" s="24">
        <v>3365130870</v>
      </c>
      <c r="G20" s="24">
        <v>332871396</v>
      </c>
      <c r="H20" s="24">
        <v>140566619</v>
      </c>
      <c r="I20" s="24">
        <v>316319518</v>
      </c>
      <c r="J20" s="24">
        <v>789757533</v>
      </c>
      <c r="K20" s="24">
        <v>232346571</v>
      </c>
      <c r="L20" s="24">
        <v>260378146</v>
      </c>
      <c r="M20" s="24">
        <v>278100616</v>
      </c>
      <c r="N20" s="24">
        <v>770825333</v>
      </c>
      <c r="O20" s="24"/>
      <c r="P20" s="24"/>
      <c r="Q20" s="24"/>
      <c r="R20" s="24"/>
      <c r="S20" s="24"/>
      <c r="T20" s="24"/>
      <c r="U20" s="24"/>
      <c r="V20" s="24"/>
      <c r="W20" s="24">
        <v>1560582866</v>
      </c>
      <c r="X20" s="24">
        <v>1610397407</v>
      </c>
      <c r="Y20" s="24">
        <v>-49814541</v>
      </c>
      <c r="Z20" s="6">
        <v>-3.09</v>
      </c>
      <c r="AA20" s="22">
        <v>3365130870</v>
      </c>
    </row>
    <row r="21" spans="1:27" ht="13.5">
      <c r="A21" s="5" t="s">
        <v>48</v>
      </c>
      <c r="B21" s="3"/>
      <c r="C21" s="22">
        <v>818133970</v>
      </c>
      <c r="D21" s="22"/>
      <c r="E21" s="23">
        <v>883704220</v>
      </c>
      <c r="F21" s="24">
        <v>883704220</v>
      </c>
      <c r="G21" s="24">
        <v>77755265</v>
      </c>
      <c r="H21" s="24">
        <v>53762592</v>
      </c>
      <c r="I21" s="24">
        <v>35184115</v>
      </c>
      <c r="J21" s="24">
        <v>166701972</v>
      </c>
      <c r="K21" s="24">
        <v>72659059</v>
      </c>
      <c r="L21" s="24">
        <v>65195003</v>
      </c>
      <c r="M21" s="24">
        <v>96902842</v>
      </c>
      <c r="N21" s="24">
        <v>234756904</v>
      </c>
      <c r="O21" s="24"/>
      <c r="P21" s="24"/>
      <c r="Q21" s="24"/>
      <c r="R21" s="24"/>
      <c r="S21" s="24"/>
      <c r="T21" s="24"/>
      <c r="U21" s="24"/>
      <c r="V21" s="24"/>
      <c r="W21" s="24">
        <v>401458876</v>
      </c>
      <c r="X21" s="24">
        <v>420459915</v>
      </c>
      <c r="Y21" s="24">
        <v>-19001039</v>
      </c>
      <c r="Z21" s="6">
        <v>-4.52</v>
      </c>
      <c r="AA21" s="22">
        <v>883704220</v>
      </c>
    </row>
    <row r="22" spans="1:27" ht="13.5">
      <c r="A22" s="5" t="s">
        <v>49</v>
      </c>
      <c r="B22" s="3"/>
      <c r="C22" s="25">
        <v>644098570</v>
      </c>
      <c r="D22" s="25"/>
      <c r="E22" s="26">
        <v>881731750</v>
      </c>
      <c r="F22" s="27">
        <v>881731750</v>
      </c>
      <c r="G22" s="27">
        <v>71708694</v>
      </c>
      <c r="H22" s="27">
        <v>49840689</v>
      </c>
      <c r="I22" s="27">
        <v>56517071</v>
      </c>
      <c r="J22" s="27">
        <v>178066454</v>
      </c>
      <c r="K22" s="27">
        <v>48784121</v>
      </c>
      <c r="L22" s="27">
        <v>69259063</v>
      </c>
      <c r="M22" s="27">
        <v>133673221</v>
      </c>
      <c r="N22" s="27">
        <v>251716405</v>
      </c>
      <c r="O22" s="27"/>
      <c r="P22" s="27"/>
      <c r="Q22" s="27"/>
      <c r="R22" s="27"/>
      <c r="S22" s="27"/>
      <c r="T22" s="27"/>
      <c r="U22" s="27"/>
      <c r="V22" s="27"/>
      <c r="W22" s="27">
        <v>429782859</v>
      </c>
      <c r="X22" s="27">
        <v>419327808</v>
      </c>
      <c r="Y22" s="27">
        <v>10455051</v>
      </c>
      <c r="Z22" s="7">
        <v>2.49</v>
      </c>
      <c r="AA22" s="25">
        <v>881731750</v>
      </c>
    </row>
    <row r="23" spans="1:27" ht="13.5">
      <c r="A23" s="5" t="s">
        <v>50</v>
      </c>
      <c r="B23" s="3"/>
      <c r="C23" s="22">
        <v>235344369</v>
      </c>
      <c r="D23" s="22"/>
      <c r="E23" s="23">
        <v>311737660</v>
      </c>
      <c r="F23" s="24">
        <v>311737660</v>
      </c>
      <c r="G23" s="24">
        <v>49004120</v>
      </c>
      <c r="H23" s="24">
        <v>20204235</v>
      </c>
      <c r="I23" s="24">
        <v>19775238</v>
      </c>
      <c r="J23" s="24">
        <v>88983593</v>
      </c>
      <c r="K23" s="24">
        <v>20548524</v>
      </c>
      <c r="L23" s="24">
        <v>18900124</v>
      </c>
      <c r="M23" s="24">
        <v>19530922</v>
      </c>
      <c r="N23" s="24">
        <v>58979570</v>
      </c>
      <c r="O23" s="24"/>
      <c r="P23" s="24"/>
      <c r="Q23" s="24"/>
      <c r="R23" s="24"/>
      <c r="S23" s="24"/>
      <c r="T23" s="24"/>
      <c r="U23" s="24"/>
      <c r="V23" s="24"/>
      <c r="W23" s="24">
        <v>147963163</v>
      </c>
      <c r="X23" s="24">
        <v>157531647</v>
      </c>
      <c r="Y23" s="24">
        <v>-9568484</v>
      </c>
      <c r="Z23" s="6">
        <v>-6.07</v>
      </c>
      <c r="AA23" s="22">
        <v>311737660</v>
      </c>
    </row>
    <row r="24" spans="1:27" ht="13.5">
      <c r="A24" s="2" t="s">
        <v>51</v>
      </c>
      <c r="B24" s="8" t="s">
        <v>52</v>
      </c>
      <c r="C24" s="19">
        <v>16914590</v>
      </c>
      <c r="D24" s="19"/>
      <c r="E24" s="20">
        <v>16730730</v>
      </c>
      <c r="F24" s="21">
        <v>16730730</v>
      </c>
      <c r="G24" s="21"/>
      <c r="H24" s="21"/>
      <c r="I24" s="21"/>
      <c r="J24" s="21"/>
      <c r="K24" s="21">
        <v>19383</v>
      </c>
      <c r="L24" s="21"/>
      <c r="M24" s="21"/>
      <c r="N24" s="21">
        <v>19383</v>
      </c>
      <c r="O24" s="21"/>
      <c r="P24" s="21"/>
      <c r="Q24" s="21"/>
      <c r="R24" s="21"/>
      <c r="S24" s="21"/>
      <c r="T24" s="21"/>
      <c r="U24" s="21"/>
      <c r="V24" s="21"/>
      <c r="W24" s="21">
        <v>19383</v>
      </c>
      <c r="X24" s="21">
        <v>6994859</v>
      </c>
      <c r="Y24" s="21">
        <v>-6975476</v>
      </c>
      <c r="Z24" s="4">
        <v>-99.72</v>
      </c>
      <c r="AA24" s="19">
        <v>16730730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8500962011</v>
      </c>
      <c r="D25" s="40">
        <f>+D5+D9+D15+D19+D24</f>
        <v>0</v>
      </c>
      <c r="E25" s="41">
        <f t="shared" si="4"/>
        <v>8966363199</v>
      </c>
      <c r="F25" s="42">
        <f t="shared" si="4"/>
        <v>8966363199</v>
      </c>
      <c r="G25" s="42">
        <f t="shared" si="4"/>
        <v>919760635</v>
      </c>
      <c r="H25" s="42">
        <f t="shared" si="4"/>
        <v>404737651</v>
      </c>
      <c r="I25" s="42">
        <f t="shared" si="4"/>
        <v>616570091</v>
      </c>
      <c r="J25" s="42">
        <f t="shared" si="4"/>
        <v>1941068377</v>
      </c>
      <c r="K25" s="42">
        <f t="shared" si="4"/>
        <v>652517881</v>
      </c>
      <c r="L25" s="42">
        <f t="shared" si="4"/>
        <v>622338400</v>
      </c>
      <c r="M25" s="42">
        <f t="shared" si="4"/>
        <v>1157230506</v>
      </c>
      <c r="N25" s="42">
        <f t="shared" si="4"/>
        <v>2432086787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4373155164</v>
      </c>
      <c r="X25" s="42">
        <f t="shared" si="4"/>
        <v>4481339898</v>
      </c>
      <c r="Y25" s="42">
        <f t="shared" si="4"/>
        <v>-108184734</v>
      </c>
      <c r="Z25" s="43">
        <f>+IF(X25&lt;&gt;0,+(Y25/X25)*100,0)</f>
        <v>-2.414115788188312</v>
      </c>
      <c r="AA25" s="40">
        <f>+AA5+AA9+AA15+AA19+AA24</f>
        <v>8966363199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701819077</v>
      </c>
      <c r="D28" s="19">
        <f>SUM(D29:D31)</f>
        <v>0</v>
      </c>
      <c r="E28" s="20">
        <f t="shared" si="5"/>
        <v>1214827620</v>
      </c>
      <c r="F28" s="21">
        <f t="shared" si="5"/>
        <v>1214827620</v>
      </c>
      <c r="G28" s="21">
        <f t="shared" si="5"/>
        <v>107578101</v>
      </c>
      <c r="H28" s="21">
        <f t="shared" si="5"/>
        <v>108868280</v>
      </c>
      <c r="I28" s="21">
        <f t="shared" si="5"/>
        <v>93591546</v>
      </c>
      <c r="J28" s="21">
        <f t="shared" si="5"/>
        <v>310037927</v>
      </c>
      <c r="K28" s="21">
        <f t="shared" si="5"/>
        <v>82816672</v>
      </c>
      <c r="L28" s="21">
        <f t="shared" si="5"/>
        <v>115132973</v>
      </c>
      <c r="M28" s="21">
        <f t="shared" si="5"/>
        <v>88722740</v>
      </c>
      <c r="N28" s="21">
        <f t="shared" si="5"/>
        <v>286672385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596710312</v>
      </c>
      <c r="X28" s="21">
        <f t="shared" si="5"/>
        <v>601349775</v>
      </c>
      <c r="Y28" s="21">
        <f t="shared" si="5"/>
        <v>-4639463</v>
      </c>
      <c r="Z28" s="4">
        <f>+IF(X28&lt;&gt;0,+(Y28/X28)*100,0)</f>
        <v>-0.7715082291333691</v>
      </c>
      <c r="AA28" s="19">
        <f>SUM(AA29:AA31)</f>
        <v>1214827620</v>
      </c>
    </row>
    <row r="29" spans="1:27" ht="13.5">
      <c r="A29" s="5" t="s">
        <v>33</v>
      </c>
      <c r="B29" s="3"/>
      <c r="C29" s="22">
        <v>159387018</v>
      </c>
      <c r="D29" s="22"/>
      <c r="E29" s="23">
        <v>199926170</v>
      </c>
      <c r="F29" s="24">
        <v>199926170</v>
      </c>
      <c r="G29" s="24">
        <v>30144918</v>
      </c>
      <c r="H29" s="24">
        <v>17200569</v>
      </c>
      <c r="I29" s="24">
        <v>17940212</v>
      </c>
      <c r="J29" s="24">
        <v>65285699</v>
      </c>
      <c r="K29" s="24">
        <v>19347578</v>
      </c>
      <c r="L29" s="24">
        <v>17357701</v>
      </c>
      <c r="M29" s="24">
        <v>12411102</v>
      </c>
      <c r="N29" s="24">
        <v>49116381</v>
      </c>
      <c r="O29" s="24"/>
      <c r="P29" s="24"/>
      <c r="Q29" s="24"/>
      <c r="R29" s="24"/>
      <c r="S29" s="24"/>
      <c r="T29" s="24"/>
      <c r="U29" s="24"/>
      <c r="V29" s="24"/>
      <c r="W29" s="24">
        <v>114402080</v>
      </c>
      <c r="X29" s="24">
        <v>104440158</v>
      </c>
      <c r="Y29" s="24">
        <v>9961922</v>
      </c>
      <c r="Z29" s="6">
        <v>9.54</v>
      </c>
      <c r="AA29" s="22">
        <v>199926170</v>
      </c>
    </row>
    <row r="30" spans="1:27" ht="13.5">
      <c r="A30" s="5" t="s">
        <v>34</v>
      </c>
      <c r="B30" s="3"/>
      <c r="C30" s="25">
        <v>307541496</v>
      </c>
      <c r="D30" s="25"/>
      <c r="E30" s="26">
        <v>617061140</v>
      </c>
      <c r="F30" s="27">
        <v>617061140</v>
      </c>
      <c r="G30" s="27">
        <v>44373485</v>
      </c>
      <c r="H30" s="27">
        <v>60722185</v>
      </c>
      <c r="I30" s="27">
        <v>38029762</v>
      </c>
      <c r="J30" s="27">
        <v>143125432</v>
      </c>
      <c r="K30" s="27">
        <v>26163065</v>
      </c>
      <c r="L30" s="27">
        <v>60478760</v>
      </c>
      <c r="M30" s="27">
        <v>38632240</v>
      </c>
      <c r="N30" s="27">
        <v>125274065</v>
      </c>
      <c r="O30" s="27"/>
      <c r="P30" s="27"/>
      <c r="Q30" s="27"/>
      <c r="R30" s="27"/>
      <c r="S30" s="27"/>
      <c r="T30" s="27"/>
      <c r="U30" s="27"/>
      <c r="V30" s="27"/>
      <c r="W30" s="27">
        <v>268399497</v>
      </c>
      <c r="X30" s="27">
        <v>292801623</v>
      </c>
      <c r="Y30" s="27">
        <v>-24402126</v>
      </c>
      <c r="Z30" s="7">
        <v>-8.33</v>
      </c>
      <c r="AA30" s="25">
        <v>617061140</v>
      </c>
    </row>
    <row r="31" spans="1:27" ht="13.5">
      <c r="A31" s="5" t="s">
        <v>35</v>
      </c>
      <c r="B31" s="3"/>
      <c r="C31" s="22">
        <v>234890563</v>
      </c>
      <c r="D31" s="22"/>
      <c r="E31" s="23">
        <v>397840310</v>
      </c>
      <c r="F31" s="24">
        <v>397840310</v>
      </c>
      <c r="G31" s="24">
        <v>33059698</v>
      </c>
      <c r="H31" s="24">
        <v>30945526</v>
      </c>
      <c r="I31" s="24">
        <v>37621572</v>
      </c>
      <c r="J31" s="24">
        <v>101626796</v>
      </c>
      <c r="K31" s="24">
        <v>37306029</v>
      </c>
      <c r="L31" s="24">
        <v>37296512</v>
      </c>
      <c r="M31" s="24">
        <v>37679398</v>
      </c>
      <c r="N31" s="24">
        <v>112281939</v>
      </c>
      <c r="O31" s="24"/>
      <c r="P31" s="24"/>
      <c r="Q31" s="24"/>
      <c r="R31" s="24"/>
      <c r="S31" s="24"/>
      <c r="T31" s="24"/>
      <c r="U31" s="24"/>
      <c r="V31" s="24"/>
      <c r="W31" s="24">
        <v>213908735</v>
      </c>
      <c r="X31" s="24">
        <v>204107994</v>
      </c>
      <c r="Y31" s="24">
        <v>9800741</v>
      </c>
      <c r="Z31" s="6">
        <v>4.8</v>
      </c>
      <c r="AA31" s="22">
        <v>397840310</v>
      </c>
    </row>
    <row r="32" spans="1:27" ht="13.5">
      <c r="A32" s="2" t="s">
        <v>36</v>
      </c>
      <c r="B32" s="3"/>
      <c r="C32" s="19">
        <f aca="true" t="shared" si="6" ref="C32:Y32">SUM(C33:C37)</f>
        <v>1309529077</v>
      </c>
      <c r="D32" s="19">
        <f>SUM(D33:D37)</f>
        <v>0</v>
      </c>
      <c r="E32" s="20">
        <f t="shared" si="6"/>
        <v>1387280120</v>
      </c>
      <c r="F32" s="21">
        <f t="shared" si="6"/>
        <v>1387280120</v>
      </c>
      <c r="G32" s="21">
        <f t="shared" si="6"/>
        <v>97849022</v>
      </c>
      <c r="H32" s="21">
        <f t="shared" si="6"/>
        <v>145617351</v>
      </c>
      <c r="I32" s="21">
        <f t="shared" si="6"/>
        <v>160286775</v>
      </c>
      <c r="J32" s="21">
        <f t="shared" si="6"/>
        <v>403753148</v>
      </c>
      <c r="K32" s="21">
        <f t="shared" si="6"/>
        <v>131081552</v>
      </c>
      <c r="L32" s="21">
        <f t="shared" si="6"/>
        <v>161448925</v>
      </c>
      <c r="M32" s="21">
        <f t="shared" si="6"/>
        <v>112641989</v>
      </c>
      <c r="N32" s="21">
        <f t="shared" si="6"/>
        <v>405172466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808925614</v>
      </c>
      <c r="X32" s="21">
        <f t="shared" si="6"/>
        <v>691812130</v>
      </c>
      <c r="Y32" s="21">
        <f t="shared" si="6"/>
        <v>117113484</v>
      </c>
      <c r="Z32" s="4">
        <f>+IF(X32&lt;&gt;0,+(Y32/X32)*100,0)</f>
        <v>16.928509767528936</v>
      </c>
      <c r="AA32" s="19">
        <f>SUM(AA33:AA37)</f>
        <v>1387280120</v>
      </c>
    </row>
    <row r="33" spans="1:27" ht="13.5">
      <c r="A33" s="5" t="s">
        <v>37</v>
      </c>
      <c r="B33" s="3"/>
      <c r="C33" s="22">
        <v>150626002</v>
      </c>
      <c r="D33" s="22"/>
      <c r="E33" s="23">
        <v>174597700</v>
      </c>
      <c r="F33" s="24">
        <v>174597700</v>
      </c>
      <c r="G33" s="24">
        <v>8903822</v>
      </c>
      <c r="H33" s="24">
        <v>9488913</v>
      </c>
      <c r="I33" s="24">
        <v>11825869</v>
      </c>
      <c r="J33" s="24">
        <v>30218604</v>
      </c>
      <c r="K33" s="24">
        <v>10231264</v>
      </c>
      <c r="L33" s="24">
        <v>13364270</v>
      </c>
      <c r="M33" s="24">
        <v>13833883</v>
      </c>
      <c r="N33" s="24">
        <v>37429417</v>
      </c>
      <c r="O33" s="24"/>
      <c r="P33" s="24"/>
      <c r="Q33" s="24"/>
      <c r="R33" s="24"/>
      <c r="S33" s="24"/>
      <c r="T33" s="24"/>
      <c r="U33" s="24"/>
      <c r="V33" s="24"/>
      <c r="W33" s="24">
        <v>67648021</v>
      </c>
      <c r="X33" s="24">
        <v>88266315</v>
      </c>
      <c r="Y33" s="24">
        <v>-20618294</v>
      </c>
      <c r="Z33" s="6">
        <v>-23.36</v>
      </c>
      <c r="AA33" s="22">
        <v>174597700</v>
      </c>
    </row>
    <row r="34" spans="1:27" ht="13.5">
      <c r="A34" s="5" t="s">
        <v>38</v>
      </c>
      <c r="B34" s="3"/>
      <c r="C34" s="22">
        <v>144937771</v>
      </c>
      <c r="D34" s="22"/>
      <c r="E34" s="23">
        <v>181519390</v>
      </c>
      <c r="F34" s="24">
        <v>181519390</v>
      </c>
      <c r="G34" s="24">
        <v>12369714</v>
      </c>
      <c r="H34" s="24">
        <v>8205966</v>
      </c>
      <c r="I34" s="24">
        <v>9035598</v>
      </c>
      <c r="J34" s="24">
        <v>29611278</v>
      </c>
      <c r="K34" s="24">
        <v>9892723</v>
      </c>
      <c r="L34" s="24">
        <v>28903584</v>
      </c>
      <c r="M34" s="24">
        <v>1375853</v>
      </c>
      <c r="N34" s="24">
        <v>40172160</v>
      </c>
      <c r="O34" s="24"/>
      <c r="P34" s="24"/>
      <c r="Q34" s="24"/>
      <c r="R34" s="24"/>
      <c r="S34" s="24"/>
      <c r="T34" s="24"/>
      <c r="U34" s="24"/>
      <c r="V34" s="24"/>
      <c r="W34" s="24">
        <v>69783438</v>
      </c>
      <c r="X34" s="24">
        <v>81858428</v>
      </c>
      <c r="Y34" s="24">
        <v>-12074990</v>
      </c>
      <c r="Z34" s="6">
        <v>-14.75</v>
      </c>
      <c r="AA34" s="22">
        <v>181519390</v>
      </c>
    </row>
    <row r="35" spans="1:27" ht="13.5">
      <c r="A35" s="5" t="s">
        <v>39</v>
      </c>
      <c r="B35" s="3"/>
      <c r="C35" s="22">
        <v>414341193</v>
      </c>
      <c r="D35" s="22"/>
      <c r="E35" s="23">
        <v>424598870</v>
      </c>
      <c r="F35" s="24">
        <v>424598870</v>
      </c>
      <c r="G35" s="24">
        <v>31189278</v>
      </c>
      <c r="H35" s="24">
        <v>26576951</v>
      </c>
      <c r="I35" s="24">
        <v>31400020</v>
      </c>
      <c r="J35" s="24">
        <v>89166249</v>
      </c>
      <c r="K35" s="24">
        <v>31971676</v>
      </c>
      <c r="L35" s="24">
        <v>45157041</v>
      </c>
      <c r="M35" s="24">
        <v>30884524</v>
      </c>
      <c r="N35" s="24">
        <v>108013241</v>
      </c>
      <c r="O35" s="24"/>
      <c r="P35" s="24"/>
      <c r="Q35" s="24"/>
      <c r="R35" s="24"/>
      <c r="S35" s="24"/>
      <c r="T35" s="24"/>
      <c r="U35" s="24"/>
      <c r="V35" s="24"/>
      <c r="W35" s="24">
        <v>197179490</v>
      </c>
      <c r="X35" s="24">
        <v>195898511</v>
      </c>
      <c r="Y35" s="24">
        <v>1280979</v>
      </c>
      <c r="Z35" s="6">
        <v>0.65</v>
      </c>
      <c r="AA35" s="22">
        <v>424598870</v>
      </c>
    </row>
    <row r="36" spans="1:27" ht="13.5">
      <c r="A36" s="5" t="s">
        <v>40</v>
      </c>
      <c r="B36" s="3"/>
      <c r="C36" s="22">
        <v>420622976</v>
      </c>
      <c r="D36" s="22"/>
      <c r="E36" s="23">
        <v>442835040</v>
      </c>
      <c r="F36" s="24">
        <v>442835040</v>
      </c>
      <c r="G36" s="24">
        <v>16930247</v>
      </c>
      <c r="H36" s="24">
        <v>73833411</v>
      </c>
      <c r="I36" s="24">
        <v>77764890</v>
      </c>
      <c r="J36" s="24">
        <v>168528548</v>
      </c>
      <c r="K36" s="24">
        <v>48866898</v>
      </c>
      <c r="L36" s="24">
        <v>40274490</v>
      </c>
      <c r="M36" s="24">
        <v>53355264</v>
      </c>
      <c r="N36" s="24">
        <v>142496652</v>
      </c>
      <c r="O36" s="24"/>
      <c r="P36" s="24"/>
      <c r="Q36" s="24"/>
      <c r="R36" s="24"/>
      <c r="S36" s="24"/>
      <c r="T36" s="24"/>
      <c r="U36" s="24"/>
      <c r="V36" s="24"/>
      <c r="W36" s="24">
        <v>311025200</v>
      </c>
      <c r="X36" s="24">
        <v>234000214</v>
      </c>
      <c r="Y36" s="24">
        <v>77024986</v>
      </c>
      <c r="Z36" s="6">
        <v>32.92</v>
      </c>
      <c r="AA36" s="22">
        <v>442835040</v>
      </c>
    </row>
    <row r="37" spans="1:27" ht="13.5">
      <c r="A37" s="5" t="s">
        <v>41</v>
      </c>
      <c r="B37" s="3"/>
      <c r="C37" s="25">
        <v>179001135</v>
      </c>
      <c r="D37" s="25"/>
      <c r="E37" s="26">
        <v>163729120</v>
      </c>
      <c r="F37" s="27">
        <v>163729120</v>
      </c>
      <c r="G37" s="27">
        <v>28455961</v>
      </c>
      <c r="H37" s="27">
        <v>27512110</v>
      </c>
      <c r="I37" s="27">
        <v>30260398</v>
      </c>
      <c r="J37" s="27">
        <v>86228469</v>
      </c>
      <c r="K37" s="27">
        <v>30118991</v>
      </c>
      <c r="L37" s="27">
        <v>33749540</v>
      </c>
      <c r="M37" s="27">
        <v>13192465</v>
      </c>
      <c r="N37" s="27">
        <v>77060996</v>
      </c>
      <c r="O37" s="27"/>
      <c r="P37" s="27"/>
      <c r="Q37" s="27"/>
      <c r="R37" s="27"/>
      <c r="S37" s="27"/>
      <c r="T37" s="27"/>
      <c r="U37" s="27"/>
      <c r="V37" s="27"/>
      <c r="W37" s="27">
        <v>163289465</v>
      </c>
      <c r="X37" s="27">
        <v>91788662</v>
      </c>
      <c r="Y37" s="27">
        <v>71500803</v>
      </c>
      <c r="Z37" s="7">
        <v>77.9</v>
      </c>
      <c r="AA37" s="25">
        <v>163729120</v>
      </c>
    </row>
    <row r="38" spans="1:27" ht="13.5">
      <c r="A38" s="2" t="s">
        <v>42</v>
      </c>
      <c r="B38" s="8"/>
      <c r="C38" s="19">
        <f aca="true" t="shared" si="7" ref="C38:Y38">SUM(C39:C41)</f>
        <v>1651962163</v>
      </c>
      <c r="D38" s="19">
        <f>SUM(D39:D41)</f>
        <v>0</v>
      </c>
      <c r="E38" s="20">
        <f t="shared" si="7"/>
        <v>1111019679</v>
      </c>
      <c r="F38" s="21">
        <f t="shared" si="7"/>
        <v>1111019679</v>
      </c>
      <c r="G38" s="21">
        <f t="shared" si="7"/>
        <v>75836323</v>
      </c>
      <c r="H38" s="21">
        <f t="shared" si="7"/>
        <v>98206225</v>
      </c>
      <c r="I38" s="21">
        <f t="shared" si="7"/>
        <v>47235795</v>
      </c>
      <c r="J38" s="21">
        <f t="shared" si="7"/>
        <v>221278343</v>
      </c>
      <c r="K38" s="21">
        <f t="shared" si="7"/>
        <v>67695831</v>
      </c>
      <c r="L38" s="21">
        <f t="shared" si="7"/>
        <v>76950210</v>
      </c>
      <c r="M38" s="21">
        <f t="shared" si="7"/>
        <v>88322227</v>
      </c>
      <c r="N38" s="21">
        <f t="shared" si="7"/>
        <v>232968268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454246611</v>
      </c>
      <c r="X38" s="21">
        <f t="shared" si="7"/>
        <v>498264029</v>
      </c>
      <c r="Y38" s="21">
        <f t="shared" si="7"/>
        <v>-44017418</v>
      </c>
      <c r="Z38" s="4">
        <f>+IF(X38&lt;&gt;0,+(Y38/X38)*100,0)</f>
        <v>-8.834155274732867</v>
      </c>
      <c r="AA38" s="19">
        <f>SUM(AA39:AA41)</f>
        <v>1111019679</v>
      </c>
    </row>
    <row r="39" spans="1:27" ht="13.5">
      <c r="A39" s="5" t="s">
        <v>43</v>
      </c>
      <c r="B39" s="3"/>
      <c r="C39" s="22">
        <v>1109957437</v>
      </c>
      <c r="D39" s="22"/>
      <c r="E39" s="23">
        <v>429392179</v>
      </c>
      <c r="F39" s="24">
        <v>429392179</v>
      </c>
      <c r="G39" s="24">
        <v>37982625</v>
      </c>
      <c r="H39" s="24">
        <v>44840358</v>
      </c>
      <c r="I39" s="24">
        <v>17568592</v>
      </c>
      <c r="J39" s="24">
        <v>100391575</v>
      </c>
      <c r="K39" s="24">
        <v>29584220</v>
      </c>
      <c r="L39" s="24">
        <v>31518143</v>
      </c>
      <c r="M39" s="24">
        <v>37614509</v>
      </c>
      <c r="N39" s="24">
        <v>98716872</v>
      </c>
      <c r="O39" s="24"/>
      <c r="P39" s="24"/>
      <c r="Q39" s="24"/>
      <c r="R39" s="24"/>
      <c r="S39" s="24"/>
      <c r="T39" s="24"/>
      <c r="U39" s="24"/>
      <c r="V39" s="24"/>
      <c r="W39" s="24">
        <v>199108447</v>
      </c>
      <c r="X39" s="24">
        <v>200734842</v>
      </c>
      <c r="Y39" s="24">
        <v>-1626395</v>
      </c>
      <c r="Z39" s="6">
        <v>-0.81</v>
      </c>
      <c r="AA39" s="22">
        <v>429392179</v>
      </c>
    </row>
    <row r="40" spans="1:27" ht="13.5">
      <c r="A40" s="5" t="s">
        <v>44</v>
      </c>
      <c r="B40" s="3"/>
      <c r="C40" s="22">
        <v>426893704</v>
      </c>
      <c r="D40" s="22"/>
      <c r="E40" s="23">
        <v>353661630</v>
      </c>
      <c r="F40" s="24">
        <v>353661630</v>
      </c>
      <c r="G40" s="24">
        <v>29402839</v>
      </c>
      <c r="H40" s="24">
        <v>46462252</v>
      </c>
      <c r="I40" s="24">
        <v>19536957</v>
      </c>
      <c r="J40" s="24">
        <v>95402048</v>
      </c>
      <c r="K40" s="24">
        <v>29107456</v>
      </c>
      <c r="L40" s="24">
        <v>31833271</v>
      </c>
      <c r="M40" s="24">
        <v>24753807</v>
      </c>
      <c r="N40" s="24">
        <v>85694534</v>
      </c>
      <c r="O40" s="24"/>
      <c r="P40" s="24"/>
      <c r="Q40" s="24"/>
      <c r="R40" s="24"/>
      <c r="S40" s="24"/>
      <c r="T40" s="24"/>
      <c r="U40" s="24"/>
      <c r="V40" s="24"/>
      <c r="W40" s="24">
        <v>181096582</v>
      </c>
      <c r="X40" s="24">
        <v>141441989</v>
      </c>
      <c r="Y40" s="24">
        <v>39654593</v>
      </c>
      <c r="Z40" s="6">
        <v>28.04</v>
      </c>
      <c r="AA40" s="22">
        <v>353661630</v>
      </c>
    </row>
    <row r="41" spans="1:27" ht="13.5">
      <c r="A41" s="5" t="s">
        <v>45</v>
      </c>
      <c r="B41" s="3"/>
      <c r="C41" s="22">
        <v>115111022</v>
      </c>
      <c r="D41" s="22"/>
      <c r="E41" s="23">
        <v>327965870</v>
      </c>
      <c r="F41" s="24">
        <v>327965870</v>
      </c>
      <c r="G41" s="24">
        <v>8450859</v>
      </c>
      <c r="H41" s="24">
        <v>6903615</v>
      </c>
      <c r="I41" s="24">
        <v>10130246</v>
      </c>
      <c r="J41" s="24">
        <v>25484720</v>
      </c>
      <c r="K41" s="24">
        <v>9004155</v>
      </c>
      <c r="L41" s="24">
        <v>13598796</v>
      </c>
      <c r="M41" s="24">
        <v>25953911</v>
      </c>
      <c r="N41" s="24">
        <v>48556862</v>
      </c>
      <c r="O41" s="24"/>
      <c r="P41" s="24"/>
      <c r="Q41" s="24"/>
      <c r="R41" s="24"/>
      <c r="S41" s="24"/>
      <c r="T41" s="24"/>
      <c r="U41" s="24"/>
      <c r="V41" s="24"/>
      <c r="W41" s="24">
        <v>74041582</v>
      </c>
      <c r="X41" s="24">
        <v>156087198</v>
      </c>
      <c r="Y41" s="24">
        <v>-82045616</v>
      </c>
      <c r="Z41" s="6">
        <v>-52.56</v>
      </c>
      <c r="AA41" s="22">
        <v>327965870</v>
      </c>
    </row>
    <row r="42" spans="1:27" ht="13.5">
      <c r="A42" s="2" t="s">
        <v>46</v>
      </c>
      <c r="B42" s="8"/>
      <c r="C42" s="19">
        <f aca="true" t="shared" si="8" ref="C42:Y42">SUM(C43:C46)</f>
        <v>3700583968</v>
      </c>
      <c r="D42" s="19">
        <f>SUM(D43:D46)</f>
        <v>0</v>
      </c>
      <c r="E42" s="20">
        <f t="shared" si="8"/>
        <v>4557309400</v>
      </c>
      <c r="F42" s="21">
        <f t="shared" si="8"/>
        <v>4557309400</v>
      </c>
      <c r="G42" s="21">
        <f t="shared" si="8"/>
        <v>393752807</v>
      </c>
      <c r="H42" s="21">
        <f t="shared" si="8"/>
        <v>125324965</v>
      </c>
      <c r="I42" s="21">
        <f t="shared" si="8"/>
        <v>407495508</v>
      </c>
      <c r="J42" s="21">
        <f t="shared" si="8"/>
        <v>926573280</v>
      </c>
      <c r="K42" s="21">
        <f t="shared" si="8"/>
        <v>546905202</v>
      </c>
      <c r="L42" s="21">
        <f t="shared" si="8"/>
        <v>358047250</v>
      </c>
      <c r="M42" s="21">
        <f t="shared" si="8"/>
        <v>267301882</v>
      </c>
      <c r="N42" s="21">
        <f t="shared" si="8"/>
        <v>1172254334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2098827614</v>
      </c>
      <c r="X42" s="21">
        <f t="shared" si="8"/>
        <v>2248773327</v>
      </c>
      <c r="Y42" s="21">
        <f t="shared" si="8"/>
        <v>-149945713</v>
      </c>
      <c r="Z42" s="4">
        <f>+IF(X42&lt;&gt;0,+(Y42/X42)*100,0)</f>
        <v>-6.6678891642688</v>
      </c>
      <c r="AA42" s="19">
        <f>SUM(AA43:AA46)</f>
        <v>4557309400</v>
      </c>
    </row>
    <row r="43" spans="1:27" ht="13.5">
      <c r="A43" s="5" t="s">
        <v>47</v>
      </c>
      <c r="B43" s="3"/>
      <c r="C43" s="22">
        <v>2683568499</v>
      </c>
      <c r="D43" s="22"/>
      <c r="E43" s="23">
        <v>3053510350</v>
      </c>
      <c r="F43" s="24">
        <v>3053510350</v>
      </c>
      <c r="G43" s="24">
        <v>300320311</v>
      </c>
      <c r="H43" s="24">
        <v>64824423</v>
      </c>
      <c r="I43" s="24">
        <v>314363589</v>
      </c>
      <c r="J43" s="24">
        <v>679508323</v>
      </c>
      <c r="K43" s="24">
        <v>404597793</v>
      </c>
      <c r="L43" s="24">
        <v>238790164</v>
      </c>
      <c r="M43" s="24">
        <v>171389720</v>
      </c>
      <c r="N43" s="24">
        <v>814777677</v>
      </c>
      <c r="O43" s="24"/>
      <c r="P43" s="24"/>
      <c r="Q43" s="24"/>
      <c r="R43" s="24"/>
      <c r="S43" s="24"/>
      <c r="T43" s="24"/>
      <c r="U43" s="24"/>
      <c r="V43" s="24"/>
      <c r="W43" s="24">
        <v>1494286000</v>
      </c>
      <c r="X43" s="24">
        <v>1553163000</v>
      </c>
      <c r="Y43" s="24">
        <v>-58877000</v>
      </c>
      <c r="Z43" s="6">
        <v>-3.79</v>
      </c>
      <c r="AA43" s="22">
        <v>3053510350</v>
      </c>
    </row>
    <row r="44" spans="1:27" ht="13.5">
      <c r="A44" s="5" t="s">
        <v>48</v>
      </c>
      <c r="B44" s="3"/>
      <c r="C44" s="22">
        <v>448490264</v>
      </c>
      <c r="D44" s="22"/>
      <c r="E44" s="23">
        <v>666970810</v>
      </c>
      <c r="F44" s="24">
        <v>666970810</v>
      </c>
      <c r="G44" s="24">
        <v>44478005</v>
      </c>
      <c r="H44" s="24">
        <v>28447093</v>
      </c>
      <c r="I44" s="24">
        <v>42025611</v>
      </c>
      <c r="J44" s="24">
        <v>114950709</v>
      </c>
      <c r="K44" s="24">
        <v>79106283</v>
      </c>
      <c r="L44" s="24">
        <v>53109961</v>
      </c>
      <c r="M44" s="24">
        <v>38179205</v>
      </c>
      <c r="N44" s="24">
        <v>170395449</v>
      </c>
      <c r="O44" s="24"/>
      <c r="P44" s="24"/>
      <c r="Q44" s="24"/>
      <c r="R44" s="24"/>
      <c r="S44" s="24"/>
      <c r="T44" s="24"/>
      <c r="U44" s="24"/>
      <c r="V44" s="24"/>
      <c r="W44" s="24">
        <v>285346158</v>
      </c>
      <c r="X44" s="24">
        <v>290480180</v>
      </c>
      <c r="Y44" s="24">
        <v>-5134022</v>
      </c>
      <c r="Z44" s="6">
        <v>-1.77</v>
      </c>
      <c r="AA44" s="22">
        <v>666970810</v>
      </c>
    </row>
    <row r="45" spans="1:27" ht="13.5">
      <c r="A45" s="5" t="s">
        <v>49</v>
      </c>
      <c r="B45" s="3"/>
      <c r="C45" s="25">
        <v>375877857</v>
      </c>
      <c r="D45" s="25"/>
      <c r="E45" s="26">
        <v>553414150</v>
      </c>
      <c r="F45" s="27">
        <v>553414150</v>
      </c>
      <c r="G45" s="27">
        <v>30983486</v>
      </c>
      <c r="H45" s="27">
        <v>18174255</v>
      </c>
      <c r="I45" s="27">
        <v>33606170</v>
      </c>
      <c r="J45" s="27">
        <v>82763911</v>
      </c>
      <c r="K45" s="27">
        <v>41061142</v>
      </c>
      <c r="L45" s="27">
        <v>43774034</v>
      </c>
      <c r="M45" s="27">
        <v>37396811</v>
      </c>
      <c r="N45" s="27">
        <v>122231987</v>
      </c>
      <c r="O45" s="27"/>
      <c r="P45" s="27"/>
      <c r="Q45" s="27"/>
      <c r="R45" s="27"/>
      <c r="S45" s="27"/>
      <c r="T45" s="27"/>
      <c r="U45" s="27"/>
      <c r="V45" s="27"/>
      <c r="W45" s="27">
        <v>204995898</v>
      </c>
      <c r="X45" s="27">
        <v>276514519</v>
      </c>
      <c r="Y45" s="27">
        <v>-71518621</v>
      </c>
      <c r="Z45" s="7">
        <v>-25.86</v>
      </c>
      <c r="AA45" s="25">
        <v>553414150</v>
      </c>
    </row>
    <row r="46" spans="1:27" ht="13.5">
      <c r="A46" s="5" t="s">
        <v>50</v>
      </c>
      <c r="B46" s="3"/>
      <c r="C46" s="22">
        <v>192647348</v>
      </c>
      <c r="D46" s="22"/>
      <c r="E46" s="23">
        <v>283414090</v>
      </c>
      <c r="F46" s="24">
        <v>283414090</v>
      </c>
      <c r="G46" s="24">
        <v>17971005</v>
      </c>
      <c r="H46" s="24">
        <v>13879194</v>
      </c>
      <c r="I46" s="24">
        <v>17500138</v>
      </c>
      <c r="J46" s="24">
        <v>49350337</v>
      </c>
      <c r="K46" s="24">
        <v>22139984</v>
      </c>
      <c r="L46" s="24">
        <v>22373091</v>
      </c>
      <c r="M46" s="24">
        <v>20336146</v>
      </c>
      <c r="N46" s="24">
        <v>64849221</v>
      </c>
      <c r="O46" s="24"/>
      <c r="P46" s="24"/>
      <c r="Q46" s="24"/>
      <c r="R46" s="24"/>
      <c r="S46" s="24"/>
      <c r="T46" s="24"/>
      <c r="U46" s="24"/>
      <c r="V46" s="24"/>
      <c r="W46" s="24">
        <v>114199558</v>
      </c>
      <c r="X46" s="24">
        <v>128615628</v>
      </c>
      <c r="Y46" s="24">
        <v>-14416070</v>
      </c>
      <c r="Z46" s="6">
        <v>-11.21</v>
      </c>
      <c r="AA46" s="22">
        <v>283414090</v>
      </c>
    </row>
    <row r="47" spans="1:27" ht="13.5">
      <c r="A47" s="2" t="s">
        <v>51</v>
      </c>
      <c r="B47" s="8" t="s">
        <v>52</v>
      </c>
      <c r="C47" s="19">
        <v>12201745</v>
      </c>
      <c r="D47" s="19"/>
      <c r="E47" s="20">
        <v>35950310</v>
      </c>
      <c r="F47" s="21">
        <v>35950310</v>
      </c>
      <c r="G47" s="21">
        <v>656850</v>
      </c>
      <c r="H47" s="21">
        <v>898064</v>
      </c>
      <c r="I47" s="21">
        <v>1029987</v>
      </c>
      <c r="J47" s="21">
        <v>2584901</v>
      </c>
      <c r="K47" s="21">
        <v>1020030</v>
      </c>
      <c r="L47" s="21">
        <v>963268</v>
      </c>
      <c r="M47" s="21">
        <v>2652335</v>
      </c>
      <c r="N47" s="21">
        <v>4635633</v>
      </c>
      <c r="O47" s="21"/>
      <c r="P47" s="21"/>
      <c r="Q47" s="21"/>
      <c r="R47" s="21"/>
      <c r="S47" s="21"/>
      <c r="T47" s="21"/>
      <c r="U47" s="21"/>
      <c r="V47" s="21"/>
      <c r="W47" s="21">
        <v>7220534</v>
      </c>
      <c r="X47" s="21">
        <v>17971042</v>
      </c>
      <c r="Y47" s="21">
        <v>-10750508</v>
      </c>
      <c r="Z47" s="4">
        <v>-59.82</v>
      </c>
      <c r="AA47" s="19">
        <v>35950310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7376096030</v>
      </c>
      <c r="D48" s="40">
        <f>+D28+D32+D38+D42+D47</f>
        <v>0</v>
      </c>
      <c r="E48" s="41">
        <f t="shared" si="9"/>
        <v>8306387129</v>
      </c>
      <c r="F48" s="42">
        <f t="shared" si="9"/>
        <v>8306387129</v>
      </c>
      <c r="G48" s="42">
        <f t="shared" si="9"/>
        <v>675673103</v>
      </c>
      <c r="H48" s="42">
        <f t="shared" si="9"/>
        <v>478914885</v>
      </c>
      <c r="I48" s="42">
        <f t="shared" si="9"/>
        <v>709639611</v>
      </c>
      <c r="J48" s="42">
        <f t="shared" si="9"/>
        <v>1864227599</v>
      </c>
      <c r="K48" s="42">
        <f t="shared" si="9"/>
        <v>829519287</v>
      </c>
      <c r="L48" s="42">
        <f t="shared" si="9"/>
        <v>712542626</v>
      </c>
      <c r="M48" s="42">
        <f t="shared" si="9"/>
        <v>559641173</v>
      </c>
      <c r="N48" s="42">
        <f t="shared" si="9"/>
        <v>2101703086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3965930685</v>
      </c>
      <c r="X48" s="42">
        <f t="shared" si="9"/>
        <v>4058170303</v>
      </c>
      <c r="Y48" s="42">
        <f t="shared" si="9"/>
        <v>-92239618</v>
      </c>
      <c r="Z48" s="43">
        <f>+IF(X48&lt;&gt;0,+(Y48/X48)*100,0)</f>
        <v>-2.272936104525035</v>
      </c>
      <c r="AA48" s="40">
        <f>+AA28+AA32+AA38+AA42+AA47</f>
        <v>8306387129</v>
      </c>
    </row>
    <row r="49" spans="1:27" ht="13.5">
      <c r="A49" s="14" t="s">
        <v>58</v>
      </c>
      <c r="B49" s="15"/>
      <c r="C49" s="44">
        <f aca="true" t="shared" si="10" ref="C49:Y49">+C25-C48</f>
        <v>1124865981</v>
      </c>
      <c r="D49" s="44">
        <f>+D25-D48</f>
        <v>0</v>
      </c>
      <c r="E49" s="45">
        <f t="shared" si="10"/>
        <v>659976070</v>
      </c>
      <c r="F49" s="46">
        <f t="shared" si="10"/>
        <v>659976070</v>
      </c>
      <c r="G49" s="46">
        <f t="shared" si="10"/>
        <v>244087532</v>
      </c>
      <c r="H49" s="46">
        <f t="shared" si="10"/>
        <v>-74177234</v>
      </c>
      <c r="I49" s="46">
        <f t="shared" si="10"/>
        <v>-93069520</v>
      </c>
      <c r="J49" s="46">
        <f t="shared" si="10"/>
        <v>76840778</v>
      </c>
      <c r="K49" s="46">
        <f t="shared" si="10"/>
        <v>-177001406</v>
      </c>
      <c r="L49" s="46">
        <f t="shared" si="10"/>
        <v>-90204226</v>
      </c>
      <c r="M49" s="46">
        <f t="shared" si="10"/>
        <v>597589333</v>
      </c>
      <c r="N49" s="46">
        <f t="shared" si="10"/>
        <v>330383701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407224479</v>
      </c>
      <c r="X49" s="46">
        <f>IF(F25=F48,0,X25-X48)</f>
        <v>423169595</v>
      </c>
      <c r="Y49" s="46">
        <f t="shared" si="10"/>
        <v>-15945116</v>
      </c>
      <c r="Z49" s="47">
        <f>+IF(X49&lt;&gt;0,+(Y49/X49)*100,0)</f>
        <v>-3.7680202425696487</v>
      </c>
      <c r="AA49" s="44">
        <f>+AA25-AA48</f>
        <v>659976070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1079514232</v>
      </c>
      <c r="D5" s="19">
        <f>SUM(D6:D8)</f>
        <v>0</v>
      </c>
      <c r="E5" s="20">
        <f t="shared" si="0"/>
        <v>1174582750</v>
      </c>
      <c r="F5" s="21">
        <f t="shared" si="0"/>
        <v>1174582750</v>
      </c>
      <c r="G5" s="21">
        <f t="shared" si="0"/>
        <v>279036947</v>
      </c>
      <c r="H5" s="21">
        <f t="shared" si="0"/>
        <v>43676047</v>
      </c>
      <c r="I5" s="21">
        <f t="shared" si="0"/>
        <v>9623530</v>
      </c>
      <c r="J5" s="21">
        <f t="shared" si="0"/>
        <v>332336524</v>
      </c>
      <c r="K5" s="21">
        <f t="shared" si="0"/>
        <v>53667364</v>
      </c>
      <c r="L5" s="21">
        <f t="shared" si="0"/>
        <v>80033977</v>
      </c>
      <c r="M5" s="21">
        <f t="shared" si="0"/>
        <v>49314695</v>
      </c>
      <c r="N5" s="21">
        <f t="shared" si="0"/>
        <v>183016036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515352560</v>
      </c>
      <c r="X5" s="21">
        <f t="shared" si="0"/>
        <v>217339542</v>
      </c>
      <c r="Y5" s="21">
        <f t="shared" si="0"/>
        <v>298013018</v>
      </c>
      <c r="Z5" s="4">
        <f>+IF(X5&lt;&gt;0,+(Y5/X5)*100,0)</f>
        <v>137.1186371599145</v>
      </c>
      <c r="AA5" s="19">
        <f>SUM(AA6:AA8)</f>
        <v>1174582750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1079514232</v>
      </c>
      <c r="D7" s="25"/>
      <c r="E7" s="26">
        <v>1174582750</v>
      </c>
      <c r="F7" s="27">
        <v>1174582750</v>
      </c>
      <c r="G7" s="27">
        <v>278950972</v>
      </c>
      <c r="H7" s="27">
        <v>43606672</v>
      </c>
      <c r="I7" s="27">
        <v>9554393</v>
      </c>
      <c r="J7" s="27">
        <v>332112037</v>
      </c>
      <c r="K7" s="27">
        <v>53582189</v>
      </c>
      <c r="L7" s="27">
        <v>79967577</v>
      </c>
      <c r="M7" s="27">
        <v>49303695</v>
      </c>
      <c r="N7" s="27">
        <v>182853461</v>
      </c>
      <c r="O7" s="27"/>
      <c r="P7" s="27"/>
      <c r="Q7" s="27"/>
      <c r="R7" s="27"/>
      <c r="S7" s="27"/>
      <c r="T7" s="27"/>
      <c r="U7" s="27"/>
      <c r="V7" s="27"/>
      <c r="W7" s="27">
        <v>514965498</v>
      </c>
      <c r="X7" s="27">
        <v>217233540</v>
      </c>
      <c r="Y7" s="27">
        <v>297731958</v>
      </c>
      <c r="Z7" s="7">
        <v>137.06</v>
      </c>
      <c r="AA7" s="25">
        <v>1174582750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85975</v>
      </c>
      <c r="H8" s="24">
        <v>69375</v>
      </c>
      <c r="I8" s="24">
        <v>69137</v>
      </c>
      <c r="J8" s="24">
        <v>224487</v>
      </c>
      <c r="K8" s="24">
        <v>85175</v>
      </c>
      <c r="L8" s="24">
        <v>66400</v>
      </c>
      <c r="M8" s="24">
        <v>11000</v>
      </c>
      <c r="N8" s="24">
        <v>162575</v>
      </c>
      <c r="O8" s="24"/>
      <c r="P8" s="24"/>
      <c r="Q8" s="24"/>
      <c r="R8" s="24"/>
      <c r="S8" s="24"/>
      <c r="T8" s="24"/>
      <c r="U8" s="24"/>
      <c r="V8" s="24"/>
      <c r="W8" s="24">
        <v>387062</v>
      </c>
      <c r="X8" s="24">
        <v>106002</v>
      </c>
      <c r="Y8" s="24">
        <v>281060</v>
      </c>
      <c r="Z8" s="6">
        <v>265.15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6778488</v>
      </c>
      <c r="Y9" s="21">
        <f t="shared" si="1"/>
        <v>-6778488</v>
      </c>
      <c r="Z9" s="4">
        <f>+IF(X9&lt;&gt;0,+(Y9/X9)*100,0)</f>
        <v>-100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6778488</v>
      </c>
      <c r="Y10" s="24">
        <v>-6778488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10530000</v>
      </c>
      <c r="Y15" s="21">
        <f t="shared" si="2"/>
        <v>-10530000</v>
      </c>
      <c r="Z15" s="4">
        <f>+IF(X15&lt;&gt;0,+(Y15/X15)*100,0)</f>
        <v>-100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1279998</v>
      </c>
      <c r="Y16" s="24">
        <v>-1279998</v>
      </c>
      <c r="Z16" s="6">
        <v>-100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9250002</v>
      </c>
      <c r="Y17" s="24">
        <v>-9250002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571704545</v>
      </c>
      <c r="F19" s="21">
        <f t="shared" si="3"/>
        <v>571704545</v>
      </c>
      <c r="G19" s="21">
        <f t="shared" si="3"/>
        <v>4892756</v>
      </c>
      <c r="H19" s="21">
        <f t="shared" si="3"/>
        <v>0</v>
      </c>
      <c r="I19" s="21">
        <f t="shared" si="3"/>
        <v>-92353</v>
      </c>
      <c r="J19" s="21">
        <f t="shared" si="3"/>
        <v>4800403</v>
      </c>
      <c r="K19" s="21">
        <f t="shared" si="3"/>
        <v>17191035</v>
      </c>
      <c r="L19" s="21">
        <f t="shared" si="3"/>
        <v>2151091</v>
      </c>
      <c r="M19" s="21">
        <f t="shared" si="3"/>
        <v>1101944</v>
      </c>
      <c r="N19" s="21">
        <f t="shared" si="3"/>
        <v>20444070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25244473</v>
      </c>
      <c r="X19" s="21">
        <f t="shared" si="3"/>
        <v>422304834</v>
      </c>
      <c r="Y19" s="21">
        <f t="shared" si="3"/>
        <v>-397060361</v>
      </c>
      <c r="Z19" s="4">
        <f>+IF(X19&lt;&gt;0,+(Y19/X19)*100,0)</f>
        <v>-94.0222154785943</v>
      </c>
      <c r="AA19" s="19">
        <f>SUM(AA20:AA23)</f>
        <v>571704545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398644333</v>
      </c>
      <c r="F21" s="24">
        <v>398644333</v>
      </c>
      <c r="G21" s="24">
        <v>3357632</v>
      </c>
      <c r="H21" s="24"/>
      <c r="I21" s="24">
        <v>-92406</v>
      </c>
      <c r="J21" s="24">
        <v>3265226</v>
      </c>
      <c r="K21" s="24">
        <v>14134221</v>
      </c>
      <c r="L21" s="24">
        <v>1554642</v>
      </c>
      <c r="M21" s="24">
        <v>797693</v>
      </c>
      <c r="N21" s="24">
        <v>16486556</v>
      </c>
      <c r="O21" s="24"/>
      <c r="P21" s="24"/>
      <c r="Q21" s="24"/>
      <c r="R21" s="24"/>
      <c r="S21" s="24"/>
      <c r="T21" s="24"/>
      <c r="U21" s="24"/>
      <c r="V21" s="24"/>
      <c r="W21" s="24">
        <v>19751782</v>
      </c>
      <c r="X21" s="24">
        <v>422304834</v>
      </c>
      <c r="Y21" s="24">
        <v>-402553052</v>
      </c>
      <c r="Z21" s="6">
        <v>-95.32</v>
      </c>
      <c r="AA21" s="22">
        <v>398644333</v>
      </c>
    </row>
    <row r="22" spans="1:27" ht="13.5">
      <c r="A22" s="5" t="s">
        <v>49</v>
      </c>
      <c r="B22" s="3"/>
      <c r="C22" s="25"/>
      <c r="D22" s="25"/>
      <c r="E22" s="26">
        <v>173060212</v>
      </c>
      <c r="F22" s="27">
        <v>173060212</v>
      </c>
      <c r="G22" s="27">
        <v>1535124</v>
      </c>
      <c r="H22" s="27"/>
      <c r="I22" s="27">
        <v>53</v>
      </c>
      <c r="J22" s="27">
        <v>1535177</v>
      </c>
      <c r="K22" s="27">
        <v>3056814</v>
      </c>
      <c r="L22" s="27">
        <v>596449</v>
      </c>
      <c r="M22" s="27">
        <v>304251</v>
      </c>
      <c r="N22" s="27">
        <v>3957514</v>
      </c>
      <c r="O22" s="27"/>
      <c r="P22" s="27"/>
      <c r="Q22" s="27"/>
      <c r="R22" s="27"/>
      <c r="S22" s="27"/>
      <c r="T22" s="27"/>
      <c r="U22" s="27"/>
      <c r="V22" s="27"/>
      <c r="W22" s="27">
        <v>5492691</v>
      </c>
      <c r="X22" s="27"/>
      <c r="Y22" s="27">
        <v>5492691</v>
      </c>
      <c r="Z22" s="7">
        <v>0</v>
      </c>
      <c r="AA22" s="25">
        <v>173060212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1079514232</v>
      </c>
      <c r="D25" s="40">
        <f>+D5+D9+D15+D19+D24</f>
        <v>0</v>
      </c>
      <c r="E25" s="41">
        <f t="shared" si="4"/>
        <v>1746287295</v>
      </c>
      <c r="F25" s="42">
        <f t="shared" si="4"/>
        <v>1746287295</v>
      </c>
      <c r="G25" s="42">
        <f t="shared" si="4"/>
        <v>283929703</v>
      </c>
      <c r="H25" s="42">
        <f t="shared" si="4"/>
        <v>43676047</v>
      </c>
      <c r="I25" s="42">
        <f t="shared" si="4"/>
        <v>9531177</v>
      </c>
      <c r="J25" s="42">
        <f t="shared" si="4"/>
        <v>337136927</v>
      </c>
      <c r="K25" s="42">
        <f t="shared" si="4"/>
        <v>70858399</v>
      </c>
      <c r="L25" s="42">
        <f t="shared" si="4"/>
        <v>82185068</v>
      </c>
      <c r="M25" s="42">
        <f t="shared" si="4"/>
        <v>50416639</v>
      </c>
      <c r="N25" s="42">
        <f t="shared" si="4"/>
        <v>203460106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540597033</v>
      </c>
      <c r="X25" s="42">
        <f t="shared" si="4"/>
        <v>656952864</v>
      </c>
      <c r="Y25" s="42">
        <f t="shared" si="4"/>
        <v>-116355831</v>
      </c>
      <c r="Z25" s="43">
        <f>+IF(X25&lt;&gt;0,+(Y25/X25)*100,0)</f>
        <v>-17.711442841049855</v>
      </c>
      <c r="AA25" s="40">
        <f>+AA5+AA9+AA15+AA19+AA24</f>
        <v>1746287295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716879491</v>
      </c>
      <c r="D28" s="19">
        <f>SUM(D29:D31)</f>
        <v>0</v>
      </c>
      <c r="E28" s="20">
        <f t="shared" si="5"/>
        <v>1189542485</v>
      </c>
      <c r="F28" s="21">
        <f t="shared" si="5"/>
        <v>1189542485</v>
      </c>
      <c r="G28" s="21">
        <f t="shared" si="5"/>
        <v>6053509</v>
      </c>
      <c r="H28" s="21">
        <f t="shared" si="5"/>
        <v>10384935</v>
      </c>
      <c r="I28" s="21">
        <f t="shared" si="5"/>
        <v>10309418</v>
      </c>
      <c r="J28" s="21">
        <f t="shared" si="5"/>
        <v>26747862</v>
      </c>
      <c r="K28" s="21">
        <f t="shared" si="5"/>
        <v>12122240</v>
      </c>
      <c r="L28" s="21">
        <f t="shared" si="5"/>
        <v>8687417</v>
      </c>
      <c r="M28" s="21">
        <f t="shared" si="5"/>
        <v>13688194</v>
      </c>
      <c r="N28" s="21">
        <f t="shared" si="5"/>
        <v>34497851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61245713</v>
      </c>
      <c r="X28" s="21">
        <f t="shared" si="5"/>
        <v>182735598</v>
      </c>
      <c r="Y28" s="21">
        <f t="shared" si="5"/>
        <v>-121489885</v>
      </c>
      <c r="Z28" s="4">
        <f>+IF(X28&lt;&gt;0,+(Y28/X28)*100,0)</f>
        <v>-66.48397265211565</v>
      </c>
      <c r="AA28" s="19">
        <f>SUM(AA29:AA31)</f>
        <v>1189542485</v>
      </c>
    </row>
    <row r="29" spans="1:27" ht="13.5">
      <c r="A29" s="5" t="s">
        <v>33</v>
      </c>
      <c r="B29" s="3"/>
      <c r="C29" s="22"/>
      <c r="D29" s="22"/>
      <c r="E29" s="23"/>
      <c r="F29" s="24"/>
      <c r="G29" s="24">
        <v>2175118</v>
      </c>
      <c r="H29" s="24">
        <v>4704212</v>
      </c>
      <c r="I29" s="24">
        <v>2527925</v>
      </c>
      <c r="J29" s="24">
        <v>9407255</v>
      </c>
      <c r="K29" s="24">
        <v>3228317</v>
      </c>
      <c r="L29" s="24">
        <v>2761491</v>
      </c>
      <c r="M29" s="24">
        <v>4488239</v>
      </c>
      <c r="N29" s="24">
        <v>10478047</v>
      </c>
      <c r="O29" s="24"/>
      <c r="P29" s="24"/>
      <c r="Q29" s="24"/>
      <c r="R29" s="24"/>
      <c r="S29" s="24"/>
      <c r="T29" s="24"/>
      <c r="U29" s="24"/>
      <c r="V29" s="24"/>
      <c r="W29" s="24">
        <v>19885302</v>
      </c>
      <c r="X29" s="24">
        <v>28714218</v>
      </c>
      <c r="Y29" s="24">
        <v>-8828916</v>
      </c>
      <c r="Z29" s="6">
        <v>-30.75</v>
      </c>
      <c r="AA29" s="22"/>
    </row>
    <row r="30" spans="1:27" ht="13.5">
      <c r="A30" s="5" t="s">
        <v>34</v>
      </c>
      <c r="B30" s="3"/>
      <c r="C30" s="25">
        <v>716879491</v>
      </c>
      <c r="D30" s="25"/>
      <c r="E30" s="26">
        <v>1189542485</v>
      </c>
      <c r="F30" s="27">
        <v>1189542485</v>
      </c>
      <c r="G30" s="27">
        <v>1803376</v>
      </c>
      <c r="H30" s="27">
        <v>2247828</v>
      </c>
      <c r="I30" s="27">
        <v>3647500</v>
      </c>
      <c r="J30" s="27">
        <v>7698704</v>
      </c>
      <c r="K30" s="27">
        <v>4329755</v>
      </c>
      <c r="L30" s="27">
        <v>3145606</v>
      </c>
      <c r="M30" s="27">
        <v>5617217</v>
      </c>
      <c r="N30" s="27">
        <v>13092578</v>
      </c>
      <c r="O30" s="27"/>
      <c r="P30" s="27"/>
      <c r="Q30" s="27"/>
      <c r="R30" s="27"/>
      <c r="S30" s="27"/>
      <c r="T30" s="27"/>
      <c r="U30" s="27"/>
      <c r="V30" s="27"/>
      <c r="W30" s="27">
        <v>20791282</v>
      </c>
      <c r="X30" s="27">
        <v>67953810</v>
      </c>
      <c r="Y30" s="27">
        <v>-47162528</v>
      </c>
      <c r="Z30" s="7">
        <v>-69.4</v>
      </c>
      <c r="AA30" s="25">
        <v>1189542485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2075015</v>
      </c>
      <c r="H31" s="24">
        <v>3432895</v>
      </c>
      <c r="I31" s="24">
        <v>4133993</v>
      </c>
      <c r="J31" s="24">
        <v>9641903</v>
      </c>
      <c r="K31" s="24">
        <v>4564168</v>
      </c>
      <c r="L31" s="24">
        <v>2780320</v>
      </c>
      <c r="M31" s="24">
        <v>3582738</v>
      </c>
      <c r="N31" s="24">
        <v>10927226</v>
      </c>
      <c r="O31" s="24"/>
      <c r="P31" s="24"/>
      <c r="Q31" s="24"/>
      <c r="R31" s="24"/>
      <c r="S31" s="24"/>
      <c r="T31" s="24"/>
      <c r="U31" s="24"/>
      <c r="V31" s="24"/>
      <c r="W31" s="24">
        <v>20569129</v>
      </c>
      <c r="X31" s="24">
        <v>86067570</v>
      </c>
      <c r="Y31" s="24">
        <v>-65498441</v>
      </c>
      <c r="Z31" s="6">
        <v>-76.1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993764</v>
      </c>
      <c r="H32" s="21">
        <f t="shared" si="6"/>
        <v>1473652</v>
      </c>
      <c r="I32" s="21">
        <f t="shared" si="6"/>
        <v>1408694</v>
      </c>
      <c r="J32" s="21">
        <f t="shared" si="6"/>
        <v>3876110</v>
      </c>
      <c r="K32" s="21">
        <f t="shared" si="6"/>
        <v>2522748</v>
      </c>
      <c r="L32" s="21">
        <f t="shared" si="6"/>
        <v>1493575</v>
      </c>
      <c r="M32" s="21">
        <f t="shared" si="6"/>
        <v>2054387</v>
      </c>
      <c r="N32" s="21">
        <f t="shared" si="6"/>
        <v>6070710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9946820</v>
      </c>
      <c r="X32" s="21">
        <f t="shared" si="6"/>
        <v>35051280</v>
      </c>
      <c r="Y32" s="21">
        <f t="shared" si="6"/>
        <v>-25104460</v>
      </c>
      <c r="Z32" s="4">
        <f>+IF(X32&lt;&gt;0,+(Y32/X32)*100,0)</f>
        <v>-71.62209197495784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528632</v>
      </c>
      <c r="H33" s="24">
        <v>584776</v>
      </c>
      <c r="I33" s="24">
        <v>685539</v>
      </c>
      <c r="J33" s="24">
        <v>1798947</v>
      </c>
      <c r="K33" s="24">
        <v>1822914</v>
      </c>
      <c r="L33" s="24">
        <v>665026</v>
      </c>
      <c r="M33" s="24">
        <v>1167366</v>
      </c>
      <c r="N33" s="24">
        <v>3655306</v>
      </c>
      <c r="O33" s="24"/>
      <c r="P33" s="24"/>
      <c r="Q33" s="24"/>
      <c r="R33" s="24"/>
      <c r="S33" s="24"/>
      <c r="T33" s="24"/>
      <c r="U33" s="24"/>
      <c r="V33" s="24"/>
      <c r="W33" s="24">
        <v>5454253</v>
      </c>
      <c r="X33" s="24">
        <v>20484834</v>
      </c>
      <c r="Y33" s="24">
        <v>-15030581</v>
      </c>
      <c r="Z33" s="6">
        <v>-73.37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274683</v>
      </c>
      <c r="H35" s="24">
        <v>264918</v>
      </c>
      <c r="I35" s="24">
        <v>261101</v>
      </c>
      <c r="J35" s="24">
        <v>800702</v>
      </c>
      <c r="K35" s="24">
        <v>416446</v>
      </c>
      <c r="L35" s="24">
        <v>263629</v>
      </c>
      <c r="M35" s="24">
        <v>394639</v>
      </c>
      <c r="N35" s="24">
        <v>1074714</v>
      </c>
      <c r="O35" s="24"/>
      <c r="P35" s="24"/>
      <c r="Q35" s="24"/>
      <c r="R35" s="24"/>
      <c r="S35" s="24"/>
      <c r="T35" s="24"/>
      <c r="U35" s="24"/>
      <c r="V35" s="24"/>
      <c r="W35" s="24">
        <v>1875416</v>
      </c>
      <c r="X35" s="24">
        <v>344952</v>
      </c>
      <c r="Y35" s="24">
        <v>1530464</v>
      </c>
      <c r="Z35" s="6">
        <v>443.67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190449</v>
      </c>
      <c r="H37" s="27">
        <v>623958</v>
      </c>
      <c r="I37" s="27">
        <v>462054</v>
      </c>
      <c r="J37" s="27">
        <v>1276461</v>
      </c>
      <c r="K37" s="27">
        <v>283388</v>
      </c>
      <c r="L37" s="27">
        <v>564920</v>
      </c>
      <c r="M37" s="27">
        <v>492382</v>
      </c>
      <c r="N37" s="27">
        <v>1340690</v>
      </c>
      <c r="O37" s="27"/>
      <c r="P37" s="27"/>
      <c r="Q37" s="27"/>
      <c r="R37" s="27"/>
      <c r="S37" s="27"/>
      <c r="T37" s="27"/>
      <c r="U37" s="27"/>
      <c r="V37" s="27"/>
      <c r="W37" s="27">
        <v>2617151</v>
      </c>
      <c r="X37" s="27">
        <v>14221494</v>
      </c>
      <c r="Y37" s="27">
        <v>-11604343</v>
      </c>
      <c r="Z37" s="7">
        <v>-81.6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5821099</v>
      </c>
      <c r="H38" s="21">
        <f t="shared" si="7"/>
        <v>14002485</v>
      </c>
      <c r="I38" s="21">
        <f t="shared" si="7"/>
        <v>20481862</v>
      </c>
      <c r="J38" s="21">
        <f t="shared" si="7"/>
        <v>40305446</v>
      </c>
      <c r="K38" s="21">
        <f t="shared" si="7"/>
        <v>16503860</v>
      </c>
      <c r="L38" s="21">
        <f t="shared" si="7"/>
        <v>8622108</v>
      </c>
      <c r="M38" s="21">
        <f t="shared" si="7"/>
        <v>12350122</v>
      </c>
      <c r="N38" s="21">
        <f t="shared" si="7"/>
        <v>37476090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77781536</v>
      </c>
      <c r="X38" s="21">
        <f t="shared" si="7"/>
        <v>81817650</v>
      </c>
      <c r="Y38" s="21">
        <f t="shared" si="7"/>
        <v>-4036114</v>
      </c>
      <c r="Z38" s="4">
        <f>+IF(X38&lt;&gt;0,+(Y38/X38)*100,0)</f>
        <v>-4.933060287114088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1656839</v>
      </c>
      <c r="H39" s="24">
        <v>8315649</v>
      </c>
      <c r="I39" s="24">
        <v>15691687</v>
      </c>
      <c r="J39" s="24">
        <v>25664175</v>
      </c>
      <c r="K39" s="24">
        <v>10411983</v>
      </c>
      <c r="L39" s="24">
        <v>5736081</v>
      </c>
      <c r="M39" s="24">
        <v>4763754</v>
      </c>
      <c r="N39" s="24">
        <v>20911818</v>
      </c>
      <c r="O39" s="24"/>
      <c r="P39" s="24"/>
      <c r="Q39" s="24"/>
      <c r="R39" s="24"/>
      <c r="S39" s="24"/>
      <c r="T39" s="24"/>
      <c r="U39" s="24"/>
      <c r="V39" s="24"/>
      <c r="W39" s="24">
        <v>46575993</v>
      </c>
      <c r="X39" s="24">
        <v>59640648</v>
      </c>
      <c r="Y39" s="24">
        <v>-13064655</v>
      </c>
      <c r="Z39" s="6">
        <v>-21.91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1814102</v>
      </c>
      <c r="H40" s="24">
        <v>3150988</v>
      </c>
      <c r="I40" s="24">
        <v>2308311</v>
      </c>
      <c r="J40" s="24">
        <v>7273401</v>
      </c>
      <c r="K40" s="24">
        <v>3587252</v>
      </c>
      <c r="L40" s="24">
        <v>971598</v>
      </c>
      <c r="M40" s="24">
        <v>4516776</v>
      </c>
      <c r="N40" s="24">
        <v>9075626</v>
      </c>
      <c r="O40" s="24"/>
      <c r="P40" s="24"/>
      <c r="Q40" s="24"/>
      <c r="R40" s="24"/>
      <c r="S40" s="24"/>
      <c r="T40" s="24"/>
      <c r="U40" s="24"/>
      <c r="V40" s="24"/>
      <c r="W40" s="24">
        <v>16349027</v>
      </c>
      <c r="X40" s="24">
        <v>12389370</v>
      </c>
      <c r="Y40" s="24">
        <v>3959657</v>
      </c>
      <c r="Z40" s="6">
        <v>31.96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2350158</v>
      </c>
      <c r="H41" s="24">
        <v>2535848</v>
      </c>
      <c r="I41" s="24">
        <v>2481864</v>
      </c>
      <c r="J41" s="24">
        <v>7367870</v>
      </c>
      <c r="K41" s="24">
        <v>2504625</v>
      </c>
      <c r="L41" s="24">
        <v>1914429</v>
      </c>
      <c r="M41" s="24">
        <v>3069592</v>
      </c>
      <c r="N41" s="24">
        <v>7488646</v>
      </c>
      <c r="O41" s="24"/>
      <c r="P41" s="24"/>
      <c r="Q41" s="24"/>
      <c r="R41" s="24"/>
      <c r="S41" s="24"/>
      <c r="T41" s="24"/>
      <c r="U41" s="24"/>
      <c r="V41" s="24"/>
      <c r="W41" s="24">
        <v>14856516</v>
      </c>
      <c r="X41" s="24">
        <v>9787632</v>
      </c>
      <c r="Y41" s="24">
        <v>5068884</v>
      </c>
      <c r="Z41" s="6">
        <v>51.79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5270728</v>
      </c>
      <c r="H42" s="21">
        <f t="shared" si="8"/>
        <v>9238396</v>
      </c>
      <c r="I42" s="21">
        <f t="shared" si="8"/>
        <v>20835461</v>
      </c>
      <c r="J42" s="21">
        <f t="shared" si="8"/>
        <v>35344585</v>
      </c>
      <c r="K42" s="21">
        <f t="shared" si="8"/>
        <v>21296420</v>
      </c>
      <c r="L42" s="21">
        <f t="shared" si="8"/>
        <v>17542594</v>
      </c>
      <c r="M42" s="21">
        <f t="shared" si="8"/>
        <v>24378216</v>
      </c>
      <c r="N42" s="21">
        <f t="shared" si="8"/>
        <v>63217230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98561815</v>
      </c>
      <c r="X42" s="21">
        <f t="shared" si="8"/>
        <v>212957052</v>
      </c>
      <c r="Y42" s="21">
        <f t="shared" si="8"/>
        <v>-114395237</v>
      </c>
      <c r="Z42" s="4">
        <f>+IF(X42&lt;&gt;0,+(Y42/X42)*100,0)</f>
        <v>-53.717515304447396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>
        <v>4612316</v>
      </c>
      <c r="H44" s="24">
        <v>8411994</v>
      </c>
      <c r="I44" s="24">
        <v>14248892</v>
      </c>
      <c r="J44" s="24">
        <v>27273202</v>
      </c>
      <c r="K44" s="24">
        <v>19901623</v>
      </c>
      <c r="L44" s="24">
        <v>16260772</v>
      </c>
      <c r="M44" s="24">
        <v>21741283</v>
      </c>
      <c r="N44" s="24">
        <v>57903678</v>
      </c>
      <c r="O44" s="24"/>
      <c r="P44" s="24"/>
      <c r="Q44" s="24"/>
      <c r="R44" s="24"/>
      <c r="S44" s="24"/>
      <c r="T44" s="24"/>
      <c r="U44" s="24"/>
      <c r="V44" s="24"/>
      <c r="W44" s="24">
        <v>85176880</v>
      </c>
      <c r="X44" s="24">
        <v>212957052</v>
      </c>
      <c r="Y44" s="24">
        <v>-127780172</v>
      </c>
      <c r="Z44" s="6">
        <v>-60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658412</v>
      </c>
      <c r="H45" s="27">
        <v>826402</v>
      </c>
      <c r="I45" s="27">
        <v>6586569</v>
      </c>
      <c r="J45" s="27">
        <v>8071383</v>
      </c>
      <c r="K45" s="27">
        <v>1394797</v>
      </c>
      <c r="L45" s="27">
        <v>1281822</v>
      </c>
      <c r="M45" s="27">
        <v>2636933</v>
      </c>
      <c r="N45" s="27">
        <v>5313552</v>
      </c>
      <c r="O45" s="27"/>
      <c r="P45" s="27"/>
      <c r="Q45" s="27"/>
      <c r="R45" s="27"/>
      <c r="S45" s="27"/>
      <c r="T45" s="27"/>
      <c r="U45" s="27"/>
      <c r="V45" s="27"/>
      <c r="W45" s="27">
        <v>13384935</v>
      </c>
      <c r="X45" s="27"/>
      <c r="Y45" s="27">
        <v>13384935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716879491</v>
      </c>
      <c r="D48" s="40">
        <f>+D28+D32+D38+D42+D47</f>
        <v>0</v>
      </c>
      <c r="E48" s="41">
        <f t="shared" si="9"/>
        <v>1189542485</v>
      </c>
      <c r="F48" s="42">
        <f t="shared" si="9"/>
        <v>1189542485</v>
      </c>
      <c r="G48" s="42">
        <f t="shared" si="9"/>
        <v>18139100</v>
      </c>
      <c r="H48" s="42">
        <f t="shared" si="9"/>
        <v>35099468</v>
      </c>
      <c r="I48" s="42">
        <f t="shared" si="9"/>
        <v>53035435</v>
      </c>
      <c r="J48" s="42">
        <f t="shared" si="9"/>
        <v>106274003</v>
      </c>
      <c r="K48" s="42">
        <f t="shared" si="9"/>
        <v>52445268</v>
      </c>
      <c r="L48" s="42">
        <f t="shared" si="9"/>
        <v>36345694</v>
      </c>
      <c r="M48" s="42">
        <f t="shared" si="9"/>
        <v>52470919</v>
      </c>
      <c r="N48" s="42">
        <f t="shared" si="9"/>
        <v>141261881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247535884</v>
      </c>
      <c r="X48" s="42">
        <f t="shared" si="9"/>
        <v>512561580</v>
      </c>
      <c r="Y48" s="42">
        <f t="shared" si="9"/>
        <v>-265025696</v>
      </c>
      <c r="Z48" s="43">
        <f>+IF(X48&lt;&gt;0,+(Y48/X48)*100,0)</f>
        <v>-51.706118121455766</v>
      </c>
      <c r="AA48" s="40">
        <f>+AA28+AA32+AA38+AA42+AA47</f>
        <v>1189542485</v>
      </c>
    </row>
    <row r="49" spans="1:27" ht="13.5">
      <c r="A49" s="14" t="s">
        <v>58</v>
      </c>
      <c r="B49" s="15"/>
      <c r="C49" s="44">
        <f aca="true" t="shared" si="10" ref="C49:Y49">+C25-C48</f>
        <v>362634741</v>
      </c>
      <c r="D49" s="44">
        <f>+D25-D48</f>
        <v>0</v>
      </c>
      <c r="E49" s="45">
        <f t="shared" si="10"/>
        <v>556744810</v>
      </c>
      <c r="F49" s="46">
        <f t="shared" si="10"/>
        <v>556744810</v>
      </c>
      <c r="G49" s="46">
        <f t="shared" si="10"/>
        <v>265790603</v>
      </c>
      <c r="H49" s="46">
        <f t="shared" si="10"/>
        <v>8576579</v>
      </c>
      <c r="I49" s="46">
        <f t="shared" si="10"/>
        <v>-43504258</v>
      </c>
      <c r="J49" s="46">
        <f t="shared" si="10"/>
        <v>230862924</v>
      </c>
      <c r="K49" s="46">
        <f t="shared" si="10"/>
        <v>18413131</v>
      </c>
      <c r="L49" s="46">
        <f t="shared" si="10"/>
        <v>45839374</v>
      </c>
      <c r="M49" s="46">
        <f t="shared" si="10"/>
        <v>-2054280</v>
      </c>
      <c r="N49" s="46">
        <f t="shared" si="10"/>
        <v>62198225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293061149</v>
      </c>
      <c r="X49" s="46">
        <f>IF(F25=F48,0,X25-X48)</f>
        <v>144391284</v>
      </c>
      <c r="Y49" s="46">
        <f t="shared" si="10"/>
        <v>148669865</v>
      </c>
      <c r="Z49" s="47">
        <f>+IF(X49&lt;&gt;0,+(Y49/X49)*100,0)</f>
        <v>102.9631850908674</v>
      </c>
      <c r="AA49" s="44">
        <f>+AA25-AA48</f>
        <v>556744810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107058681</v>
      </c>
      <c r="D5" s="19">
        <f>SUM(D6:D8)</f>
        <v>0</v>
      </c>
      <c r="E5" s="20">
        <f t="shared" si="0"/>
        <v>126293285</v>
      </c>
      <c r="F5" s="21">
        <f t="shared" si="0"/>
        <v>126293285</v>
      </c>
      <c r="G5" s="21">
        <f t="shared" si="0"/>
        <v>56725961</v>
      </c>
      <c r="H5" s="21">
        <f t="shared" si="0"/>
        <v>56970234</v>
      </c>
      <c r="I5" s="21">
        <f t="shared" si="0"/>
        <v>513645</v>
      </c>
      <c r="J5" s="21">
        <f t="shared" si="0"/>
        <v>114209840</v>
      </c>
      <c r="K5" s="21">
        <f t="shared" si="0"/>
        <v>276194</v>
      </c>
      <c r="L5" s="21">
        <f t="shared" si="0"/>
        <v>34650937</v>
      </c>
      <c r="M5" s="21">
        <f t="shared" si="0"/>
        <v>277556</v>
      </c>
      <c r="N5" s="21">
        <f t="shared" si="0"/>
        <v>35204687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149414527</v>
      </c>
      <c r="X5" s="21">
        <f t="shared" si="0"/>
        <v>63146640</v>
      </c>
      <c r="Y5" s="21">
        <f t="shared" si="0"/>
        <v>86267887</v>
      </c>
      <c r="Z5" s="4">
        <f>+IF(X5&lt;&gt;0,+(Y5/X5)*100,0)</f>
        <v>136.61516590589778</v>
      </c>
      <c r="AA5" s="19">
        <f>SUM(AA6:AA8)</f>
        <v>126293285</v>
      </c>
    </row>
    <row r="6" spans="1:27" ht="13.5">
      <c r="A6" s="5" t="s">
        <v>33</v>
      </c>
      <c r="B6" s="3"/>
      <c r="C6" s="22">
        <v>7816</v>
      </c>
      <c r="D6" s="22"/>
      <c r="E6" s="23">
        <v>330783</v>
      </c>
      <c r="F6" s="24">
        <v>330783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165390</v>
      </c>
      <c r="Y6" s="24">
        <v>-165390</v>
      </c>
      <c r="Z6" s="6">
        <v>-100</v>
      </c>
      <c r="AA6" s="22">
        <v>330783</v>
      </c>
    </row>
    <row r="7" spans="1:27" ht="13.5">
      <c r="A7" s="5" t="s">
        <v>34</v>
      </c>
      <c r="B7" s="3"/>
      <c r="C7" s="25">
        <v>107038673</v>
      </c>
      <c r="D7" s="25"/>
      <c r="E7" s="26">
        <v>125962502</v>
      </c>
      <c r="F7" s="27">
        <v>125962502</v>
      </c>
      <c r="G7" s="27">
        <v>56725961</v>
      </c>
      <c r="H7" s="27">
        <v>56970234</v>
      </c>
      <c r="I7" s="27">
        <v>513645</v>
      </c>
      <c r="J7" s="27">
        <v>114209840</v>
      </c>
      <c r="K7" s="27">
        <v>276194</v>
      </c>
      <c r="L7" s="27">
        <v>34650937</v>
      </c>
      <c r="M7" s="27">
        <v>277556</v>
      </c>
      <c r="N7" s="27">
        <v>35204687</v>
      </c>
      <c r="O7" s="27"/>
      <c r="P7" s="27"/>
      <c r="Q7" s="27"/>
      <c r="R7" s="27"/>
      <c r="S7" s="27"/>
      <c r="T7" s="27"/>
      <c r="U7" s="27"/>
      <c r="V7" s="27"/>
      <c r="W7" s="27">
        <v>149414527</v>
      </c>
      <c r="X7" s="27">
        <v>62981250</v>
      </c>
      <c r="Y7" s="27">
        <v>86433277</v>
      </c>
      <c r="Z7" s="7">
        <v>137.24</v>
      </c>
      <c r="AA7" s="25">
        <v>125962502</v>
      </c>
    </row>
    <row r="8" spans="1:27" ht="13.5">
      <c r="A8" s="5" t="s">
        <v>35</v>
      </c>
      <c r="B8" s="3"/>
      <c r="C8" s="22">
        <v>12192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3515113</v>
      </c>
      <c r="D9" s="19">
        <f>SUM(D10:D14)</f>
        <v>0</v>
      </c>
      <c r="E9" s="20">
        <f t="shared" si="1"/>
        <v>3744648</v>
      </c>
      <c r="F9" s="21">
        <f t="shared" si="1"/>
        <v>3744648</v>
      </c>
      <c r="G9" s="21">
        <f t="shared" si="1"/>
        <v>214419</v>
      </c>
      <c r="H9" s="21">
        <f t="shared" si="1"/>
        <v>1732</v>
      </c>
      <c r="I9" s="21">
        <f t="shared" si="1"/>
        <v>220611</v>
      </c>
      <c r="J9" s="21">
        <f t="shared" si="1"/>
        <v>436762</v>
      </c>
      <c r="K9" s="21">
        <f t="shared" si="1"/>
        <v>218191</v>
      </c>
      <c r="L9" s="21">
        <f t="shared" si="1"/>
        <v>191872</v>
      </c>
      <c r="M9" s="21">
        <f t="shared" si="1"/>
        <v>191084</v>
      </c>
      <c r="N9" s="21">
        <f t="shared" si="1"/>
        <v>601147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1037909</v>
      </c>
      <c r="X9" s="21">
        <f t="shared" si="1"/>
        <v>1872510</v>
      </c>
      <c r="Y9" s="21">
        <f t="shared" si="1"/>
        <v>-834601</v>
      </c>
      <c r="Z9" s="4">
        <f>+IF(X9&lt;&gt;0,+(Y9/X9)*100,0)</f>
        <v>-44.57124394529268</v>
      </c>
      <c r="AA9" s="19">
        <f>SUM(AA10:AA14)</f>
        <v>3744648</v>
      </c>
    </row>
    <row r="10" spans="1:27" ht="13.5">
      <c r="A10" s="5" t="s">
        <v>37</v>
      </c>
      <c r="B10" s="3"/>
      <c r="C10" s="22">
        <v>754750</v>
      </c>
      <c r="D10" s="22"/>
      <c r="E10" s="23">
        <v>1428688</v>
      </c>
      <c r="F10" s="24">
        <v>1428688</v>
      </c>
      <c r="G10" s="24">
        <v>6383</v>
      </c>
      <c r="H10" s="24">
        <v>1732</v>
      </c>
      <c r="I10" s="24">
        <v>21674</v>
      </c>
      <c r="J10" s="24">
        <v>29789</v>
      </c>
      <c r="K10" s="24">
        <v>5619</v>
      </c>
      <c r="L10" s="24">
        <v>3744</v>
      </c>
      <c r="M10" s="24">
        <v>4139</v>
      </c>
      <c r="N10" s="24">
        <v>13502</v>
      </c>
      <c r="O10" s="24"/>
      <c r="P10" s="24"/>
      <c r="Q10" s="24"/>
      <c r="R10" s="24"/>
      <c r="S10" s="24"/>
      <c r="T10" s="24"/>
      <c r="U10" s="24"/>
      <c r="V10" s="24"/>
      <c r="W10" s="24">
        <v>43291</v>
      </c>
      <c r="X10" s="24">
        <v>714528</v>
      </c>
      <c r="Y10" s="24">
        <v>-671237</v>
      </c>
      <c r="Z10" s="6">
        <v>-93.94</v>
      </c>
      <c r="AA10" s="22">
        <v>1428688</v>
      </c>
    </row>
    <row r="11" spans="1:27" ht="13.5">
      <c r="A11" s="5" t="s">
        <v>38</v>
      </c>
      <c r="B11" s="3"/>
      <c r="C11" s="22">
        <v>184</v>
      </c>
      <c r="D11" s="22"/>
      <c r="E11" s="23"/>
      <c r="F11" s="24"/>
      <c r="G11" s="24"/>
      <c r="H11" s="24"/>
      <c r="I11" s="24"/>
      <c r="J11" s="24"/>
      <c r="K11" s="24"/>
      <c r="L11" s="24">
        <v>202</v>
      </c>
      <c r="M11" s="24"/>
      <c r="N11" s="24">
        <v>202</v>
      </c>
      <c r="O11" s="24"/>
      <c r="P11" s="24"/>
      <c r="Q11" s="24"/>
      <c r="R11" s="24"/>
      <c r="S11" s="24"/>
      <c r="T11" s="24"/>
      <c r="U11" s="24"/>
      <c r="V11" s="24"/>
      <c r="W11" s="24">
        <v>202</v>
      </c>
      <c r="X11" s="24"/>
      <c r="Y11" s="24">
        <v>202</v>
      </c>
      <c r="Z11" s="6">
        <v>0</v>
      </c>
      <c r="AA11" s="22"/>
    </row>
    <row r="12" spans="1:27" ht="13.5">
      <c r="A12" s="5" t="s">
        <v>39</v>
      </c>
      <c r="B12" s="3"/>
      <c r="C12" s="22">
        <v>2760179</v>
      </c>
      <c r="D12" s="22"/>
      <c r="E12" s="23">
        <v>2315960</v>
      </c>
      <c r="F12" s="24">
        <v>2315960</v>
      </c>
      <c r="G12" s="24">
        <v>208036</v>
      </c>
      <c r="H12" s="24"/>
      <c r="I12" s="24">
        <v>198937</v>
      </c>
      <c r="J12" s="24">
        <v>406973</v>
      </c>
      <c r="K12" s="24">
        <v>212572</v>
      </c>
      <c r="L12" s="24">
        <v>187926</v>
      </c>
      <c r="M12" s="24">
        <v>186945</v>
      </c>
      <c r="N12" s="24">
        <v>587443</v>
      </c>
      <c r="O12" s="24"/>
      <c r="P12" s="24"/>
      <c r="Q12" s="24"/>
      <c r="R12" s="24"/>
      <c r="S12" s="24"/>
      <c r="T12" s="24"/>
      <c r="U12" s="24"/>
      <c r="V12" s="24"/>
      <c r="W12" s="24">
        <v>994416</v>
      </c>
      <c r="X12" s="24">
        <v>1157982</v>
      </c>
      <c r="Y12" s="24">
        <v>-163566</v>
      </c>
      <c r="Z12" s="6">
        <v>-14.13</v>
      </c>
      <c r="AA12" s="22">
        <v>2315960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34660126</v>
      </c>
      <c r="D15" s="19">
        <f>SUM(D16:D18)</f>
        <v>0</v>
      </c>
      <c r="E15" s="20">
        <f t="shared" si="2"/>
        <v>78580837</v>
      </c>
      <c r="F15" s="21">
        <f t="shared" si="2"/>
        <v>78580837</v>
      </c>
      <c r="G15" s="21">
        <f t="shared" si="2"/>
        <v>5457</v>
      </c>
      <c r="H15" s="21">
        <f t="shared" si="2"/>
        <v>0</v>
      </c>
      <c r="I15" s="21">
        <f t="shared" si="2"/>
        <v>6588</v>
      </c>
      <c r="J15" s="21">
        <f t="shared" si="2"/>
        <v>12045</v>
      </c>
      <c r="K15" s="21">
        <f t="shared" si="2"/>
        <v>9290</v>
      </c>
      <c r="L15" s="21">
        <f t="shared" si="2"/>
        <v>6904</v>
      </c>
      <c r="M15" s="21">
        <f t="shared" si="2"/>
        <v>13716833</v>
      </c>
      <c r="N15" s="21">
        <f t="shared" si="2"/>
        <v>13733027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13745072</v>
      </c>
      <c r="X15" s="21">
        <f t="shared" si="2"/>
        <v>39290262</v>
      </c>
      <c r="Y15" s="21">
        <f t="shared" si="2"/>
        <v>-25545190</v>
      </c>
      <c r="Z15" s="4">
        <f>+IF(X15&lt;&gt;0,+(Y15/X15)*100,0)</f>
        <v>-65.01659367911572</v>
      </c>
      <c r="AA15" s="19">
        <f>SUM(AA16:AA18)</f>
        <v>78580837</v>
      </c>
    </row>
    <row r="16" spans="1:27" ht="13.5">
      <c r="A16" s="5" t="s">
        <v>43</v>
      </c>
      <c r="B16" s="3"/>
      <c r="C16" s="22">
        <v>4121040</v>
      </c>
      <c r="D16" s="22"/>
      <c r="E16" s="23"/>
      <c r="F16" s="24"/>
      <c r="G16" s="24">
        <v>4001</v>
      </c>
      <c r="H16" s="24"/>
      <c r="I16" s="24">
        <v>6588</v>
      </c>
      <c r="J16" s="24">
        <v>10589</v>
      </c>
      <c r="K16" s="24">
        <v>9290</v>
      </c>
      <c r="L16" s="24">
        <v>6904</v>
      </c>
      <c r="M16" s="24">
        <v>1592</v>
      </c>
      <c r="N16" s="24">
        <v>17786</v>
      </c>
      <c r="O16" s="24"/>
      <c r="P16" s="24"/>
      <c r="Q16" s="24"/>
      <c r="R16" s="24"/>
      <c r="S16" s="24"/>
      <c r="T16" s="24"/>
      <c r="U16" s="24"/>
      <c r="V16" s="24"/>
      <c r="W16" s="24">
        <v>28375</v>
      </c>
      <c r="X16" s="24"/>
      <c r="Y16" s="24">
        <v>28375</v>
      </c>
      <c r="Z16" s="6">
        <v>0</v>
      </c>
      <c r="AA16" s="22"/>
    </row>
    <row r="17" spans="1:27" ht="13.5">
      <c r="A17" s="5" t="s">
        <v>44</v>
      </c>
      <c r="B17" s="3"/>
      <c r="C17" s="22">
        <v>30539086</v>
      </c>
      <c r="D17" s="22"/>
      <c r="E17" s="23">
        <v>78580837</v>
      </c>
      <c r="F17" s="24">
        <v>78580837</v>
      </c>
      <c r="G17" s="24">
        <v>1456</v>
      </c>
      <c r="H17" s="24"/>
      <c r="I17" s="24"/>
      <c r="J17" s="24">
        <v>1456</v>
      </c>
      <c r="K17" s="24"/>
      <c r="L17" s="24"/>
      <c r="M17" s="24">
        <v>13715241</v>
      </c>
      <c r="N17" s="24">
        <v>13715241</v>
      </c>
      <c r="O17" s="24"/>
      <c r="P17" s="24"/>
      <c r="Q17" s="24"/>
      <c r="R17" s="24"/>
      <c r="S17" s="24"/>
      <c r="T17" s="24"/>
      <c r="U17" s="24"/>
      <c r="V17" s="24"/>
      <c r="W17" s="24">
        <v>13716697</v>
      </c>
      <c r="X17" s="24">
        <v>39290262</v>
      </c>
      <c r="Y17" s="24">
        <v>-25573565</v>
      </c>
      <c r="Z17" s="6">
        <v>-65.09</v>
      </c>
      <c r="AA17" s="22">
        <v>78580837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21687850</v>
      </c>
      <c r="D19" s="19">
        <f>SUM(D20:D23)</f>
        <v>0</v>
      </c>
      <c r="E19" s="20">
        <f t="shared" si="3"/>
        <v>25067429</v>
      </c>
      <c r="F19" s="21">
        <f t="shared" si="3"/>
        <v>25067429</v>
      </c>
      <c r="G19" s="21">
        <f t="shared" si="3"/>
        <v>2105710</v>
      </c>
      <c r="H19" s="21">
        <f t="shared" si="3"/>
        <v>703098</v>
      </c>
      <c r="I19" s="21">
        <f t="shared" si="3"/>
        <v>3191252</v>
      </c>
      <c r="J19" s="21">
        <f t="shared" si="3"/>
        <v>6000060</v>
      </c>
      <c r="K19" s="21">
        <f t="shared" si="3"/>
        <v>3284433</v>
      </c>
      <c r="L19" s="21">
        <f t="shared" si="3"/>
        <v>2153410</v>
      </c>
      <c r="M19" s="21">
        <f t="shared" si="3"/>
        <v>3318797</v>
      </c>
      <c r="N19" s="21">
        <f t="shared" si="3"/>
        <v>8756640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14756700</v>
      </c>
      <c r="X19" s="21">
        <f t="shared" si="3"/>
        <v>12533388</v>
      </c>
      <c r="Y19" s="21">
        <f t="shared" si="3"/>
        <v>2223312</v>
      </c>
      <c r="Z19" s="4">
        <f>+IF(X19&lt;&gt;0,+(Y19/X19)*100,0)</f>
        <v>17.739114116629917</v>
      </c>
      <c r="AA19" s="19">
        <f>SUM(AA20:AA23)</f>
        <v>25067429</v>
      </c>
    </row>
    <row r="20" spans="1:27" ht="13.5">
      <c r="A20" s="5" t="s">
        <v>47</v>
      </c>
      <c r="B20" s="3"/>
      <c r="C20" s="22">
        <v>17698655</v>
      </c>
      <c r="D20" s="22"/>
      <c r="E20" s="23">
        <v>20817429</v>
      </c>
      <c r="F20" s="24">
        <v>20817429</v>
      </c>
      <c r="G20" s="24">
        <v>1609633</v>
      </c>
      <c r="H20" s="24"/>
      <c r="I20" s="24">
        <v>1551332</v>
      </c>
      <c r="J20" s="24">
        <v>3160965</v>
      </c>
      <c r="K20" s="24">
        <v>1665626</v>
      </c>
      <c r="L20" s="24">
        <v>1608671</v>
      </c>
      <c r="M20" s="24">
        <v>1725453</v>
      </c>
      <c r="N20" s="24">
        <v>4999750</v>
      </c>
      <c r="O20" s="24"/>
      <c r="P20" s="24"/>
      <c r="Q20" s="24"/>
      <c r="R20" s="24"/>
      <c r="S20" s="24"/>
      <c r="T20" s="24"/>
      <c r="U20" s="24"/>
      <c r="V20" s="24"/>
      <c r="W20" s="24">
        <v>8160715</v>
      </c>
      <c r="X20" s="24">
        <v>10408272</v>
      </c>
      <c r="Y20" s="24">
        <v>-2247557</v>
      </c>
      <c r="Z20" s="6">
        <v>-21.59</v>
      </c>
      <c r="AA20" s="22">
        <v>20817429</v>
      </c>
    </row>
    <row r="21" spans="1:27" ht="13.5">
      <c r="A21" s="5" t="s">
        <v>48</v>
      </c>
      <c r="B21" s="3"/>
      <c r="C21" s="22"/>
      <c r="D21" s="22"/>
      <c r="E21" s="23"/>
      <c r="F21" s="24"/>
      <c r="G21" s="24">
        <v>144388</v>
      </c>
      <c r="H21" s="24"/>
      <c r="I21" s="24">
        <v>1251416</v>
      </c>
      <c r="J21" s="24">
        <v>1395804</v>
      </c>
      <c r="K21" s="24">
        <v>1227407</v>
      </c>
      <c r="L21" s="24">
        <v>874365</v>
      </c>
      <c r="M21" s="24">
        <v>1200598</v>
      </c>
      <c r="N21" s="24">
        <v>3302370</v>
      </c>
      <c r="O21" s="24"/>
      <c r="P21" s="24"/>
      <c r="Q21" s="24"/>
      <c r="R21" s="24"/>
      <c r="S21" s="24"/>
      <c r="T21" s="24"/>
      <c r="U21" s="24"/>
      <c r="V21" s="24"/>
      <c r="W21" s="24">
        <v>4698174</v>
      </c>
      <c r="X21" s="24"/>
      <c r="Y21" s="24">
        <v>4698174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>
        <v>37816</v>
      </c>
      <c r="J22" s="27">
        <v>37816</v>
      </c>
      <c r="K22" s="27">
        <v>39221</v>
      </c>
      <c r="L22" s="27">
        <v>-681656</v>
      </c>
      <c r="M22" s="27">
        <v>40684</v>
      </c>
      <c r="N22" s="27">
        <v>-601751</v>
      </c>
      <c r="O22" s="27"/>
      <c r="P22" s="27"/>
      <c r="Q22" s="27"/>
      <c r="R22" s="27"/>
      <c r="S22" s="27"/>
      <c r="T22" s="27"/>
      <c r="U22" s="27"/>
      <c r="V22" s="27"/>
      <c r="W22" s="27">
        <v>-563935</v>
      </c>
      <c r="X22" s="27"/>
      <c r="Y22" s="27">
        <v>-563935</v>
      </c>
      <c r="Z22" s="7">
        <v>0</v>
      </c>
      <c r="AA22" s="25"/>
    </row>
    <row r="23" spans="1:27" ht="13.5">
      <c r="A23" s="5" t="s">
        <v>50</v>
      </c>
      <c r="B23" s="3"/>
      <c r="C23" s="22">
        <v>3989195</v>
      </c>
      <c r="D23" s="22"/>
      <c r="E23" s="23">
        <v>4250000</v>
      </c>
      <c r="F23" s="24">
        <v>4250000</v>
      </c>
      <c r="G23" s="24">
        <v>351689</v>
      </c>
      <c r="H23" s="24">
        <v>703098</v>
      </c>
      <c r="I23" s="24">
        <v>350688</v>
      </c>
      <c r="J23" s="24">
        <v>1405475</v>
      </c>
      <c r="K23" s="24">
        <v>352179</v>
      </c>
      <c r="L23" s="24">
        <v>352030</v>
      </c>
      <c r="M23" s="24">
        <v>352062</v>
      </c>
      <c r="N23" s="24">
        <v>1056271</v>
      </c>
      <c r="O23" s="24"/>
      <c r="P23" s="24"/>
      <c r="Q23" s="24"/>
      <c r="R23" s="24"/>
      <c r="S23" s="24"/>
      <c r="T23" s="24"/>
      <c r="U23" s="24"/>
      <c r="V23" s="24"/>
      <c r="W23" s="24">
        <v>2461746</v>
      </c>
      <c r="X23" s="24">
        <v>2125116</v>
      </c>
      <c r="Y23" s="24">
        <v>336630</v>
      </c>
      <c r="Z23" s="6">
        <v>15.84</v>
      </c>
      <c r="AA23" s="22">
        <v>4250000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166921770</v>
      </c>
      <c r="D25" s="40">
        <f>+D5+D9+D15+D19+D24</f>
        <v>0</v>
      </c>
      <c r="E25" s="41">
        <f t="shared" si="4"/>
        <v>233686199</v>
      </c>
      <c r="F25" s="42">
        <f t="shared" si="4"/>
        <v>233686199</v>
      </c>
      <c r="G25" s="42">
        <f t="shared" si="4"/>
        <v>59051547</v>
      </c>
      <c r="H25" s="42">
        <f t="shared" si="4"/>
        <v>57675064</v>
      </c>
      <c r="I25" s="42">
        <f t="shared" si="4"/>
        <v>3932096</v>
      </c>
      <c r="J25" s="42">
        <f t="shared" si="4"/>
        <v>120658707</v>
      </c>
      <c r="K25" s="42">
        <f t="shared" si="4"/>
        <v>3788108</v>
      </c>
      <c r="L25" s="42">
        <f t="shared" si="4"/>
        <v>37003123</v>
      </c>
      <c r="M25" s="42">
        <f t="shared" si="4"/>
        <v>17504270</v>
      </c>
      <c r="N25" s="42">
        <f t="shared" si="4"/>
        <v>58295501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178954208</v>
      </c>
      <c r="X25" s="42">
        <f t="shared" si="4"/>
        <v>116842800</v>
      </c>
      <c r="Y25" s="42">
        <f t="shared" si="4"/>
        <v>62111408</v>
      </c>
      <c r="Z25" s="43">
        <f>+IF(X25&lt;&gt;0,+(Y25/X25)*100,0)</f>
        <v>53.15809617708579</v>
      </c>
      <c r="AA25" s="40">
        <f>+AA5+AA9+AA15+AA19+AA24</f>
        <v>233686199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74808763</v>
      </c>
      <c r="D28" s="19">
        <f>SUM(D29:D31)</f>
        <v>0</v>
      </c>
      <c r="E28" s="20">
        <f t="shared" si="5"/>
        <v>88827565</v>
      </c>
      <c r="F28" s="21">
        <f t="shared" si="5"/>
        <v>88827565</v>
      </c>
      <c r="G28" s="21">
        <f t="shared" si="5"/>
        <v>5786731</v>
      </c>
      <c r="H28" s="21">
        <f t="shared" si="5"/>
        <v>11004477</v>
      </c>
      <c r="I28" s="21">
        <f t="shared" si="5"/>
        <v>6976980</v>
      </c>
      <c r="J28" s="21">
        <f t="shared" si="5"/>
        <v>23768188</v>
      </c>
      <c r="K28" s="21">
        <f t="shared" si="5"/>
        <v>6551270</v>
      </c>
      <c r="L28" s="21">
        <f t="shared" si="5"/>
        <v>6691060</v>
      </c>
      <c r="M28" s="21">
        <f t="shared" si="5"/>
        <v>6101691</v>
      </c>
      <c r="N28" s="21">
        <f t="shared" si="5"/>
        <v>19344021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43112209</v>
      </c>
      <c r="X28" s="21">
        <f t="shared" si="5"/>
        <v>44413896</v>
      </c>
      <c r="Y28" s="21">
        <f t="shared" si="5"/>
        <v>-1301687</v>
      </c>
      <c r="Z28" s="4">
        <f>+IF(X28&lt;&gt;0,+(Y28/X28)*100,0)</f>
        <v>-2.930810213091867</v>
      </c>
      <c r="AA28" s="19">
        <f>SUM(AA29:AA31)</f>
        <v>88827565</v>
      </c>
    </row>
    <row r="29" spans="1:27" ht="13.5">
      <c r="A29" s="5" t="s">
        <v>33</v>
      </c>
      <c r="B29" s="3"/>
      <c r="C29" s="22">
        <v>28050530</v>
      </c>
      <c r="D29" s="22"/>
      <c r="E29" s="23">
        <v>30328000</v>
      </c>
      <c r="F29" s="24">
        <v>30328000</v>
      </c>
      <c r="G29" s="24">
        <v>1514731</v>
      </c>
      <c r="H29" s="24">
        <v>4097272</v>
      </c>
      <c r="I29" s="24">
        <v>2620995</v>
      </c>
      <c r="J29" s="24">
        <v>8232998</v>
      </c>
      <c r="K29" s="24">
        <v>2040209</v>
      </c>
      <c r="L29" s="24">
        <v>2607203</v>
      </c>
      <c r="M29" s="24">
        <v>2270459</v>
      </c>
      <c r="N29" s="24">
        <v>6917871</v>
      </c>
      <c r="O29" s="24"/>
      <c r="P29" s="24"/>
      <c r="Q29" s="24"/>
      <c r="R29" s="24"/>
      <c r="S29" s="24"/>
      <c r="T29" s="24"/>
      <c r="U29" s="24"/>
      <c r="V29" s="24"/>
      <c r="W29" s="24">
        <v>15150869</v>
      </c>
      <c r="X29" s="24">
        <v>15164178</v>
      </c>
      <c r="Y29" s="24">
        <v>-13309</v>
      </c>
      <c r="Z29" s="6">
        <v>-0.09</v>
      </c>
      <c r="AA29" s="22">
        <v>30328000</v>
      </c>
    </row>
    <row r="30" spans="1:27" ht="13.5">
      <c r="A30" s="5" t="s">
        <v>34</v>
      </c>
      <c r="B30" s="3"/>
      <c r="C30" s="25">
        <v>28943209</v>
      </c>
      <c r="D30" s="25"/>
      <c r="E30" s="26">
        <v>34028565</v>
      </c>
      <c r="F30" s="27">
        <v>34028565</v>
      </c>
      <c r="G30" s="27">
        <v>3427606</v>
      </c>
      <c r="H30" s="27">
        <v>4477856</v>
      </c>
      <c r="I30" s="27">
        <v>2867318</v>
      </c>
      <c r="J30" s="27">
        <v>10772780</v>
      </c>
      <c r="K30" s="27">
        <v>2658540</v>
      </c>
      <c r="L30" s="27">
        <v>2863343</v>
      </c>
      <c r="M30" s="27">
        <v>1641875</v>
      </c>
      <c r="N30" s="27">
        <v>7163758</v>
      </c>
      <c r="O30" s="27"/>
      <c r="P30" s="27"/>
      <c r="Q30" s="27"/>
      <c r="R30" s="27"/>
      <c r="S30" s="27"/>
      <c r="T30" s="27"/>
      <c r="U30" s="27"/>
      <c r="V30" s="27"/>
      <c r="W30" s="27">
        <v>17936538</v>
      </c>
      <c r="X30" s="27">
        <v>17014380</v>
      </c>
      <c r="Y30" s="27">
        <v>922158</v>
      </c>
      <c r="Z30" s="7">
        <v>5.42</v>
      </c>
      <c r="AA30" s="25">
        <v>34028565</v>
      </c>
    </row>
    <row r="31" spans="1:27" ht="13.5">
      <c r="A31" s="5" t="s">
        <v>35</v>
      </c>
      <c r="B31" s="3"/>
      <c r="C31" s="22">
        <v>17815024</v>
      </c>
      <c r="D31" s="22"/>
      <c r="E31" s="23">
        <v>24471000</v>
      </c>
      <c r="F31" s="24">
        <v>24471000</v>
      </c>
      <c r="G31" s="24">
        <v>844394</v>
      </c>
      <c r="H31" s="24">
        <v>2429349</v>
      </c>
      <c r="I31" s="24">
        <v>1488667</v>
      </c>
      <c r="J31" s="24">
        <v>4762410</v>
      </c>
      <c r="K31" s="24">
        <v>1852521</v>
      </c>
      <c r="L31" s="24">
        <v>1220514</v>
      </c>
      <c r="M31" s="24">
        <v>2189357</v>
      </c>
      <c r="N31" s="24">
        <v>5262392</v>
      </c>
      <c r="O31" s="24"/>
      <c r="P31" s="24"/>
      <c r="Q31" s="24"/>
      <c r="R31" s="24"/>
      <c r="S31" s="24"/>
      <c r="T31" s="24"/>
      <c r="U31" s="24"/>
      <c r="V31" s="24"/>
      <c r="W31" s="24">
        <v>10024802</v>
      </c>
      <c r="X31" s="24">
        <v>12235338</v>
      </c>
      <c r="Y31" s="24">
        <v>-2210536</v>
      </c>
      <c r="Z31" s="6">
        <v>-18.07</v>
      </c>
      <c r="AA31" s="22">
        <v>24471000</v>
      </c>
    </row>
    <row r="32" spans="1:27" ht="13.5">
      <c r="A32" s="2" t="s">
        <v>36</v>
      </c>
      <c r="B32" s="3"/>
      <c r="C32" s="19">
        <f aca="true" t="shared" si="6" ref="C32:Y32">SUM(C33:C37)</f>
        <v>13930641</v>
      </c>
      <c r="D32" s="19">
        <f>SUM(D33:D37)</f>
        <v>0</v>
      </c>
      <c r="E32" s="20">
        <f t="shared" si="6"/>
        <v>13020305</v>
      </c>
      <c r="F32" s="21">
        <f t="shared" si="6"/>
        <v>13020305</v>
      </c>
      <c r="G32" s="21">
        <f t="shared" si="6"/>
        <v>1093334</v>
      </c>
      <c r="H32" s="21">
        <f t="shared" si="6"/>
        <v>627091</v>
      </c>
      <c r="I32" s="21">
        <f t="shared" si="6"/>
        <v>1264418</v>
      </c>
      <c r="J32" s="21">
        <f t="shared" si="6"/>
        <v>2984843</v>
      </c>
      <c r="K32" s="21">
        <f t="shared" si="6"/>
        <v>1217675</v>
      </c>
      <c r="L32" s="21">
        <f t="shared" si="6"/>
        <v>1241046</v>
      </c>
      <c r="M32" s="21">
        <f t="shared" si="6"/>
        <v>1296353</v>
      </c>
      <c r="N32" s="21">
        <f t="shared" si="6"/>
        <v>3755074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6739917</v>
      </c>
      <c r="X32" s="21">
        <f t="shared" si="6"/>
        <v>78114324</v>
      </c>
      <c r="Y32" s="21">
        <f t="shared" si="6"/>
        <v>-71374407</v>
      </c>
      <c r="Z32" s="4">
        <f>+IF(X32&lt;&gt;0,+(Y32/X32)*100,0)</f>
        <v>-91.37172716235757</v>
      </c>
      <c r="AA32" s="19">
        <f>SUM(AA33:AA37)</f>
        <v>13020305</v>
      </c>
    </row>
    <row r="33" spans="1:27" ht="13.5">
      <c r="A33" s="5" t="s">
        <v>37</v>
      </c>
      <c r="B33" s="3"/>
      <c r="C33" s="22">
        <v>4078546</v>
      </c>
      <c r="D33" s="22"/>
      <c r="E33" s="23">
        <v>2188785</v>
      </c>
      <c r="F33" s="24">
        <v>2188785</v>
      </c>
      <c r="G33" s="24">
        <v>301355</v>
      </c>
      <c r="H33" s="24">
        <v>627091</v>
      </c>
      <c r="I33" s="24">
        <v>359842</v>
      </c>
      <c r="J33" s="24">
        <v>1288288</v>
      </c>
      <c r="K33" s="24">
        <v>336060</v>
      </c>
      <c r="L33" s="24">
        <v>320044</v>
      </c>
      <c r="M33" s="24">
        <v>326414</v>
      </c>
      <c r="N33" s="24">
        <v>982518</v>
      </c>
      <c r="O33" s="24"/>
      <c r="P33" s="24"/>
      <c r="Q33" s="24"/>
      <c r="R33" s="24"/>
      <c r="S33" s="24"/>
      <c r="T33" s="24"/>
      <c r="U33" s="24"/>
      <c r="V33" s="24"/>
      <c r="W33" s="24">
        <v>2270806</v>
      </c>
      <c r="X33" s="24">
        <v>13126314</v>
      </c>
      <c r="Y33" s="24">
        <v>-10855508</v>
      </c>
      <c r="Z33" s="6">
        <v>-82.7</v>
      </c>
      <c r="AA33" s="22">
        <v>2188785</v>
      </c>
    </row>
    <row r="34" spans="1:27" ht="13.5">
      <c r="A34" s="5" t="s">
        <v>38</v>
      </c>
      <c r="B34" s="3"/>
      <c r="C34" s="22">
        <v>3852154</v>
      </c>
      <c r="D34" s="22"/>
      <c r="E34" s="23">
        <v>5395757</v>
      </c>
      <c r="F34" s="24">
        <v>5395757</v>
      </c>
      <c r="G34" s="24">
        <v>300868</v>
      </c>
      <c r="H34" s="24"/>
      <c r="I34" s="24">
        <v>355585</v>
      </c>
      <c r="J34" s="24">
        <v>656453</v>
      </c>
      <c r="K34" s="24">
        <v>339316</v>
      </c>
      <c r="L34" s="24">
        <v>349383</v>
      </c>
      <c r="M34" s="24">
        <v>378052</v>
      </c>
      <c r="N34" s="24">
        <v>1066751</v>
      </c>
      <c r="O34" s="24"/>
      <c r="P34" s="24"/>
      <c r="Q34" s="24"/>
      <c r="R34" s="24"/>
      <c r="S34" s="24"/>
      <c r="T34" s="24"/>
      <c r="U34" s="24"/>
      <c r="V34" s="24"/>
      <c r="W34" s="24">
        <v>1723204</v>
      </c>
      <c r="X34" s="24">
        <v>32374554</v>
      </c>
      <c r="Y34" s="24">
        <v>-30651350</v>
      </c>
      <c r="Z34" s="6">
        <v>-94.68</v>
      </c>
      <c r="AA34" s="22">
        <v>5395757</v>
      </c>
    </row>
    <row r="35" spans="1:27" ht="13.5">
      <c r="A35" s="5" t="s">
        <v>39</v>
      </c>
      <c r="B35" s="3"/>
      <c r="C35" s="22">
        <v>4267862</v>
      </c>
      <c r="D35" s="22"/>
      <c r="E35" s="23">
        <v>4909674</v>
      </c>
      <c r="F35" s="24">
        <v>4909674</v>
      </c>
      <c r="G35" s="24">
        <v>276807</v>
      </c>
      <c r="H35" s="24"/>
      <c r="I35" s="24">
        <v>303189</v>
      </c>
      <c r="J35" s="24">
        <v>579996</v>
      </c>
      <c r="K35" s="24">
        <v>316545</v>
      </c>
      <c r="L35" s="24">
        <v>309144</v>
      </c>
      <c r="M35" s="24">
        <v>339418</v>
      </c>
      <c r="N35" s="24">
        <v>965107</v>
      </c>
      <c r="O35" s="24"/>
      <c r="P35" s="24"/>
      <c r="Q35" s="24"/>
      <c r="R35" s="24"/>
      <c r="S35" s="24"/>
      <c r="T35" s="24"/>
      <c r="U35" s="24"/>
      <c r="V35" s="24"/>
      <c r="W35" s="24">
        <v>1545103</v>
      </c>
      <c r="X35" s="24">
        <v>29456916</v>
      </c>
      <c r="Y35" s="24">
        <v>-27911813</v>
      </c>
      <c r="Z35" s="6">
        <v>-94.75</v>
      </c>
      <c r="AA35" s="22">
        <v>4909674</v>
      </c>
    </row>
    <row r="36" spans="1:27" ht="13.5">
      <c r="A36" s="5" t="s">
        <v>40</v>
      </c>
      <c r="B36" s="3"/>
      <c r="C36" s="22">
        <v>1732079</v>
      </c>
      <c r="D36" s="22"/>
      <c r="E36" s="23">
        <v>526089</v>
      </c>
      <c r="F36" s="24">
        <v>526089</v>
      </c>
      <c r="G36" s="24">
        <v>214304</v>
      </c>
      <c r="H36" s="24"/>
      <c r="I36" s="24">
        <v>245802</v>
      </c>
      <c r="J36" s="24">
        <v>460106</v>
      </c>
      <c r="K36" s="24">
        <v>225754</v>
      </c>
      <c r="L36" s="24">
        <v>262475</v>
      </c>
      <c r="M36" s="24">
        <v>252469</v>
      </c>
      <c r="N36" s="24">
        <v>740698</v>
      </c>
      <c r="O36" s="24"/>
      <c r="P36" s="24"/>
      <c r="Q36" s="24"/>
      <c r="R36" s="24"/>
      <c r="S36" s="24"/>
      <c r="T36" s="24"/>
      <c r="U36" s="24"/>
      <c r="V36" s="24"/>
      <c r="W36" s="24">
        <v>1200804</v>
      </c>
      <c r="X36" s="24">
        <v>3156540</v>
      </c>
      <c r="Y36" s="24">
        <v>-1955736</v>
      </c>
      <c r="Z36" s="6">
        <v>-61.96</v>
      </c>
      <c r="AA36" s="22">
        <v>526089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50228073</v>
      </c>
      <c r="D38" s="19">
        <f>SUM(D39:D41)</f>
        <v>0</v>
      </c>
      <c r="E38" s="20">
        <f t="shared" si="7"/>
        <v>52751425</v>
      </c>
      <c r="F38" s="21">
        <f t="shared" si="7"/>
        <v>52751425</v>
      </c>
      <c r="G38" s="21">
        <f t="shared" si="7"/>
        <v>962763</v>
      </c>
      <c r="H38" s="21">
        <f t="shared" si="7"/>
        <v>0</v>
      </c>
      <c r="I38" s="21">
        <f t="shared" si="7"/>
        <v>2180865</v>
      </c>
      <c r="J38" s="21">
        <f t="shared" si="7"/>
        <v>3143628</v>
      </c>
      <c r="K38" s="21">
        <f t="shared" si="7"/>
        <v>1760507</v>
      </c>
      <c r="L38" s="21">
        <f t="shared" si="7"/>
        <v>1773071</v>
      </c>
      <c r="M38" s="21">
        <f t="shared" si="7"/>
        <v>2402643</v>
      </c>
      <c r="N38" s="21">
        <f t="shared" si="7"/>
        <v>5936221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9079849</v>
      </c>
      <c r="X38" s="21">
        <f t="shared" si="7"/>
        <v>316507764</v>
      </c>
      <c r="Y38" s="21">
        <f t="shared" si="7"/>
        <v>-307427915</v>
      </c>
      <c r="Z38" s="4">
        <f>+IF(X38&lt;&gt;0,+(Y38/X38)*100,0)</f>
        <v>-97.13123972529154</v>
      </c>
      <c r="AA38" s="19">
        <f>SUM(AA39:AA41)</f>
        <v>52751425</v>
      </c>
    </row>
    <row r="39" spans="1:27" ht="13.5">
      <c r="A39" s="5" t="s">
        <v>43</v>
      </c>
      <c r="B39" s="3"/>
      <c r="C39" s="22">
        <v>8388954</v>
      </c>
      <c r="D39" s="22"/>
      <c r="E39" s="23">
        <v>10085184</v>
      </c>
      <c r="F39" s="24">
        <v>10085184</v>
      </c>
      <c r="G39" s="24">
        <v>242905</v>
      </c>
      <c r="H39" s="24"/>
      <c r="I39" s="24">
        <v>575791</v>
      </c>
      <c r="J39" s="24">
        <v>818696</v>
      </c>
      <c r="K39" s="24">
        <v>427117</v>
      </c>
      <c r="L39" s="24">
        <v>408185</v>
      </c>
      <c r="M39" s="24">
        <v>731854</v>
      </c>
      <c r="N39" s="24">
        <v>1567156</v>
      </c>
      <c r="O39" s="24"/>
      <c r="P39" s="24"/>
      <c r="Q39" s="24"/>
      <c r="R39" s="24"/>
      <c r="S39" s="24"/>
      <c r="T39" s="24"/>
      <c r="U39" s="24"/>
      <c r="V39" s="24"/>
      <c r="W39" s="24">
        <v>2385852</v>
      </c>
      <c r="X39" s="24">
        <v>60512970</v>
      </c>
      <c r="Y39" s="24">
        <v>-58127118</v>
      </c>
      <c r="Z39" s="6">
        <v>-96.06</v>
      </c>
      <c r="AA39" s="22">
        <v>10085184</v>
      </c>
    </row>
    <row r="40" spans="1:27" ht="13.5">
      <c r="A40" s="5" t="s">
        <v>44</v>
      </c>
      <c r="B40" s="3"/>
      <c r="C40" s="22">
        <v>41839119</v>
      </c>
      <c r="D40" s="22"/>
      <c r="E40" s="23">
        <v>42666241</v>
      </c>
      <c r="F40" s="24">
        <v>42666241</v>
      </c>
      <c r="G40" s="24">
        <v>719858</v>
      </c>
      <c r="H40" s="24"/>
      <c r="I40" s="24">
        <v>1605074</v>
      </c>
      <c r="J40" s="24">
        <v>2324932</v>
      </c>
      <c r="K40" s="24">
        <v>1333390</v>
      </c>
      <c r="L40" s="24">
        <v>1364886</v>
      </c>
      <c r="M40" s="24">
        <v>1670789</v>
      </c>
      <c r="N40" s="24">
        <v>4369065</v>
      </c>
      <c r="O40" s="24"/>
      <c r="P40" s="24"/>
      <c r="Q40" s="24"/>
      <c r="R40" s="24"/>
      <c r="S40" s="24"/>
      <c r="T40" s="24"/>
      <c r="U40" s="24"/>
      <c r="V40" s="24"/>
      <c r="W40" s="24">
        <v>6693997</v>
      </c>
      <c r="X40" s="24">
        <v>255994794</v>
      </c>
      <c r="Y40" s="24">
        <v>-249300797</v>
      </c>
      <c r="Z40" s="6">
        <v>-97.39</v>
      </c>
      <c r="AA40" s="22">
        <v>42666241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37113220</v>
      </c>
      <c r="D42" s="19">
        <f>SUM(D43:D46)</f>
        <v>0</v>
      </c>
      <c r="E42" s="20">
        <f t="shared" si="8"/>
        <v>39831466</v>
      </c>
      <c r="F42" s="21">
        <f t="shared" si="8"/>
        <v>39831466</v>
      </c>
      <c r="G42" s="21">
        <f t="shared" si="8"/>
        <v>3256142</v>
      </c>
      <c r="H42" s="21">
        <f t="shared" si="8"/>
        <v>765495</v>
      </c>
      <c r="I42" s="21">
        <f t="shared" si="8"/>
        <v>3695634</v>
      </c>
      <c r="J42" s="21">
        <f t="shared" si="8"/>
        <v>7717271</v>
      </c>
      <c r="K42" s="21">
        <f t="shared" si="8"/>
        <v>3180634</v>
      </c>
      <c r="L42" s="21">
        <f t="shared" si="8"/>
        <v>3007348</v>
      </c>
      <c r="M42" s="21">
        <f t="shared" si="8"/>
        <v>2602602</v>
      </c>
      <c r="N42" s="21">
        <f t="shared" si="8"/>
        <v>8790584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16507855</v>
      </c>
      <c r="X42" s="21">
        <f t="shared" si="8"/>
        <v>19916280</v>
      </c>
      <c r="Y42" s="21">
        <f t="shared" si="8"/>
        <v>-3408425</v>
      </c>
      <c r="Z42" s="4">
        <f>+IF(X42&lt;&gt;0,+(Y42/X42)*100,0)</f>
        <v>-17.11376321280882</v>
      </c>
      <c r="AA42" s="19">
        <f>SUM(AA43:AA46)</f>
        <v>39831466</v>
      </c>
    </row>
    <row r="43" spans="1:27" ht="13.5">
      <c r="A43" s="5" t="s">
        <v>47</v>
      </c>
      <c r="B43" s="3"/>
      <c r="C43" s="22">
        <v>24918317</v>
      </c>
      <c r="D43" s="22"/>
      <c r="E43" s="23">
        <v>31797682</v>
      </c>
      <c r="F43" s="24">
        <v>31797682</v>
      </c>
      <c r="G43" s="24">
        <v>2079310</v>
      </c>
      <c r="H43" s="24"/>
      <c r="I43" s="24">
        <v>2199529</v>
      </c>
      <c r="J43" s="24">
        <v>4278839</v>
      </c>
      <c r="K43" s="24">
        <v>1706258</v>
      </c>
      <c r="L43" s="24">
        <v>1610961</v>
      </c>
      <c r="M43" s="24">
        <v>1305065</v>
      </c>
      <c r="N43" s="24">
        <v>4622284</v>
      </c>
      <c r="O43" s="24"/>
      <c r="P43" s="24"/>
      <c r="Q43" s="24"/>
      <c r="R43" s="24"/>
      <c r="S43" s="24"/>
      <c r="T43" s="24"/>
      <c r="U43" s="24"/>
      <c r="V43" s="24"/>
      <c r="W43" s="24">
        <v>8901123</v>
      </c>
      <c r="X43" s="24">
        <v>15899106</v>
      </c>
      <c r="Y43" s="24">
        <v>-6997983</v>
      </c>
      <c r="Z43" s="6">
        <v>-44.01</v>
      </c>
      <c r="AA43" s="22">
        <v>31797682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523338</v>
      </c>
      <c r="H44" s="24"/>
      <c r="I44" s="24">
        <v>501942</v>
      </c>
      <c r="J44" s="24">
        <v>1025280</v>
      </c>
      <c r="K44" s="24">
        <v>494535</v>
      </c>
      <c r="L44" s="24">
        <v>493738</v>
      </c>
      <c r="M44" s="24">
        <v>483078</v>
      </c>
      <c r="N44" s="24">
        <v>1471351</v>
      </c>
      <c r="O44" s="24"/>
      <c r="P44" s="24"/>
      <c r="Q44" s="24"/>
      <c r="R44" s="24"/>
      <c r="S44" s="24"/>
      <c r="T44" s="24"/>
      <c r="U44" s="24"/>
      <c r="V44" s="24"/>
      <c r="W44" s="24">
        <v>2496631</v>
      </c>
      <c r="X44" s="24"/>
      <c r="Y44" s="24">
        <v>2496631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>
        <v>-140</v>
      </c>
      <c r="J45" s="27">
        <v>-140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-140</v>
      </c>
      <c r="X45" s="27"/>
      <c r="Y45" s="27">
        <v>-140</v>
      </c>
      <c r="Z45" s="7">
        <v>0</v>
      </c>
      <c r="AA45" s="25"/>
    </row>
    <row r="46" spans="1:27" ht="13.5">
      <c r="A46" s="5" t="s">
        <v>50</v>
      </c>
      <c r="B46" s="3"/>
      <c r="C46" s="22">
        <v>12194903</v>
      </c>
      <c r="D46" s="22"/>
      <c r="E46" s="23">
        <v>8033784</v>
      </c>
      <c r="F46" s="24">
        <v>8033784</v>
      </c>
      <c r="G46" s="24">
        <v>653494</v>
      </c>
      <c r="H46" s="24">
        <v>765495</v>
      </c>
      <c r="I46" s="24">
        <v>994303</v>
      </c>
      <c r="J46" s="24">
        <v>2413292</v>
      </c>
      <c r="K46" s="24">
        <v>979841</v>
      </c>
      <c r="L46" s="24">
        <v>902649</v>
      </c>
      <c r="M46" s="24">
        <v>814459</v>
      </c>
      <c r="N46" s="24">
        <v>2696949</v>
      </c>
      <c r="O46" s="24"/>
      <c r="P46" s="24"/>
      <c r="Q46" s="24"/>
      <c r="R46" s="24"/>
      <c r="S46" s="24"/>
      <c r="T46" s="24"/>
      <c r="U46" s="24"/>
      <c r="V46" s="24"/>
      <c r="W46" s="24">
        <v>5110241</v>
      </c>
      <c r="X46" s="24">
        <v>4017174</v>
      </c>
      <c r="Y46" s="24">
        <v>1093067</v>
      </c>
      <c r="Z46" s="6">
        <v>27.21</v>
      </c>
      <c r="AA46" s="22">
        <v>8033784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183537</v>
      </c>
      <c r="H47" s="21"/>
      <c r="I47" s="21"/>
      <c r="J47" s="21">
        <v>183537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183537</v>
      </c>
      <c r="X47" s="21"/>
      <c r="Y47" s="21">
        <v>183537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176080697</v>
      </c>
      <c r="D48" s="40">
        <f>+D28+D32+D38+D42+D47</f>
        <v>0</v>
      </c>
      <c r="E48" s="41">
        <f t="shared" si="9"/>
        <v>194430761</v>
      </c>
      <c r="F48" s="42">
        <f t="shared" si="9"/>
        <v>194430761</v>
      </c>
      <c r="G48" s="42">
        <f t="shared" si="9"/>
        <v>11282507</v>
      </c>
      <c r="H48" s="42">
        <f t="shared" si="9"/>
        <v>12397063</v>
      </c>
      <c r="I48" s="42">
        <f t="shared" si="9"/>
        <v>14117897</v>
      </c>
      <c r="J48" s="42">
        <f t="shared" si="9"/>
        <v>37797467</v>
      </c>
      <c r="K48" s="42">
        <f t="shared" si="9"/>
        <v>12710086</v>
      </c>
      <c r="L48" s="42">
        <f t="shared" si="9"/>
        <v>12712525</v>
      </c>
      <c r="M48" s="42">
        <f t="shared" si="9"/>
        <v>12403289</v>
      </c>
      <c r="N48" s="42">
        <f t="shared" si="9"/>
        <v>37825900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75623367</v>
      </c>
      <c r="X48" s="42">
        <f t="shared" si="9"/>
        <v>458952264</v>
      </c>
      <c r="Y48" s="42">
        <f t="shared" si="9"/>
        <v>-383328897</v>
      </c>
      <c r="Z48" s="43">
        <f>+IF(X48&lt;&gt;0,+(Y48/X48)*100,0)</f>
        <v>-83.52260726618836</v>
      </c>
      <c r="AA48" s="40">
        <f>+AA28+AA32+AA38+AA42+AA47</f>
        <v>194430761</v>
      </c>
    </row>
    <row r="49" spans="1:27" ht="13.5">
      <c r="A49" s="14" t="s">
        <v>58</v>
      </c>
      <c r="B49" s="15"/>
      <c r="C49" s="44">
        <f aca="true" t="shared" si="10" ref="C49:Y49">+C25-C48</f>
        <v>-9158927</v>
      </c>
      <c r="D49" s="44">
        <f>+D25-D48</f>
        <v>0</v>
      </c>
      <c r="E49" s="45">
        <f t="shared" si="10"/>
        <v>39255438</v>
      </c>
      <c r="F49" s="46">
        <f t="shared" si="10"/>
        <v>39255438</v>
      </c>
      <c r="G49" s="46">
        <f t="shared" si="10"/>
        <v>47769040</v>
      </c>
      <c r="H49" s="46">
        <f t="shared" si="10"/>
        <v>45278001</v>
      </c>
      <c r="I49" s="46">
        <f t="shared" si="10"/>
        <v>-10185801</v>
      </c>
      <c r="J49" s="46">
        <f t="shared" si="10"/>
        <v>82861240</v>
      </c>
      <c r="K49" s="46">
        <f t="shared" si="10"/>
        <v>-8921978</v>
      </c>
      <c r="L49" s="46">
        <f t="shared" si="10"/>
        <v>24290598</v>
      </c>
      <c r="M49" s="46">
        <f t="shared" si="10"/>
        <v>5100981</v>
      </c>
      <c r="N49" s="46">
        <f t="shared" si="10"/>
        <v>20469601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103330841</v>
      </c>
      <c r="X49" s="46">
        <f>IF(F25=F48,0,X25-X48)</f>
        <v>-342109464</v>
      </c>
      <c r="Y49" s="46">
        <f t="shared" si="10"/>
        <v>445440305</v>
      </c>
      <c r="Z49" s="47">
        <f>+IF(X49&lt;&gt;0,+(Y49/X49)*100,0)</f>
        <v>-130.20402879003663</v>
      </c>
      <c r="AA49" s="44">
        <f>+AA25-AA48</f>
        <v>39255438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104440005</v>
      </c>
      <c r="D5" s="19">
        <f>SUM(D6:D8)</f>
        <v>0</v>
      </c>
      <c r="E5" s="20">
        <f t="shared" si="0"/>
        <v>112477304</v>
      </c>
      <c r="F5" s="21">
        <f t="shared" si="0"/>
        <v>112477304</v>
      </c>
      <c r="G5" s="21">
        <f t="shared" si="0"/>
        <v>38624446</v>
      </c>
      <c r="H5" s="21">
        <f t="shared" si="0"/>
        <v>2232983</v>
      </c>
      <c r="I5" s="21">
        <f t="shared" si="0"/>
        <v>1184447</v>
      </c>
      <c r="J5" s="21">
        <f t="shared" si="0"/>
        <v>42041876</v>
      </c>
      <c r="K5" s="21">
        <f t="shared" si="0"/>
        <v>851224</v>
      </c>
      <c r="L5" s="21">
        <f t="shared" si="0"/>
        <v>38424213</v>
      </c>
      <c r="M5" s="21">
        <f t="shared" si="0"/>
        <v>1220336</v>
      </c>
      <c r="N5" s="21">
        <f t="shared" si="0"/>
        <v>40495773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82537649</v>
      </c>
      <c r="X5" s="21">
        <f t="shared" si="0"/>
        <v>83121663</v>
      </c>
      <c r="Y5" s="21">
        <f t="shared" si="0"/>
        <v>-584014</v>
      </c>
      <c r="Z5" s="4">
        <f>+IF(X5&lt;&gt;0,+(Y5/X5)*100,0)</f>
        <v>-0.702601438568427</v>
      </c>
      <c r="AA5" s="19">
        <f>SUM(AA6:AA8)</f>
        <v>112477304</v>
      </c>
    </row>
    <row r="6" spans="1:27" ht="13.5">
      <c r="A6" s="5" t="s">
        <v>33</v>
      </c>
      <c r="B6" s="3"/>
      <c r="C6" s="22">
        <v>5571000</v>
      </c>
      <c r="D6" s="22"/>
      <c r="E6" s="23">
        <v>6907000</v>
      </c>
      <c r="F6" s="24">
        <v>6907000</v>
      </c>
      <c r="G6" s="24">
        <v>6407000</v>
      </c>
      <c r="H6" s="24">
        <v>500000</v>
      </c>
      <c r="I6" s="24"/>
      <c r="J6" s="24">
        <v>6907000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6907000</v>
      </c>
      <c r="X6" s="24">
        <v>4758903</v>
      </c>
      <c r="Y6" s="24">
        <v>2148097</v>
      </c>
      <c r="Z6" s="6">
        <v>45.14</v>
      </c>
      <c r="AA6" s="22">
        <v>6907000</v>
      </c>
    </row>
    <row r="7" spans="1:27" ht="13.5">
      <c r="A7" s="5" t="s">
        <v>34</v>
      </c>
      <c r="B7" s="3"/>
      <c r="C7" s="25">
        <v>98705168</v>
      </c>
      <c r="D7" s="25"/>
      <c r="E7" s="26">
        <v>105510753</v>
      </c>
      <c r="F7" s="27">
        <v>105510753</v>
      </c>
      <c r="G7" s="27">
        <v>32216709</v>
      </c>
      <c r="H7" s="27">
        <v>1732983</v>
      </c>
      <c r="I7" s="27">
        <v>1184447</v>
      </c>
      <c r="J7" s="27">
        <v>35134139</v>
      </c>
      <c r="K7" s="27">
        <v>851224</v>
      </c>
      <c r="L7" s="27">
        <v>38394701</v>
      </c>
      <c r="M7" s="27">
        <v>1220336</v>
      </c>
      <c r="N7" s="27">
        <v>40466261</v>
      </c>
      <c r="O7" s="27"/>
      <c r="P7" s="27"/>
      <c r="Q7" s="27"/>
      <c r="R7" s="27"/>
      <c r="S7" s="27"/>
      <c r="T7" s="27"/>
      <c r="U7" s="27"/>
      <c r="V7" s="27"/>
      <c r="W7" s="27">
        <v>75600400</v>
      </c>
      <c r="X7" s="27">
        <v>78332982</v>
      </c>
      <c r="Y7" s="27">
        <v>-2732582</v>
      </c>
      <c r="Z7" s="7">
        <v>-3.49</v>
      </c>
      <c r="AA7" s="25">
        <v>105510753</v>
      </c>
    </row>
    <row r="8" spans="1:27" ht="13.5">
      <c r="A8" s="5" t="s">
        <v>35</v>
      </c>
      <c r="B8" s="3"/>
      <c r="C8" s="22">
        <v>163837</v>
      </c>
      <c r="D8" s="22"/>
      <c r="E8" s="23">
        <v>59551</v>
      </c>
      <c r="F8" s="24">
        <v>59551</v>
      </c>
      <c r="G8" s="24">
        <v>737</v>
      </c>
      <c r="H8" s="24"/>
      <c r="I8" s="24"/>
      <c r="J8" s="24">
        <v>737</v>
      </c>
      <c r="K8" s="24"/>
      <c r="L8" s="24">
        <v>29512</v>
      </c>
      <c r="M8" s="24"/>
      <c r="N8" s="24">
        <v>29512</v>
      </c>
      <c r="O8" s="24"/>
      <c r="P8" s="24"/>
      <c r="Q8" s="24"/>
      <c r="R8" s="24"/>
      <c r="S8" s="24"/>
      <c r="T8" s="24"/>
      <c r="U8" s="24"/>
      <c r="V8" s="24"/>
      <c r="W8" s="24">
        <v>30249</v>
      </c>
      <c r="X8" s="24">
        <v>29778</v>
      </c>
      <c r="Y8" s="24">
        <v>471</v>
      </c>
      <c r="Z8" s="6">
        <v>1.58</v>
      </c>
      <c r="AA8" s="22">
        <v>59551</v>
      </c>
    </row>
    <row r="9" spans="1:27" ht="13.5">
      <c r="A9" s="2" t="s">
        <v>36</v>
      </c>
      <c r="B9" s="3"/>
      <c r="C9" s="19">
        <f aca="true" t="shared" si="1" ref="C9:Y9">SUM(C10:C14)</f>
        <v>7241234</v>
      </c>
      <c r="D9" s="19">
        <f>SUM(D10:D14)</f>
        <v>0</v>
      </c>
      <c r="E9" s="20">
        <f t="shared" si="1"/>
        <v>11787475</v>
      </c>
      <c r="F9" s="21">
        <f t="shared" si="1"/>
        <v>11787475</v>
      </c>
      <c r="G9" s="21">
        <f t="shared" si="1"/>
        <v>48882</v>
      </c>
      <c r="H9" s="21">
        <f t="shared" si="1"/>
        <v>40115</v>
      </c>
      <c r="I9" s="21">
        <f t="shared" si="1"/>
        <v>98308</v>
      </c>
      <c r="J9" s="21">
        <f t="shared" si="1"/>
        <v>187305</v>
      </c>
      <c r="K9" s="21">
        <f t="shared" si="1"/>
        <v>35335</v>
      </c>
      <c r="L9" s="21">
        <f t="shared" si="1"/>
        <v>2521023</v>
      </c>
      <c r="M9" s="21">
        <f t="shared" si="1"/>
        <v>2200121</v>
      </c>
      <c r="N9" s="21">
        <f t="shared" si="1"/>
        <v>4756479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4943784</v>
      </c>
      <c r="X9" s="21">
        <f t="shared" si="1"/>
        <v>8275285</v>
      </c>
      <c r="Y9" s="21">
        <f t="shared" si="1"/>
        <v>-3331501</v>
      </c>
      <c r="Z9" s="4">
        <f>+IF(X9&lt;&gt;0,+(Y9/X9)*100,0)</f>
        <v>-40.258444271103656</v>
      </c>
      <c r="AA9" s="19">
        <f>SUM(AA10:AA14)</f>
        <v>11787475</v>
      </c>
    </row>
    <row r="10" spans="1:27" ht="13.5">
      <c r="A10" s="5" t="s">
        <v>37</v>
      </c>
      <c r="B10" s="3"/>
      <c r="C10" s="22">
        <v>4692862</v>
      </c>
      <c r="D10" s="22"/>
      <c r="E10" s="23">
        <v>4891413</v>
      </c>
      <c r="F10" s="24">
        <v>4891413</v>
      </c>
      <c r="G10" s="24">
        <v>26165</v>
      </c>
      <c r="H10" s="24">
        <v>27926</v>
      </c>
      <c r="I10" s="24">
        <v>77831</v>
      </c>
      <c r="J10" s="24">
        <v>131922</v>
      </c>
      <c r="K10" s="24">
        <v>22996</v>
      </c>
      <c r="L10" s="24">
        <v>32553</v>
      </c>
      <c r="M10" s="24">
        <v>2195091</v>
      </c>
      <c r="N10" s="24">
        <v>2250640</v>
      </c>
      <c r="O10" s="24"/>
      <c r="P10" s="24"/>
      <c r="Q10" s="24"/>
      <c r="R10" s="24"/>
      <c r="S10" s="24"/>
      <c r="T10" s="24"/>
      <c r="U10" s="24"/>
      <c r="V10" s="24"/>
      <c r="W10" s="24">
        <v>2382562</v>
      </c>
      <c r="X10" s="24">
        <v>3388170</v>
      </c>
      <c r="Y10" s="24">
        <v>-1005608</v>
      </c>
      <c r="Z10" s="6">
        <v>-29.68</v>
      </c>
      <c r="AA10" s="22">
        <v>4891413</v>
      </c>
    </row>
    <row r="11" spans="1:27" ht="13.5">
      <c r="A11" s="5" t="s">
        <v>38</v>
      </c>
      <c r="B11" s="3"/>
      <c r="C11" s="22">
        <v>2221294</v>
      </c>
      <c r="D11" s="22"/>
      <c r="E11" s="23">
        <v>5687960</v>
      </c>
      <c r="F11" s="24">
        <v>5687960</v>
      </c>
      <c r="G11" s="24"/>
      <c r="H11" s="24"/>
      <c r="I11" s="24"/>
      <c r="J11" s="24"/>
      <c r="K11" s="24"/>
      <c r="L11" s="24">
        <v>2467071</v>
      </c>
      <c r="M11" s="24"/>
      <c r="N11" s="24">
        <v>2467071</v>
      </c>
      <c r="O11" s="24"/>
      <c r="P11" s="24"/>
      <c r="Q11" s="24"/>
      <c r="R11" s="24"/>
      <c r="S11" s="24"/>
      <c r="T11" s="24"/>
      <c r="U11" s="24"/>
      <c r="V11" s="24"/>
      <c r="W11" s="24">
        <v>2467071</v>
      </c>
      <c r="X11" s="24">
        <v>4442061</v>
      </c>
      <c r="Y11" s="24">
        <v>-1974990</v>
      </c>
      <c r="Z11" s="6">
        <v>-44.46</v>
      </c>
      <c r="AA11" s="22">
        <v>5687960</v>
      </c>
    </row>
    <row r="12" spans="1:27" ht="13.5">
      <c r="A12" s="5" t="s">
        <v>39</v>
      </c>
      <c r="B12" s="3"/>
      <c r="C12" s="22">
        <v>74394</v>
      </c>
      <c r="D12" s="22"/>
      <c r="E12" s="23">
        <v>768202</v>
      </c>
      <c r="F12" s="24">
        <v>768202</v>
      </c>
      <c r="G12" s="24">
        <v>21182</v>
      </c>
      <c r="H12" s="24">
        <v>10021</v>
      </c>
      <c r="I12" s="24">
        <v>16898</v>
      </c>
      <c r="J12" s="24">
        <v>48101</v>
      </c>
      <c r="K12" s="24">
        <v>10541</v>
      </c>
      <c r="L12" s="24">
        <v>19991</v>
      </c>
      <c r="M12" s="24">
        <v>1817</v>
      </c>
      <c r="N12" s="24">
        <v>32349</v>
      </c>
      <c r="O12" s="24"/>
      <c r="P12" s="24"/>
      <c r="Q12" s="24"/>
      <c r="R12" s="24"/>
      <c r="S12" s="24"/>
      <c r="T12" s="24"/>
      <c r="U12" s="24"/>
      <c r="V12" s="24"/>
      <c r="W12" s="24">
        <v>80450</v>
      </c>
      <c r="X12" s="24">
        <v>13104</v>
      </c>
      <c r="Y12" s="24">
        <v>67346</v>
      </c>
      <c r="Z12" s="6">
        <v>513.93</v>
      </c>
      <c r="AA12" s="22">
        <v>768202</v>
      </c>
    </row>
    <row r="13" spans="1:27" ht="13.5">
      <c r="A13" s="5" t="s">
        <v>40</v>
      </c>
      <c r="B13" s="3"/>
      <c r="C13" s="22">
        <v>252684</v>
      </c>
      <c r="D13" s="22"/>
      <c r="E13" s="23">
        <v>439900</v>
      </c>
      <c r="F13" s="24">
        <v>439900</v>
      </c>
      <c r="G13" s="24">
        <v>1535</v>
      </c>
      <c r="H13" s="24">
        <v>2168</v>
      </c>
      <c r="I13" s="24">
        <v>3579</v>
      </c>
      <c r="J13" s="24">
        <v>7282</v>
      </c>
      <c r="K13" s="24">
        <v>1798</v>
      </c>
      <c r="L13" s="24">
        <v>1408</v>
      </c>
      <c r="M13" s="24">
        <v>3213</v>
      </c>
      <c r="N13" s="24">
        <v>6419</v>
      </c>
      <c r="O13" s="24"/>
      <c r="P13" s="24"/>
      <c r="Q13" s="24"/>
      <c r="R13" s="24"/>
      <c r="S13" s="24"/>
      <c r="T13" s="24"/>
      <c r="U13" s="24"/>
      <c r="V13" s="24"/>
      <c r="W13" s="24">
        <v>13701</v>
      </c>
      <c r="X13" s="24">
        <v>431950</v>
      </c>
      <c r="Y13" s="24">
        <v>-418249</v>
      </c>
      <c r="Z13" s="6">
        <v>-96.83</v>
      </c>
      <c r="AA13" s="22">
        <v>439900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41996373</v>
      </c>
      <c r="D15" s="19">
        <f>SUM(D16:D18)</f>
        <v>0</v>
      </c>
      <c r="E15" s="20">
        <f t="shared" si="2"/>
        <v>40844685</v>
      </c>
      <c r="F15" s="21">
        <f t="shared" si="2"/>
        <v>40844685</v>
      </c>
      <c r="G15" s="21">
        <f t="shared" si="2"/>
        <v>165894</v>
      </c>
      <c r="H15" s="21">
        <f t="shared" si="2"/>
        <v>842204</v>
      </c>
      <c r="I15" s="21">
        <f t="shared" si="2"/>
        <v>154640</v>
      </c>
      <c r="J15" s="21">
        <f t="shared" si="2"/>
        <v>1162738</v>
      </c>
      <c r="K15" s="21">
        <f t="shared" si="2"/>
        <v>183938</v>
      </c>
      <c r="L15" s="21">
        <f t="shared" si="2"/>
        <v>869027</v>
      </c>
      <c r="M15" s="21">
        <f t="shared" si="2"/>
        <v>25092912</v>
      </c>
      <c r="N15" s="21">
        <f t="shared" si="2"/>
        <v>26145877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27308615</v>
      </c>
      <c r="X15" s="21">
        <f t="shared" si="2"/>
        <v>31871238</v>
      </c>
      <c r="Y15" s="21">
        <f t="shared" si="2"/>
        <v>-4562623</v>
      </c>
      <c r="Z15" s="4">
        <f>+IF(X15&lt;&gt;0,+(Y15/X15)*100,0)</f>
        <v>-14.315800973906317</v>
      </c>
      <c r="AA15" s="19">
        <f>SUM(AA16:AA18)</f>
        <v>40844685</v>
      </c>
    </row>
    <row r="16" spans="1:27" ht="13.5">
      <c r="A16" s="5" t="s">
        <v>43</v>
      </c>
      <c r="B16" s="3"/>
      <c r="C16" s="22">
        <v>878088</v>
      </c>
      <c r="D16" s="22"/>
      <c r="E16" s="23">
        <v>893000</v>
      </c>
      <c r="F16" s="24">
        <v>893000</v>
      </c>
      <c r="G16" s="24"/>
      <c r="H16" s="24"/>
      <c r="I16" s="24"/>
      <c r="J16" s="24"/>
      <c r="K16" s="24"/>
      <c r="L16" s="24"/>
      <c r="M16" s="24">
        <v>2492800</v>
      </c>
      <c r="N16" s="24">
        <v>2492800</v>
      </c>
      <c r="O16" s="24"/>
      <c r="P16" s="24"/>
      <c r="Q16" s="24"/>
      <c r="R16" s="24"/>
      <c r="S16" s="24"/>
      <c r="T16" s="24"/>
      <c r="U16" s="24"/>
      <c r="V16" s="24"/>
      <c r="W16" s="24">
        <v>2492800</v>
      </c>
      <c r="X16" s="24">
        <v>893000</v>
      </c>
      <c r="Y16" s="24">
        <v>1599800</v>
      </c>
      <c r="Z16" s="6">
        <v>179.15</v>
      </c>
      <c r="AA16" s="22">
        <v>893000</v>
      </c>
    </row>
    <row r="17" spans="1:27" ht="13.5">
      <c r="A17" s="5" t="s">
        <v>44</v>
      </c>
      <c r="B17" s="3"/>
      <c r="C17" s="22">
        <v>41118285</v>
      </c>
      <c r="D17" s="22"/>
      <c r="E17" s="23">
        <v>39951685</v>
      </c>
      <c r="F17" s="24">
        <v>39951685</v>
      </c>
      <c r="G17" s="24">
        <v>165894</v>
      </c>
      <c r="H17" s="24">
        <v>842204</v>
      </c>
      <c r="I17" s="24">
        <v>154640</v>
      </c>
      <c r="J17" s="24">
        <v>1162738</v>
      </c>
      <c r="K17" s="24">
        <v>183938</v>
      </c>
      <c r="L17" s="24">
        <v>869027</v>
      </c>
      <c r="M17" s="24">
        <v>22600112</v>
      </c>
      <c r="N17" s="24">
        <v>23653077</v>
      </c>
      <c r="O17" s="24"/>
      <c r="P17" s="24"/>
      <c r="Q17" s="24"/>
      <c r="R17" s="24"/>
      <c r="S17" s="24"/>
      <c r="T17" s="24"/>
      <c r="U17" s="24"/>
      <c r="V17" s="24"/>
      <c r="W17" s="24">
        <v>24815815</v>
      </c>
      <c r="X17" s="24">
        <v>30978238</v>
      </c>
      <c r="Y17" s="24">
        <v>-6162423</v>
      </c>
      <c r="Z17" s="6">
        <v>-19.89</v>
      </c>
      <c r="AA17" s="22">
        <v>39951685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40369301</v>
      </c>
      <c r="D19" s="19">
        <f>SUM(D20:D23)</f>
        <v>0</v>
      </c>
      <c r="E19" s="20">
        <f t="shared" si="3"/>
        <v>38256401</v>
      </c>
      <c r="F19" s="21">
        <f t="shared" si="3"/>
        <v>38256401</v>
      </c>
      <c r="G19" s="21">
        <f t="shared" si="3"/>
        <v>16391559</v>
      </c>
      <c r="H19" s="21">
        <f t="shared" si="3"/>
        <v>3058659</v>
      </c>
      <c r="I19" s="21">
        <f t="shared" si="3"/>
        <v>2973564</v>
      </c>
      <c r="J19" s="21">
        <f t="shared" si="3"/>
        <v>22423782</v>
      </c>
      <c r="K19" s="21">
        <f t="shared" si="3"/>
        <v>2645400</v>
      </c>
      <c r="L19" s="21">
        <f t="shared" si="3"/>
        <v>2648750</v>
      </c>
      <c r="M19" s="21">
        <f t="shared" si="3"/>
        <v>3069529</v>
      </c>
      <c r="N19" s="21">
        <f t="shared" si="3"/>
        <v>8363679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30787461</v>
      </c>
      <c r="X19" s="21">
        <f t="shared" si="3"/>
        <v>23233388</v>
      </c>
      <c r="Y19" s="21">
        <f t="shared" si="3"/>
        <v>7554073</v>
      </c>
      <c r="Z19" s="4">
        <f>+IF(X19&lt;&gt;0,+(Y19/X19)*100,0)</f>
        <v>32.5138675426933</v>
      </c>
      <c r="AA19" s="19">
        <f>SUM(AA20:AA23)</f>
        <v>38256401</v>
      </c>
    </row>
    <row r="20" spans="1:27" ht="13.5">
      <c r="A20" s="5" t="s">
        <v>47</v>
      </c>
      <c r="B20" s="3"/>
      <c r="C20" s="22">
        <v>32924086</v>
      </c>
      <c r="D20" s="22"/>
      <c r="E20" s="23">
        <v>30138168</v>
      </c>
      <c r="F20" s="24">
        <v>30138168</v>
      </c>
      <c r="G20" s="24">
        <v>11371293</v>
      </c>
      <c r="H20" s="24">
        <v>2829185</v>
      </c>
      <c r="I20" s="24">
        <v>2692874</v>
      </c>
      <c r="J20" s="24">
        <v>16893352</v>
      </c>
      <c r="K20" s="24">
        <v>2412024</v>
      </c>
      <c r="L20" s="24">
        <v>2420348</v>
      </c>
      <c r="M20" s="24">
        <v>2258382</v>
      </c>
      <c r="N20" s="24">
        <v>7090754</v>
      </c>
      <c r="O20" s="24"/>
      <c r="P20" s="24"/>
      <c r="Q20" s="24"/>
      <c r="R20" s="24"/>
      <c r="S20" s="24"/>
      <c r="T20" s="24"/>
      <c r="U20" s="24"/>
      <c r="V20" s="24"/>
      <c r="W20" s="24">
        <v>23984106</v>
      </c>
      <c r="X20" s="24">
        <v>17763662</v>
      </c>
      <c r="Y20" s="24">
        <v>6220444</v>
      </c>
      <c r="Z20" s="6">
        <v>35.02</v>
      </c>
      <c r="AA20" s="22">
        <v>30138168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7445215</v>
      </c>
      <c r="D23" s="22"/>
      <c r="E23" s="23">
        <v>8118233</v>
      </c>
      <c r="F23" s="24">
        <v>8118233</v>
      </c>
      <c r="G23" s="24">
        <v>5020266</v>
      </c>
      <c r="H23" s="24">
        <v>229474</v>
      </c>
      <c r="I23" s="24">
        <v>280690</v>
      </c>
      <c r="J23" s="24">
        <v>5530430</v>
      </c>
      <c r="K23" s="24">
        <v>233376</v>
      </c>
      <c r="L23" s="24">
        <v>228402</v>
      </c>
      <c r="M23" s="24">
        <v>811147</v>
      </c>
      <c r="N23" s="24">
        <v>1272925</v>
      </c>
      <c r="O23" s="24"/>
      <c r="P23" s="24"/>
      <c r="Q23" s="24"/>
      <c r="R23" s="24"/>
      <c r="S23" s="24"/>
      <c r="T23" s="24"/>
      <c r="U23" s="24"/>
      <c r="V23" s="24"/>
      <c r="W23" s="24">
        <v>6803355</v>
      </c>
      <c r="X23" s="24">
        <v>5469726</v>
      </c>
      <c r="Y23" s="24">
        <v>1333629</v>
      </c>
      <c r="Z23" s="6">
        <v>24.38</v>
      </c>
      <c r="AA23" s="22">
        <v>8118233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194046913</v>
      </c>
      <c r="D25" s="40">
        <f>+D5+D9+D15+D19+D24</f>
        <v>0</v>
      </c>
      <c r="E25" s="41">
        <f t="shared" si="4"/>
        <v>203365865</v>
      </c>
      <c r="F25" s="42">
        <f t="shared" si="4"/>
        <v>203365865</v>
      </c>
      <c r="G25" s="42">
        <f t="shared" si="4"/>
        <v>55230781</v>
      </c>
      <c r="H25" s="42">
        <f t="shared" si="4"/>
        <v>6173961</v>
      </c>
      <c r="I25" s="42">
        <f t="shared" si="4"/>
        <v>4410959</v>
      </c>
      <c r="J25" s="42">
        <f t="shared" si="4"/>
        <v>65815701</v>
      </c>
      <c r="K25" s="42">
        <f t="shared" si="4"/>
        <v>3715897</v>
      </c>
      <c r="L25" s="42">
        <f t="shared" si="4"/>
        <v>44463013</v>
      </c>
      <c r="M25" s="42">
        <f t="shared" si="4"/>
        <v>31582898</v>
      </c>
      <c r="N25" s="42">
        <f t="shared" si="4"/>
        <v>79761808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145577509</v>
      </c>
      <c r="X25" s="42">
        <f t="shared" si="4"/>
        <v>146501574</v>
      </c>
      <c r="Y25" s="42">
        <f t="shared" si="4"/>
        <v>-924065</v>
      </c>
      <c r="Z25" s="43">
        <f>+IF(X25&lt;&gt;0,+(Y25/X25)*100,0)</f>
        <v>-0.6307543153085851</v>
      </c>
      <c r="AA25" s="40">
        <f>+AA5+AA9+AA15+AA19+AA24</f>
        <v>203365865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48045919</v>
      </c>
      <c r="D28" s="19">
        <f>SUM(D29:D31)</f>
        <v>0</v>
      </c>
      <c r="E28" s="20">
        <f t="shared" si="5"/>
        <v>63693437</v>
      </c>
      <c r="F28" s="21">
        <f t="shared" si="5"/>
        <v>63693437</v>
      </c>
      <c r="G28" s="21">
        <f t="shared" si="5"/>
        <v>3649271</v>
      </c>
      <c r="H28" s="21">
        <f t="shared" si="5"/>
        <v>3297757</v>
      </c>
      <c r="I28" s="21">
        <f t="shared" si="5"/>
        <v>5348257</v>
      </c>
      <c r="J28" s="21">
        <f t="shared" si="5"/>
        <v>12295285</v>
      </c>
      <c r="K28" s="21">
        <f t="shared" si="5"/>
        <v>4074824</v>
      </c>
      <c r="L28" s="21">
        <f t="shared" si="5"/>
        <v>4820879</v>
      </c>
      <c r="M28" s="21">
        <f t="shared" si="5"/>
        <v>6862117</v>
      </c>
      <c r="N28" s="21">
        <f t="shared" si="5"/>
        <v>15757820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28053105</v>
      </c>
      <c r="X28" s="21">
        <f t="shared" si="5"/>
        <v>34103276</v>
      </c>
      <c r="Y28" s="21">
        <f t="shared" si="5"/>
        <v>-6050171</v>
      </c>
      <c r="Z28" s="4">
        <f>+IF(X28&lt;&gt;0,+(Y28/X28)*100,0)</f>
        <v>-17.740732591203262</v>
      </c>
      <c r="AA28" s="19">
        <f>SUM(AA29:AA31)</f>
        <v>63693437</v>
      </c>
    </row>
    <row r="29" spans="1:27" ht="13.5">
      <c r="A29" s="5" t="s">
        <v>33</v>
      </c>
      <c r="B29" s="3"/>
      <c r="C29" s="22">
        <v>21670269</v>
      </c>
      <c r="D29" s="22"/>
      <c r="E29" s="23">
        <v>26674667</v>
      </c>
      <c r="F29" s="24">
        <v>26674667</v>
      </c>
      <c r="G29" s="24">
        <v>2110773</v>
      </c>
      <c r="H29" s="24">
        <v>1725621</v>
      </c>
      <c r="I29" s="24">
        <v>2184172</v>
      </c>
      <c r="J29" s="24">
        <v>6020566</v>
      </c>
      <c r="K29" s="24">
        <v>1783623</v>
      </c>
      <c r="L29" s="24">
        <v>2004708</v>
      </c>
      <c r="M29" s="24">
        <v>2112876</v>
      </c>
      <c r="N29" s="24">
        <v>5901207</v>
      </c>
      <c r="O29" s="24"/>
      <c r="P29" s="24"/>
      <c r="Q29" s="24"/>
      <c r="R29" s="24"/>
      <c r="S29" s="24"/>
      <c r="T29" s="24"/>
      <c r="U29" s="24"/>
      <c r="V29" s="24"/>
      <c r="W29" s="24">
        <v>11921773</v>
      </c>
      <c r="X29" s="24">
        <v>13658063</v>
      </c>
      <c r="Y29" s="24">
        <v>-1736290</v>
      </c>
      <c r="Z29" s="6">
        <v>-12.71</v>
      </c>
      <c r="AA29" s="22">
        <v>26674667</v>
      </c>
    </row>
    <row r="30" spans="1:27" ht="13.5">
      <c r="A30" s="5" t="s">
        <v>34</v>
      </c>
      <c r="B30" s="3"/>
      <c r="C30" s="25">
        <v>15525040</v>
      </c>
      <c r="D30" s="25"/>
      <c r="E30" s="26">
        <v>20649643</v>
      </c>
      <c r="F30" s="27">
        <v>20649643</v>
      </c>
      <c r="G30" s="27">
        <v>1013597</v>
      </c>
      <c r="H30" s="27">
        <v>925364</v>
      </c>
      <c r="I30" s="27">
        <v>1711553</v>
      </c>
      <c r="J30" s="27">
        <v>3650514</v>
      </c>
      <c r="K30" s="27">
        <v>1492170</v>
      </c>
      <c r="L30" s="27">
        <v>1844428</v>
      </c>
      <c r="M30" s="27">
        <v>2769126</v>
      </c>
      <c r="N30" s="27">
        <v>6105724</v>
      </c>
      <c r="O30" s="27"/>
      <c r="P30" s="27"/>
      <c r="Q30" s="27"/>
      <c r="R30" s="27"/>
      <c r="S30" s="27"/>
      <c r="T30" s="27"/>
      <c r="U30" s="27"/>
      <c r="V30" s="27"/>
      <c r="W30" s="27">
        <v>9756238</v>
      </c>
      <c r="X30" s="27">
        <v>11579406</v>
      </c>
      <c r="Y30" s="27">
        <v>-1823168</v>
      </c>
      <c r="Z30" s="7">
        <v>-15.74</v>
      </c>
      <c r="AA30" s="25">
        <v>20649643</v>
      </c>
    </row>
    <row r="31" spans="1:27" ht="13.5">
      <c r="A31" s="5" t="s">
        <v>35</v>
      </c>
      <c r="B31" s="3"/>
      <c r="C31" s="22">
        <v>10850610</v>
      </c>
      <c r="D31" s="22"/>
      <c r="E31" s="23">
        <v>16369127</v>
      </c>
      <c r="F31" s="24">
        <v>16369127</v>
      </c>
      <c r="G31" s="24">
        <v>524901</v>
      </c>
      <c r="H31" s="24">
        <v>646772</v>
      </c>
      <c r="I31" s="24">
        <v>1452532</v>
      </c>
      <c r="J31" s="24">
        <v>2624205</v>
      </c>
      <c r="K31" s="24">
        <v>799031</v>
      </c>
      <c r="L31" s="24">
        <v>971743</v>
      </c>
      <c r="M31" s="24">
        <v>1980115</v>
      </c>
      <c r="N31" s="24">
        <v>3750889</v>
      </c>
      <c r="O31" s="24"/>
      <c r="P31" s="24"/>
      <c r="Q31" s="24"/>
      <c r="R31" s="24"/>
      <c r="S31" s="24"/>
      <c r="T31" s="24"/>
      <c r="U31" s="24"/>
      <c r="V31" s="24"/>
      <c r="W31" s="24">
        <v>6375094</v>
      </c>
      <c r="X31" s="24">
        <v>8865807</v>
      </c>
      <c r="Y31" s="24">
        <v>-2490713</v>
      </c>
      <c r="Z31" s="6">
        <v>-28.09</v>
      </c>
      <c r="AA31" s="22">
        <v>16369127</v>
      </c>
    </row>
    <row r="32" spans="1:27" ht="13.5">
      <c r="A32" s="2" t="s">
        <v>36</v>
      </c>
      <c r="B32" s="3"/>
      <c r="C32" s="19">
        <f aca="true" t="shared" si="6" ref="C32:Y32">SUM(C33:C37)</f>
        <v>9252128</v>
      </c>
      <c r="D32" s="19">
        <f>SUM(D33:D37)</f>
        <v>0</v>
      </c>
      <c r="E32" s="20">
        <f t="shared" si="6"/>
        <v>23978425</v>
      </c>
      <c r="F32" s="21">
        <f t="shared" si="6"/>
        <v>23978425</v>
      </c>
      <c r="G32" s="21">
        <f t="shared" si="6"/>
        <v>681498</v>
      </c>
      <c r="H32" s="21">
        <f t="shared" si="6"/>
        <v>774549</v>
      </c>
      <c r="I32" s="21">
        <f t="shared" si="6"/>
        <v>707834</v>
      </c>
      <c r="J32" s="21">
        <f t="shared" si="6"/>
        <v>2163881</v>
      </c>
      <c r="K32" s="21">
        <f t="shared" si="6"/>
        <v>714477</v>
      </c>
      <c r="L32" s="21">
        <f t="shared" si="6"/>
        <v>1043937</v>
      </c>
      <c r="M32" s="21">
        <f t="shared" si="6"/>
        <v>1195746</v>
      </c>
      <c r="N32" s="21">
        <f t="shared" si="6"/>
        <v>2954160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5118041</v>
      </c>
      <c r="X32" s="21">
        <f t="shared" si="6"/>
        <v>17577270</v>
      </c>
      <c r="Y32" s="21">
        <f t="shared" si="6"/>
        <v>-12459229</v>
      </c>
      <c r="Z32" s="4">
        <f>+IF(X32&lt;&gt;0,+(Y32/X32)*100,0)</f>
        <v>-70.88261715272053</v>
      </c>
      <c r="AA32" s="19">
        <f>SUM(AA33:AA37)</f>
        <v>23978425</v>
      </c>
    </row>
    <row r="33" spans="1:27" ht="13.5">
      <c r="A33" s="5" t="s">
        <v>37</v>
      </c>
      <c r="B33" s="3"/>
      <c r="C33" s="22">
        <v>7159079</v>
      </c>
      <c r="D33" s="22"/>
      <c r="E33" s="23">
        <v>11192406</v>
      </c>
      <c r="F33" s="24">
        <v>11192406</v>
      </c>
      <c r="G33" s="24">
        <v>524872</v>
      </c>
      <c r="H33" s="24">
        <v>614972</v>
      </c>
      <c r="I33" s="24">
        <v>550598</v>
      </c>
      <c r="J33" s="24">
        <v>1690442</v>
      </c>
      <c r="K33" s="24">
        <v>562609</v>
      </c>
      <c r="L33" s="24">
        <v>820360</v>
      </c>
      <c r="M33" s="24">
        <v>840004</v>
      </c>
      <c r="N33" s="24">
        <v>2222973</v>
      </c>
      <c r="O33" s="24"/>
      <c r="P33" s="24"/>
      <c r="Q33" s="24"/>
      <c r="R33" s="24"/>
      <c r="S33" s="24"/>
      <c r="T33" s="24"/>
      <c r="U33" s="24"/>
      <c r="V33" s="24"/>
      <c r="W33" s="24">
        <v>3913415</v>
      </c>
      <c r="X33" s="24">
        <v>7080765</v>
      </c>
      <c r="Y33" s="24">
        <v>-3167350</v>
      </c>
      <c r="Z33" s="6">
        <v>-44.73</v>
      </c>
      <c r="AA33" s="22">
        <v>11192406</v>
      </c>
    </row>
    <row r="34" spans="1:27" ht="13.5">
      <c r="A34" s="5" t="s">
        <v>38</v>
      </c>
      <c r="B34" s="3"/>
      <c r="C34" s="22">
        <v>242706</v>
      </c>
      <c r="D34" s="22"/>
      <c r="E34" s="23">
        <v>430269</v>
      </c>
      <c r="F34" s="24">
        <v>430269</v>
      </c>
      <c r="G34" s="24">
        <v>9071</v>
      </c>
      <c r="H34" s="24">
        <v>5908</v>
      </c>
      <c r="I34" s="24">
        <v>5690</v>
      </c>
      <c r="J34" s="24">
        <v>20669</v>
      </c>
      <c r="K34" s="24">
        <v>1800</v>
      </c>
      <c r="L34" s="24"/>
      <c r="M34" s="24">
        <v>175628</v>
      </c>
      <c r="N34" s="24">
        <v>177428</v>
      </c>
      <c r="O34" s="24"/>
      <c r="P34" s="24"/>
      <c r="Q34" s="24"/>
      <c r="R34" s="24"/>
      <c r="S34" s="24"/>
      <c r="T34" s="24"/>
      <c r="U34" s="24"/>
      <c r="V34" s="24"/>
      <c r="W34" s="24">
        <v>198097</v>
      </c>
      <c r="X34" s="24">
        <v>217718</v>
      </c>
      <c r="Y34" s="24">
        <v>-19621</v>
      </c>
      <c r="Z34" s="6">
        <v>-9.01</v>
      </c>
      <c r="AA34" s="22">
        <v>430269</v>
      </c>
    </row>
    <row r="35" spans="1:27" ht="13.5">
      <c r="A35" s="5" t="s">
        <v>39</v>
      </c>
      <c r="B35" s="3"/>
      <c r="C35" s="22">
        <v>456905</v>
      </c>
      <c r="D35" s="22"/>
      <c r="E35" s="23">
        <v>766216</v>
      </c>
      <c r="F35" s="24">
        <v>766216</v>
      </c>
      <c r="G35" s="24">
        <v>40250</v>
      </c>
      <c r="H35" s="24">
        <v>35818</v>
      </c>
      <c r="I35" s="24">
        <v>47445</v>
      </c>
      <c r="J35" s="24">
        <v>123513</v>
      </c>
      <c r="K35" s="24">
        <v>45141</v>
      </c>
      <c r="L35" s="24">
        <v>35123</v>
      </c>
      <c r="M35" s="24">
        <v>65066</v>
      </c>
      <c r="N35" s="24">
        <v>145330</v>
      </c>
      <c r="O35" s="24"/>
      <c r="P35" s="24"/>
      <c r="Q35" s="24"/>
      <c r="R35" s="24"/>
      <c r="S35" s="24"/>
      <c r="T35" s="24"/>
      <c r="U35" s="24"/>
      <c r="V35" s="24"/>
      <c r="W35" s="24">
        <v>268843</v>
      </c>
      <c r="X35" s="24">
        <v>36396</v>
      </c>
      <c r="Y35" s="24">
        <v>232447</v>
      </c>
      <c r="Z35" s="6">
        <v>638.66</v>
      </c>
      <c r="AA35" s="22">
        <v>766216</v>
      </c>
    </row>
    <row r="36" spans="1:27" ht="13.5">
      <c r="A36" s="5" t="s">
        <v>40</v>
      </c>
      <c r="B36" s="3"/>
      <c r="C36" s="22">
        <v>1393438</v>
      </c>
      <c r="D36" s="22"/>
      <c r="E36" s="23">
        <v>11589534</v>
      </c>
      <c r="F36" s="24">
        <v>11589534</v>
      </c>
      <c r="G36" s="24">
        <v>107305</v>
      </c>
      <c r="H36" s="24">
        <v>117851</v>
      </c>
      <c r="I36" s="24">
        <v>104101</v>
      </c>
      <c r="J36" s="24">
        <v>329257</v>
      </c>
      <c r="K36" s="24">
        <v>104927</v>
      </c>
      <c r="L36" s="24">
        <v>188454</v>
      </c>
      <c r="M36" s="24">
        <v>115048</v>
      </c>
      <c r="N36" s="24">
        <v>408429</v>
      </c>
      <c r="O36" s="24"/>
      <c r="P36" s="24"/>
      <c r="Q36" s="24"/>
      <c r="R36" s="24"/>
      <c r="S36" s="24"/>
      <c r="T36" s="24"/>
      <c r="U36" s="24"/>
      <c r="V36" s="24"/>
      <c r="W36" s="24">
        <v>737686</v>
      </c>
      <c r="X36" s="24">
        <v>10242391</v>
      </c>
      <c r="Y36" s="24">
        <v>-9504705</v>
      </c>
      <c r="Z36" s="6">
        <v>-92.8</v>
      </c>
      <c r="AA36" s="22">
        <v>11589534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38687024</v>
      </c>
      <c r="D38" s="19">
        <f>SUM(D39:D41)</f>
        <v>0</v>
      </c>
      <c r="E38" s="20">
        <f t="shared" si="7"/>
        <v>51733691</v>
      </c>
      <c r="F38" s="21">
        <f t="shared" si="7"/>
        <v>51733691</v>
      </c>
      <c r="G38" s="21">
        <f t="shared" si="7"/>
        <v>2420254</v>
      </c>
      <c r="H38" s="21">
        <f t="shared" si="7"/>
        <v>2327885</v>
      </c>
      <c r="I38" s="21">
        <f t="shared" si="7"/>
        <v>2140567</v>
      </c>
      <c r="J38" s="21">
        <f t="shared" si="7"/>
        <v>6888706</v>
      </c>
      <c r="K38" s="21">
        <f t="shared" si="7"/>
        <v>2421892</v>
      </c>
      <c r="L38" s="21">
        <f t="shared" si="7"/>
        <v>2965573</v>
      </c>
      <c r="M38" s="21">
        <f t="shared" si="7"/>
        <v>8893307</v>
      </c>
      <c r="N38" s="21">
        <f t="shared" si="7"/>
        <v>14280772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21169478</v>
      </c>
      <c r="X38" s="21">
        <f t="shared" si="7"/>
        <v>25276929</v>
      </c>
      <c r="Y38" s="21">
        <f t="shared" si="7"/>
        <v>-4107451</v>
      </c>
      <c r="Z38" s="4">
        <f>+IF(X38&lt;&gt;0,+(Y38/X38)*100,0)</f>
        <v>-16.249802339516798</v>
      </c>
      <c r="AA38" s="19">
        <f>SUM(AA39:AA41)</f>
        <v>51733691</v>
      </c>
    </row>
    <row r="39" spans="1:27" ht="13.5">
      <c r="A39" s="5" t="s">
        <v>43</v>
      </c>
      <c r="B39" s="3"/>
      <c r="C39" s="22">
        <v>11654635</v>
      </c>
      <c r="D39" s="22"/>
      <c r="E39" s="23">
        <v>13555434</v>
      </c>
      <c r="F39" s="24">
        <v>13555434</v>
      </c>
      <c r="G39" s="24">
        <v>1043838</v>
      </c>
      <c r="H39" s="24">
        <v>913766</v>
      </c>
      <c r="I39" s="24">
        <v>829577</v>
      </c>
      <c r="J39" s="24">
        <v>2787181</v>
      </c>
      <c r="K39" s="24">
        <v>794141</v>
      </c>
      <c r="L39" s="24">
        <v>1036584</v>
      </c>
      <c r="M39" s="24">
        <v>876800</v>
      </c>
      <c r="N39" s="24">
        <v>2707525</v>
      </c>
      <c r="O39" s="24"/>
      <c r="P39" s="24"/>
      <c r="Q39" s="24"/>
      <c r="R39" s="24"/>
      <c r="S39" s="24"/>
      <c r="T39" s="24"/>
      <c r="U39" s="24"/>
      <c r="V39" s="24"/>
      <c r="W39" s="24">
        <v>5494706</v>
      </c>
      <c r="X39" s="24">
        <v>5736369</v>
      </c>
      <c r="Y39" s="24">
        <v>-241663</v>
      </c>
      <c r="Z39" s="6">
        <v>-4.21</v>
      </c>
      <c r="AA39" s="22">
        <v>13555434</v>
      </c>
    </row>
    <row r="40" spans="1:27" ht="13.5">
      <c r="A40" s="5" t="s">
        <v>44</v>
      </c>
      <c r="B40" s="3"/>
      <c r="C40" s="22">
        <v>27032389</v>
      </c>
      <c r="D40" s="22"/>
      <c r="E40" s="23">
        <v>38178257</v>
      </c>
      <c r="F40" s="24">
        <v>38178257</v>
      </c>
      <c r="G40" s="24">
        <v>1376416</v>
      </c>
      <c r="H40" s="24">
        <v>1414119</v>
      </c>
      <c r="I40" s="24">
        <v>1310990</v>
      </c>
      <c r="J40" s="24">
        <v>4101525</v>
      </c>
      <c r="K40" s="24">
        <v>1627751</v>
      </c>
      <c r="L40" s="24">
        <v>1928989</v>
      </c>
      <c r="M40" s="24">
        <v>8016507</v>
      </c>
      <c r="N40" s="24">
        <v>11573247</v>
      </c>
      <c r="O40" s="24"/>
      <c r="P40" s="24"/>
      <c r="Q40" s="24"/>
      <c r="R40" s="24"/>
      <c r="S40" s="24"/>
      <c r="T40" s="24"/>
      <c r="U40" s="24"/>
      <c r="V40" s="24"/>
      <c r="W40" s="24">
        <v>15674772</v>
      </c>
      <c r="X40" s="24">
        <v>19540560</v>
      </c>
      <c r="Y40" s="24">
        <v>-3865788</v>
      </c>
      <c r="Z40" s="6">
        <v>-19.78</v>
      </c>
      <c r="AA40" s="22">
        <v>38178257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42024399</v>
      </c>
      <c r="D42" s="19">
        <f>SUM(D43:D46)</f>
        <v>0</v>
      </c>
      <c r="E42" s="20">
        <f t="shared" si="8"/>
        <v>50174687</v>
      </c>
      <c r="F42" s="21">
        <f t="shared" si="8"/>
        <v>50174687</v>
      </c>
      <c r="G42" s="21">
        <f t="shared" si="8"/>
        <v>3730481</v>
      </c>
      <c r="H42" s="21">
        <f t="shared" si="8"/>
        <v>4042543</v>
      </c>
      <c r="I42" s="21">
        <f t="shared" si="8"/>
        <v>3847532</v>
      </c>
      <c r="J42" s="21">
        <f t="shared" si="8"/>
        <v>11620556</v>
      </c>
      <c r="K42" s="21">
        <f t="shared" si="8"/>
        <v>2698249</v>
      </c>
      <c r="L42" s="21">
        <f t="shared" si="8"/>
        <v>3176321</v>
      </c>
      <c r="M42" s="21">
        <f t="shared" si="8"/>
        <v>5005371</v>
      </c>
      <c r="N42" s="21">
        <f t="shared" si="8"/>
        <v>10879941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22500497</v>
      </c>
      <c r="X42" s="21">
        <f t="shared" si="8"/>
        <v>25983585</v>
      </c>
      <c r="Y42" s="21">
        <f t="shared" si="8"/>
        <v>-3483088</v>
      </c>
      <c r="Z42" s="4">
        <f>+IF(X42&lt;&gt;0,+(Y42/X42)*100,0)</f>
        <v>-13.404955474773786</v>
      </c>
      <c r="AA42" s="19">
        <f>SUM(AA43:AA46)</f>
        <v>50174687</v>
      </c>
    </row>
    <row r="43" spans="1:27" ht="13.5">
      <c r="A43" s="5" t="s">
        <v>47</v>
      </c>
      <c r="B43" s="3"/>
      <c r="C43" s="22">
        <v>31073346</v>
      </c>
      <c r="D43" s="22"/>
      <c r="E43" s="23">
        <v>35662759</v>
      </c>
      <c r="F43" s="24">
        <v>35662759</v>
      </c>
      <c r="G43" s="24">
        <v>2933575</v>
      </c>
      <c r="H43" s="24">
        <v>3165253</v>
      </c>
      <c r="I43" s="24">
        <v>3040642</v>
      </c>
      <c r="J43" s="24">
        <v>9139470</v>
      </c>
      <c r="K43" s="24">
        <v>1812292</v>
      </c>
      <c r="L43" s="24">
        <v>1824938</v>
      </c>
      <c r="M43" s="24">
        <v>2493698</v>
      </c>
      <c r="N43" s="24">
        <v>6130928</v>
      </c>
      <c r="O43" s="24"/>
      <c r="P43" s="24"/>
      <c r="Q43" s="24"/>
      <c r="R43" s="24"/>
      <c r="S43" s="24"/>
      <c r="T43" s="24"/>
      <c r="U43" s="24"/>
      <c r="V43" s="24"/>
      <c r="W43" s="24">
        <v>15270398</v>
      </c>
      <c r="X43" s="24">
        <v>18358037</v>
      </c>
      <c r="Y43" s="24">
        <v>-3087639</v>
      </c>
      <c r="Z43" s="6">
        <v>-16.82</v>
      </c>
      <c r="AA43" s="22">
        <v>35662759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27376</v>
      </c>
      <c r="D45" s="25"/>
      <c r="E45" s="26">
        <v>902901</v>
      </c>
      <c r="F45" s="27">
        <v>902901</v>
      </c>
      <c r="G45" s="27"/>
      <c r="H45" s="27">
        <v>3134</v>
      </c>
      <c r="I45" s="27">
        <v>900</v>
      </c>
      <c r="J45" s="27">
        <v>4034</v>
      </c>
      <c r="K45" s="27">
        <v>558</v>
      </c>
      <c r="L45" s="27">
        <v>3131</v>
      </c>
      <c r="M45" s="27">
        <v>357970</v>
      </c>
      <c r="N45" s="27">
        <v>361659</v>
      </c>
      <c r="O45" s="27"/>
      <c r="P45" s="27"/>
      <c r="Q45" s="27"/>
      <c r="R45" s="27"/>
      <c r="S45" s="27"/>
      <c r="T45" s="27"/>
      <c r="U45" s="27"/>
      <c r="V45" s="27"/>
      <c r="W45" s="27">
        <v>365693</v>
      </c>
      <c r="X45" s="27">
        <v>451452</v>
      </c>
      <c r="Y45" s="27">
        <v>-85759</v>
      </c>
      <c r="Z45" s="7">
        <v>-19</v>
      </c>
      <c r="AA45" s="25">
        <v>902901</v>
      </c>
    </row>
    <row r="46" spans="1:27" ht="13.5">
      <c r="A46" s="5" t="s">
        <v>50</v>
      </c>
      <c r="B46" s="3"/>
      <c r="C46" s="22">
        <v>10923677</v>
      </c>
      <c r="D46" s="22"/>
      <c r="E46" s="23">
        <v>13609027</v>
      </c>
      <c r="F46" s="24">
        <v>13609027</v>
      </c>
      <c r="G46" s="24">
        <v>796906</v>
      </c>
      <c r="H46" s="24">
        <v>874156</v>
      </c>
      <c r="I46" s="24">
        <v>805990</v>
      </c>
      <c r="J46" s="24">
        <v>2477052</v>
      </c>
      <c r="K46" s="24">
        <v>885399</v>
      </c>
      <c r="L46" s="24">
        <v>1348252</v>
      </c>
      <c r="M46" s="24">
        <v>2153703</v>
      </c>
      <c r="N46" s="24">
        <v>4387354</v>
      </c>
      <c r="O46" s="24"/>
      <c r="P46" s="24"/>
      <c r="Q46" s="24"/>
      <c r="R46" s="24"/>
      <c r="S46" s="24"/>
      <c r="T46" s="24"/>
      <c r="U46" s="24"/>
      <c r="V46" s="24"/>
      <c r="W46" s="24">
        <v>6864406</v>
      </c>
      <c r="X46" s="24">
        <v>7174096</v>
      </c>
      <c r="Y46" s="24">
        <v>-309690</v>
      </c>
      <c r="Z46" s="6">
        <v>-4.32</v>
      </c>
      <c r="AA46" s="22">
        <v>13609027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138009470</v>
      </c>
      <c r="D48" s="40">
        <f>+D28+D32+D38+D42+D47</f>
        <v>0</v>
      </c>
      <c r="E48" s="41">
        <f t="shared" si="9"/>
        <v>189580240</v>
      </c>
      <c r="F48" s="42">
        <f t="shared" si="9"/>
        <v>189580240</v>
      </c>
      <c r="G48" s="42">
        <f t="shared" si="9"/>
        <v>10481504</v>
      </c>
      <c r="H48" s="42">
        <f t="shared" si="9"/>
        <v>10442734</v>
      </c>
      <c r="I48" s="42">
        <f t="shared" si="9"/>
        <v>12044190</v>
      </c>
      <c r="J48" s="42">
        <f t="shared" si="9"/>
        <v>32968428</v>
      </c>
      <c r="K48" s="42">
        <f t="shared" si="9"/>
        <v>9909442</v>
      </c>
      <c r="L48" s="42">
        <f t="shared" si="9"/>
        <v>12006710</v>
      </c>
      <c r="M48" s="42">
        <f t="shared" si="9"/>
        <v>21956541</v>
      </c>
      <c r="N48" s="42">
        <f t="shared" si="9"/>
        <v>43872693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76841121</v>
      </c>
      <c r="X48" s="42">
        <f t="shared" si="9"/>
        <v>102941060</v>
      </c>
      <c r="Y48" s="42">
        <f t="shared" si="9"/>
        <v>-26099939</v>
      </c>
      <c r="Z48" s="43">
        <f>+IF(X48&lt;&gt;0,+(Y48/X48)*100,0)</f>
        <v>-25.354255143671534</v>
      </c>
      <c r="AA48" s="40">
        <f>+AA28+AA32+AA38+AA42+AA47</f>
        <v>189580240</v>
      </c>
    </row>
    <row r="49" spans="1:27" ht="13.5">
      <c r="A49" s="14" t="s">
        <v>58</v>
      </c>
      <c r="B49" s="15"/>
      <c r="C49" s="44">
        <f aca="true" t="shared" si="10" ref="C49:Y49">+C25-C48</f>
        <v>56037443</v>
      </c>
      <c r="D49" s="44">
        <f>+D25-D48</f>
        <v>0</v>
      </c>
      <c r="E49" s="45">
        <f t="shared" si="10"/>
        <v>13785625</v>
      </c>
      <c r="F49" s="46">
        <f t="shared" si="10"/>
        <v>13785625</v>
      </c>
      <c r="G49" s="46">
        <f t="shared" si="10"/>
        <v>44749277</v>
      </c>
      <c r="H49" s="46">
        <f t="shared" si="10"/>
        <v>-4268773</v>
      </c>
      <c r="I49" s="46">
        <f t="shared" si="10"/>
        <v>-7633231</v>
      </c>
      <c r="J49" s="46">
        <f t="shared" si="10"/>
        <v>32847273</v>
      </c>
      <c r="K49" s="46">
        <f t="shared" si="10"/>
        <v>-6193545</v>
      </c>
      <c r="L49" s="46">
        <f t="shared" si="10"/>
        <v>32456303</v>
      </c>
      <c r="M49" s="46">
        <f t="shared" si="10"/>
        <v>9626357</v>
      </c>
      <c r="N49" s="46">
        <f t="shared" si="10"/>
        <v>35889115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68736388</v>
      </c>
      <c r="X49" s="46">
        <f>IF(F25=F48,0,X25-X48)</f>
        <v>43560514</v>
      </c>
      <c r="Y49" s="46">
        <f t="shared" si="10"/>
        <v>25175874</v>
      </c>
      <c r="Z49" s="47">
        <f>+IF(X49&lt;&gt;0,+(Y49/X49)*100,0)</f>
        <v>57.79517202207486</v>
      </c>
      <c r="AA49" s="44">
        <f>+AA25-AA48</f>
        <v>13785625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50216313</v>
      </c>
      <c r="D5" s="19">
        <f>SUM(D6:D8)</f>
        <v>0</v>
      </c>
      <c r="E5" s="20">
        <f t="shared" si="0"/>
        <v>46523340</v>
      </c>
      <c r="F5" s="21">
        <f t="shared" si="0"/>
        <v>46523340</v>
      </c>
      <c r="G5" s="21">
        <f t="shared" si="0"/>
        <v>22608392</v>
      </c>
      <c r="H5" s="21">
        <f t="shared" si="0"/>
        <v>200316</v>
      </c>
      <c r="I5" s="21">
        <f t="shared" si="0"/>
        <v>443268</v>
      </c>
      <c r="J5" s="21">
        <f t="shared" si="0"/>
        <v>23251976</v>
      </c>
      <c r="K5" s="21">
        <f t="shared" si="0"/>
        <v>202779</v>
      </c>
      <c r="L5" s="21">
        <f t="shared" si="0"/>
        <v>8315480</v>
      </c>
      <c r="M5" s="21">
        <f t="shared" si="0"/>
        <v>910778</v>
      </c>
      <c r="N5" s="21">
        <f t="shared" si="0"/>
        <v>9429037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32681013</v>
      </c>
      <c r="X5" s="21">
        <f t="shared" si="0"/>
        <v>28627100</v>
      </c>
      <c r="Y5" s="21">
        <f t="shared" si="0"/>
        <v>4053913</v>
      </c>
      <c r="Z5" s="4">
        <f>+IF(X5&lt;&gt;0,+(Y5/X5)*100,0)</f>
        <v>14.161102591600267</v>
      </c>
      <c r="AA5" s="19">
        <f>SUM(AA6:AA8)</f>
        <v>46523340</v>
      </c>
    </row>
    <row r="6" spans="1:27" ht="13.5">
      <c r="A6" s="5" t="s">
        <v>33</v>
      </c>
      <c r="B6" s="3"/>
      <c r="C6" s="22">
        <v>6636390</v>
      </c>
      <c r="D6" s="22"/>
      <c r="E6" s="23">
        <v>2448000</v>
      </c>
      <c r="F6" s="24">
        <v>2448000</v>
      </c>
      <c r="G6" s="24"/>
      <c r="H6" s="24"/>
      <c r="I6" s="24">
        <v>7500</v>
      </c>
      <c r="J6" s="24">
        <v>7500</v>
      </c>
      <c r="K6" s="24"/>
      <c r="L6" s="24"/>
      <c r="M6" s="24">
        <v>7500</v>
      </c>
      <c r="N6" s="24">
        <v>7500</v>
      </c>
      <c r="O6" s="24"/>
      <c r="P6" s="24"/>
      <c r="Q6" s="24"/>
      <c r="R6" s="24"/>
      <c r="S6" s="24"/>
      <c r="T6" s="24"/>
      <c r="U6" s="24"/>
      <c r="V6" s="24"/>
      <c r="W6" s="24">
        <v>15000</v>
      </c>
      <c r="X6" s="24">
        <v>1718660</v>
      </c>
      <c r="Y6" s="24">
        <v>-1703660</v>
      </c>
      <c r="Z6" s="6">
        <v>-99.13</v>
      </c>
      <c r="AA6" s="22">
        <v>2448000</v>
      </c>
    </row>
    <row r="7" spans="1:27" ht="13.5">
      <c r="A7" s="5" t="s">
        <v>34</v>
      </c>
      <c r="B7" s="3"/>
      <c r="C7" s="25">
        <v>41672468</v>
      </c>
      <c r="D7" s="25"/>
      <c r="E7" s="26">
        <v>41401510</v>
      </c>
      <c r="F7" s="27">
        <v>41401510</v>
      </c>
      <c r="G7" s="27">
        <v>22426581</v>
      </c>
      <c r="H7" s="27">
        <v>45307</v>
      </c>
      <c r="I7" s="27">
        <v>290994</v>
      </c>
      <c r="J7" s="27">
        <v>22762882</v>
      </c>
      <c r="K7" s="27">
        <v>29018</v>
      </c>
      <c r="L7" s="27">
        <v>8165002</v>
      </c>
      <c r="M7" s="27">
        <v>766861</v>
      </c>
      <c r="N7" s="27">
        <v>8960881</v>
      </c>
      <c r="O7" s="27"/>
      <c r="P7" s="27"/>
      <c r="Q7" s="27"/>
      <c r="R7" s="27"/>
      <c r="S7" s="27"/>
      <c r="T7" s="27"/>
      <c r="U7" s="27"/>
      <c r="V7" s="27"/>
      <c r="W7" s="27">
        <v>31723763</v>
      </c>
      <c r="X7" s="27">
        <v>25304234</v>
      </c>
      <c r="Y7" s="27">
        <v>6419529</v>
      </c>
      <c r="Z7" s="7">
        <v>25.37</v>
      </c>
      <c r="AA7" s="25">
        <v>41401510</v>
      </c>
    </row>
    <row r="8" spans="1:27" ht="13.5">
      <c r="A8" s="5" t="s">
        <v>35</v>
      </c>
      <c r="B8" s="3"/>
      <c r="C8" s="22">
        <v>1907455</v>
      </c>
      <c r="D8" s="22"/>
      <c r="E8" s="23">
        <v>2673830</v>
      </c>
      <c r="F8" s="24">
        <v>2673830</v>
      </c>
      <c r="G8" s="24">
        <v>181811</v>
      </c>
      <c r="H8" s="24">
        <v>155009</v>
      </c>
      <c r="I8" s="24">
        <v>144774</v>
      </c>
      <c r="J8" s="24">
        <v>481594</v>
      </c>
      <c r="K8" s="24">
        <v>173761</v>
      </c>
      <c r="L8" s="24">
        <v>150478</v>
      </c>
      <c r="M8" s="24">
        <v>136417</v>
      </c>
      <c r="N8" s="24">
        <v>460656</v>
      </c>
      <c r="O8" s="24"/>
      <c r="P8" s="24"/>
      <c r="Q8" s="24"/>
      <c r="R8" s="24"/>
      <c r="S8" s="24"/>
      <c r="T8" s="24"/>
      <c r="U8" s="24"/>
      <c r="V8" s="24"/>
      <c r="W8" s="24">
        <v>942250</v>
      </c>
      <c r="X8" s="24">
        <v>1604206</v>
      </c>
      <c r="Y8" s="24">
        <v>-661956</v>
      </c>
      <c r="Z8" s="6">
        <v>-41.26</v>
      </c>
      <c r="AA8" s="22">
        <v>2673830</v>
      </c>
    </row>
    <row r="9" spans="1:27" ht="13.5">
      <c r="A9" s="2" t="s">
        <v>36</v>
      </c>
      <c r="B9" s="3"/>
      <c r="C9" s="19">
        <f aca="true" t="shared" si="1" ref="C9:Y9">SUM(C10:C14)</f>
        <v>5391937</v>
      </c>
      <c r="D9" s="19">
        <f>SUM(D10:D14)</f>
        <v>0</v>
      </c>
      <c r="E9" s="20">
        <f t="shared" si="1"/>
        <v>7063080</v>
      </c>
      <c r="F9" s="21">
        <f t="shared" si="1"/>
        <v>7063080</v>
      </c>
      <c r="G9" s="21">
        <f t="shared" si="1"/>
        <v>393808</v>
      </c>
      <c r="H9" s="21">
        <f t="shared" si="1"/>
        <v>285440</v>
      </c>
      <c r="I9" s="21">
        <f t="shared" si="1"/>
        <v>302831</v>
      </c>
      <c r="J9" s="21">
        <f t="shared" si="1"/>
        <v>982079</v>
      </c>
      <c r="K9" s="21">
        <f t="shared" si="1"/>
        <v>380957</v>
      </c>
      <c r="L9" s="21">
        <f t="shared" si="1"/>
        <v>244376</v>
      </c>
      <c r="M9" s="21">
        <f t="shared" si="1"/>
        <v>956417</v>
      </c>
      <c r="N9" s="21">
        <f t="shared" si="1"/>
        <v>1581750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2563829</v>
      </c>
      <c r="X9" s="21">
        <f t="shared" si="1"/>
        <v>3742510</v>
      </c>
      <c r="Y9" s="21">
        <f t="shared" si="1"/>
        <v>-1178681</v>
      </c>
      <c r="Z9" s="4">
        <f>+IF(X9&lt;&gt;0,+(Y9/X9)*100,0)</f>
        <v>-31.494398144560737</v>
      </c>
      <c r="AA9" s="19">
        <f>SUM(AA10:AA14)</f>
        <v>7063080</v>
      </c>
    </row>
    <row r="10" spans="1:27" ht="13.5">
      <c r="A10" s="5" t="s">
        <v>37</v>
      </c>
      <c r="B10" s="3"/>
      <c r="C10" s="22">
        <v>1086887</v>
      </c>
      <c r="D10" s="22"/>
      <c r="E10" s="23">
        <v>1182610</v>
      </c>
      <c r="F10" s="24">
        <v>1182610</v>
      </c>
      <c r="G10" s="24">
        <v>29885</v>
      </c>
      <c r="H10" s="24">
        <v>28160</v>
      </c>
      <c r="I10" s="24">
        <v>22066</v>
      </c>
      <c r="J10" s="24">
        <v>80111</v>
      </c>
      <c r="K10" s="24">
        <v>36219</v>
      </c>
      <c r="L10" s="24">
        <v>14658</v>
      </c>
      <c r="M10" s="24">
        <v>17519</v>
      </c>
      <c r="N10" s="24">
        <v>68396</v>
      </c>
      <c r="O10" s="24"/>
      <c r="P10" s="24"/>
      <c r="Q10" s="24"/>
      <c r="R10" s="24"/>
      <c r="S10" s="24"/>
      <c r="T10" s="24"/>
      <c r="U10" s="24"/>
      <c r="V10" s="24"/>
      <c r="W10" s="24">
        <v>148507</v>
      </c>
      <c r="X10" s="24">
        <v>923500</v>
      </c>
      <c r="Y10" s="24">
        <v>-774993</v>
      </c>
      <c r="Z10" s="6">
        <v>-83.92</v>
      </c>
      <c r="AA10" s="22">
        <v>1182610</v>
      </c>
    </row>
    <row r="11" spans="1:27" ht="13.5">
      <c r="A11" s="5" t="s">
        <v>38</v>
      </c>
      <c r="B11" s="3"/>
      <c r="C11" s="22">
        <v>408443</v>
      </c>
      <c r="D11" s="22"/>
      <c r="E11" s="23">
        <v>401550</v>
      </c>
      <c r="F11" s="24">
        <v>401550</v>
      </c>
      <c r="G11" s="24">
        <v>2361</v>
      </c>
      <c r="H11" s="24">
        <v>9259</v>
      </c>
      <c r="I11" s="24">
        <v>11661</v>
      </c>
      <c r="J11" s="24">
        <v>23281</v>
      </c>
      <c r="K11" s="24">
        <v>14359</v>
      </c>
      <c r="L11" s="24">
        <v>23357</v>
      </c>
      <c r="M11" s="24">
        <v>621137</v>
      </c>
      <c r="N11" s="24">
        <v>658853</v>
      </c>
      <c r="O11" s="24"/>
      <c r="P11" s="24"/>
      <c r="Q11" s="24"/>
      <c r="R11" s="24"/>
      <c r="S11" s="24"/>
      <c r="T11" s="24"/>
      <c r="U11" s="24"/>
      <c r="V11" s="24"/>
      <c r="W11" s="24">
        <v>682134</v>
      </c>
      <c r="X11" s="24">
        <v>206400</v>
      </c>
      <c r="Y11" s="24">
        <v>475734</v>
      </c>
      <c r="Z11" s="6">
        <v>230.49</v>
      </c>
      <c r="AA11" s="22">
        <v>401550</v>
      </c>
    </row>
    <row r="12" spans="1:27" ht="13.5">
      <c r="A12" s="5" t="s">
        <v>39</v>
      </c>
      <c r="B12" s="3"/>
      <c r="C12" s="22">
        <v>3896607</v>
      </c>
      <c r="D12" s="22"/>
      <c r="E12" s="23">
        <v>5478920</v>
      </c>
      <c r="F12" s="24">
        <v>5478920</v>
      </c>
      <c r="G12" s="24">
        <v>361562</v>
      </c>
      <c r="H12" s="24">
        <v>248021</v>
      </c>
      <c r="I12" s="24">
        <v>269104</v>
      </c>
      <c r="J12" s="24">
        <v>878687</v>
      </c>
      <c r="K12" s="24">
        <v>330379</v>
      </c>
      <c r="L12" s="24">
        <v>206361</v>
      </c>
      <c r="M12" s="24">
        <v>317761</v>
      </c>
      <c r="N12" s="24">
        <v>854501</v>
      </c>
      <c r="O12" s="24"/>
      <c r="P12" s="24"/>
      <c r="Q12" s="24"/>
      <c r="R12" s="24"/>
      <c r="S12" s="24"/>
      <c r="T12" s="24"/>
      <c r="U12" s="24"/>
      <c r="V12" s="24"/>
      <c r="W12" s="24">
        <v>1733188</v>
      </c>
      <c r="X12" s="24">
        <v>2612610</v>
      </c>
      <c r="Y12" s="24">
        <v>-879422</v>
      </c>
      <c r="Z12" s="6">
        <v>-33.66</v>
      </c>
      <c r="AA12" s="22">
        <v>5478920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9381247</v>
      </c>
      <c r="D15" s="19">
        <f>SUM(D16:D18)</f>
        <v>0</v>
      </c>
      <c r="E15" s="20">
        <f t="shared" si="2"/>
        <v>11918210</v>
      </c>
      <c r="F15" s="21">
        <f t="shared" si="2"/>
        <v>11918210</v>
      </c>
      <c r="G15" s="21">
        <f t="shared" si="2"/>
        <v>701</v>
      </c>
      <c r="H15" s="21">
        <f t="shared" si="2"/>
        <v>1751</v>
      </c>
      <c r="I15" s="21">
        <f t="shared" si="2"/>
        <v>604871</v>
      </c>
      <c r="J15" s="21">
        <f t="shared" si="2"/>
        <v>607323</v>
      </c>
      <c r="K15" s="21">
        <f t="shared" si="2"/>
        <v>1051</v>
      </c>
      <c r="L15" s="21">
        <f t="shared" si="2"/>
        <v>1401</v>
      </c>
      <c r="M15" s="21">
        <f t="shared" si="2"/>
        <v>621962</v>
      </c>
      <c r="N15" s="21">
        <f t="shared" si="2"/>
        <v>624414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1231737</v>
      </c>
      <c r="X15" s="21">
        <f t="shared" si="2"/>
        <v>4800000</v>
      </c>
      <c r="Y15" s="21">
        <f t="shared" si="2"/>
        <v>-3568263</v>
      </c>
      <c r="Z15" s="4">
        <f>+IF(X15&lt;&gt;0,+(Y15/X15)*100,0)</f>
        <v>-74.33881249999999</v>
      </c>
      <c r="AA15" s="19">
        <f>SUM(AA16:AA18)</f>
        <v>11918210</v>
      </c>
    </row>
    <row r="16" spans="1:27" ht="13.5">
      <c r="A16" s="5" t="s">
        <v>43</v>
      </c>
      <c r="B16" s="3"/>
      <c r="C16" s="22">
        <v>10000</v>
      </c>
      <c r="D16" s="22"/>
      <c r="E16" s="23">
        <v>78370</v>
      </c>
      <c r="F16" s="24">
        <v>78370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78370</v>
      </c>
    </row>
    <row r="17" spans="1:27" ht="13.5">
      <c r="A17" s="5" t="s">
        <v>44</v>
      </c>
      <c r="B17" s="3"/>
      <c r="C17" s="22">
        <v>9371247</v>
      </c>
      <c r="D17" s="22"/>
      <c r="E17" s="23">
        <v>11839840</v>
      </c>
      <c r="F17" s="24">
        <v>11839840</v>
      </c>
      <c r="G17" s="24">
        <v>701</v>
      </c>
      <c r="H17" s="24">
        <v>1751</v>
      </c>
      <c r="I17" s="24">
        <v>604871</v>
      </c>
      <c r="J17" s="24">
        <v>607323</v>
      </c>
      <c r="K17" s="24">
        <v>1051</v>
      </c>
      <c r="L17" s="24">
        <v>1401</v>
      </c>
      <c r="M17" s="24">
        <v>621962</v>
      </c>
      <c r="N17" s="24">
        <v>624414</v>
      </c>
      <c r="O17" s="24"/>
      <c r="P17" s="24"/>
      <c r="Q17" s="24"/>
      <c r="R17" s="24"/>
      <c r="S17" s="24"/>
      <c r="T17" s="24"/>
      <c r="U17" s="24"/>
      <c r="V17" s="24"/>
      <c r="W17" s="24">
        <v>1231737</v>
      </c>
      <c r="X17" s="24">
        <v>4800000</v>
      </c>
      <c r="Y17" s="24">
        <v>-3568263</v>
      </c>
      <c r="Z17" s="6">
        <v>-74.34</v>
      </c>
      <c r="AA17" s="22">
        <v>11839840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59916832</v>
      </c>
      <c r="D19" s="19">
        <f>SUM(D20:D23)</f>
        <v>0</v>
      </c>
      <c r="E19" s="20">
        <f t="shared" si="3"/>
        <v>74594900</v>
      </c>
      <c r="F19" s="21">
        <f t="shared" si="3"/>
        <v>74594900</v>
      </c>
      <c r="G19" s="21">
        <f t="shared" si="3"/>
        <v>5876025</v>
      </c>
      <c r="H19" s="21">
        <f t="shared" si="3"/>
        <v>5301707</v>
      </c>
      <c r="I19" s="21">
        <f t="shared" si="3"/>
        <v>6074031</v>
      </c>
      <c r="J19" s="21">
        <f t="shared" si="3"/>
        <v>17251763</v>
      </c>
      <c r="K19" s="21">
        <f t="shared" si="3"/>
        <v>5597786</v>
      </c>
      <c r="L19" s="21">
        <f t="shared" si="3"/>
        <v>4662265</v>
      </c>
      <c r="M19" s="21">
        <f t="shared" si="3"/>
        <v>6735812</v>
      </c>
      <c r="N19" s="21">
        <f t="shared" si="3"/>
        <v>16995863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34247626</v>
      </c>
      <c r="X19" s="21">
        <f t="shared" si="3"/>
        <v>36978465</v>
      </c>
      <c r="Y19" s="21">
        <f t="shared" si="3"/>
        <v>-2730839</v>
      </c>
      <c r="Z19" s="4">
        <f>+IF(X19&lt;&gt;0,+(Y19/X19)*100,0)</f>
        <v>-7.38494418305357</v>
      </c>
      <c r="AA19" s="19">
        <f>SUM(AA20:AA23)</f>
        <v>74594900</v>
      </c>
    </row>
    <row r="20" spans="1:27" ht="13.5">
      <c r="A20" s="5" t="s">
        <v>47</v>
      </c>
      <c r="B20" s="3"/>
      <c r="C20" s="22">
        <v>54585935</v>
      </c>
      <c r="D20" s="22"/>
      <c r="E20" s="23">
        <v>64747600</v>
      </c>
      <c r="F20" s="24">
        <v>64747600</v>
      </c>
      <c r="G20" s="24">
        <v>5334191</v>
      </c>
      <c r="H20" s="24">
        <v>4884508</v>
      </c>
      <c r="I20" s="24">
        <v>5648481</v>
      </c>
      <c r="J20" s="24">
        <v>15867180</v>
      </c>
      <c r="K20" s="24">
        <v>5137255</v>
      </c>
      <c r="L20" s="24">
        <v>4225154</v>
      </c>
      <c r="M20" s="24">
        <v>6275626</v>
      </c>
      <c r="N20" s="24">
        <v>15638035</v>
      </c>
      <c r="O20" s="24"/>
      <c r="P20" s="24"/>
      <c r="Q20" s="24"/>
      <c r="R20" s="24"/>
      <c r="S20" s="24"/>
      <c r="T20" s="24"/>
      <c r="U20" s="24"/>
      <c r="V20" s="24"/>
      <c r="W20" s="24">
        <v>31505215</v>
      </c>
      <c r="X20" s="24">
        <v>31917130</v>
      </c>
      <c r="Y20" s="24">
        <v>-411915</v>
      </c>
      <c r="Z20" s="6">
        <v>-1.29</v>
      </c>
      <c r="AA20" s="22">
        <v>64747600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5330897</v>
      </c>
      <c r="D23" s="22"/>
      <c r="E23" s="23">
        <v>9847300</v>
      </c>
      <c r="F23" s="24">
        <v>9847300</v>
      </c>
      <c r="G23" s="24">
        <v>541834</v>
      </c>
      <c r="H23" s="24">
        <v>417199</v>
      </c>
      <c r="I23" s="24">
        <v>425550</v>
      </c>
      <c r="J23" s="24">
        <v>1384583</v>
      </c>
      <c r="K23" s="24">
        <v>460531</v>
      </c>
      <c r="L23" s="24">
        <v>437111</v>
      </c>
      <c r="M23" s="24">
        <v>460186</v>
      </c>
      <c r="N23" s="24">
        <v>1357828</v>
      </c>
      <c r="O23" s="24"/>
      <c r="P23" s="24"/>
      <c r="Q23" s="24"/>
      <c r="R23" s="24"/>
      <c r="S23" s="24"/>
      <c r="T23" s="24"/>
      <c r="U23" s="24"/>
      <c r="V23" s="24"/>
      <c r="W23" s="24">
        <v>2742411</v>
      </c>
      <c r="X23" s="24">
        <v>5061335</v>
      </c>
      <c r="Y23" s="24">
        <v>-2318924</v>
      </c>
      <c r="Z23" s="6">
        <v>-45.82</v>
      </c>
      <c r="AA23" s="22">
        <v>9847300</v>
      </c>
    </row>
    <row r="24" spans="1:27" ht="13.5">
      <c r="A24" s="2" t="s">
        <v>51</v>
      </c>
      <c r="B24" s="8" t="s">
        <v>52</v>
      </c>
      <c r="C24" s="19">
        <v>824015</v>
      </c>
      <c r="D24" s="19"/>
      <c r="E24" s="20">
        <v>334380</v>
      </c>
      <c r="F24" s="21">
        <v>334380</v>
      </c>
      <c r="G24" s="21">
        <v>86024</v>
      </c>
      <c r="H24" s="21">
        <v>38984</v>
      </c>
      <c r="I24" s="21">
        <v>16076</v>
      </c>
      <c r="J24" s="21">
        <v>141084</v>
      </c>
      <c r="K24" s="21">
        <v>20476</v>
      </c>
      <c r="L24" s="21">
        <v>33275</v>
      </c>
      <c r="M24" s="21">
        <v>17276</v>
      </c>
      <c r="N24" s="21">
        <v>71027</v>
      </c>
      <c r="O24" s="21"/>
      <c r="P24" s="21"/>
      <c r="Q24" s="21"/>
      <c r="R24" s="21"/>
      <c r="S24" s="21"/>
      <c r="T24" s="21"/>
      <c r="U24" s="21"/>
      <c r="V24" s="21"/>
      <c r="W24" s="21">
        <v>212111</v>
      </c>
      <c r="X24" s="21">
        <v>81000</v>
      </c>
      <c r="Y24" s="21">
        <v>131111</v>
      </c>
      <c r="Z24" s="4">
        <v>161.87</v>
      </c>
      <c r="AA24" s="19">
        <v>334380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125730344</v>
      </c>
      <c r="D25" s="40">
        <f>+D5+D9+D15+D19+D24</f>
        <v>0</v>
      </c>
      <c r="E25" s="41">
        <f t="shared" si="4"/>
        <v>140433910</v>
      </c>
      <c r="F25" s="42">
        <f t="shared" si="4"/>
        <v>140433910</v>
      </c>
      <c r="G25" s="42">
        <f t="shared" si="4"/>
        <v>28964950</v>
      </c>
      <c r="H25" s="42">
        <f t="shared" si="4"/>
        <v>5828198</v>
      </c>
      <c r="I25" s="42">
        <f t="shared" si="4"/>
        <v>7441077</v>
      </c>
      <c r="J25" s="42">
        <f t="shared" si="4"/>
        <v>42234225</v>
      </c>
      <c r="K25" s="42">
        <f t="shared" si="4"/>
        <v>6203049</v>
      </c>
      <c r="L25" s="42">
        <f t="shared" si="4"/>
        <v>13256797</v>
      </c>
      <c r="M25" s="42">
        <f t="shared" si="4"/>
        <v>9242245</v>
      </c>
      <c r="N25" s="42">
        <f t="shared" si="4"/>
        <v>28702091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70936316</v>
      </c>
      <c r="X25" s="42">
        <f t="shared" si="4"/>
        <v>74229075</v>
      </c>
      <c r="Y25" s="42">
        <f t="shared" si="4"/>
        <v>-3292759</v>
      </c>
      <c r="Z25" s="43">
        <f>+IF(X25&lt;&gt;0,+(Y25/X25)*100,0)</f>
        <v>-4.435942385109878</v>
      </c>
      <c r="AA25" s="40">
        <f>+AA5+AA9+AA15+AA19+AA24</f>
        <v>140433910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46051994</v>
      </c>
      <c r="D28" s="19">
        <f>SUM(D29:D31)</f>
        <v>0</v>
      </c>
      <c r="E28" s="20">
        <f t="shared" si="5"/>
        <v>41649040</v>
      </c>
      <c r="F28" s="21">
        <f t="shared" si="5"/>
        <v>41649040</v>
      </c>
      <c r="G28" s="21">
        <f t="shared" si="5"/>
        <v>3177204</v>
      </c>
      <c r="H28" s="21">
        <f t="shared" si="5"/>
        <v>2774619</v>
      </c>
      <c r="I28" s="21">
        <f t="shared" si="5"/>
        <v>2652907</v>
      </c>
      <c r="J28" s="21">
        <f t="shared" si="5"/>
        <v>8604730</v>
      </c>
      <c r="K28" s="21">
        <f t="shared" si="5"/>
        <v>3252197</v>
      </c>
      <c r="L28" s="21">
        <f t="shared" si="5"/>
        <v>2516429</v>
      </c>
      <c r="M28" s="21">
        <f t="shared" si="5"/>
        <v>2687283</v>
      </c>
      <c r="N28" s="21">
        <f t="shared" si="5"/>
        <v>8455909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17060639</v>
      </c>
      <c r="X28" s="21">
        <f t="shared" si="5"/>
        <v>20899111</v>
      </c>
      <c r="Y28" s="21">
        <f t="shared" si="5"/>
        <v>-3838472</v>
      </c>
      <c r="Z28" s="4">
        <f>+IF(X28&lt;&gt;0,+(Y28/X28)*100,0)</f>
        <v>-18.36667597966248</v>
      </c>
      <c r="AA28" s="19">
        <f>SUM(AA29:AA31)</f>
        <v>41649040</v>
      </c>
    </row>
    <row r="29" spans="1:27" ht="13.5">
      <c r="A29" s="5" t="s">
        <v>33</v>
      </c>
      <c r="B29" s="3"/>
      <c r="C29" s="22">
        <v>15315505</v>
      </c>
      <c r="D29" s="22"/>
      <c r="E29" s="23">
        <v>15628030</v>
      </c>
      <c r="F29" s="24">
        <v>15628030</v>
      </c>
      <c r="G29" s="24">
        <v>1365077</v>
      </c>
      <c r="H29" s="24">
        <v>888592</v>
      </c>
      <c r="I29" s="24">
        <v>985616</v>
      </c>
      <c r="J29" s="24">
        <v>3239285</v>
      </c>
      <c r="K29" s="24">
        <v>1312647</v>
      </c>
      <c r="L29" s="24">
        <v>914823</v>
      </c>
      <c r="M29" s="24">
        <v>834354</v>
      </c>
      <c r="N29" s="24">
        <v>3061824</v>
      </c>
      <c r="O29" s="24"/>
      <c r="P29" s="24"/>
      <c r="Q29" s="24"/>
      <c r="R29" s="24"/>
      <c r="S29" s="24"/>
      <c r="T29" s="24"/>
      <c r="U29" s="24"/>
      <c r="V29" s="24"/>
      <c r="W29" s="24">
        <v>6301109</v>
      </c>
      <c r="X29" s="24">
        <v>8210216</v>
      </c>
      <c r="Y29" s="24">
        <v>-1909107</v>
      </c>
      <c r="Z29" s="6">
        <v>-23.25</v>
      </c>
      <c r="AA29" s="22">
        <v>15628030</v>
      </c>
    </row>
    <row r="30" spans="1:27" ht="13.5">
      <c r="A30" s="5" t="s">
        <v>34</v>
      </c>
      <c r="B30" s="3"/>
      <c r="C30" s="25">
        <v>20156447</v>
      </c>
      <c r="D30" s="25"/>
      <c r="E30" s="26">
        <v>15182610</v>
      </c>
      <c r="F30" s="27">
        <v>15182610</v>
      </c>
      <c r="G30" s="27">
        <v>1203986</v>
      </c>
      <c r="H30" s="27">
        <v>1234158</v>
      </c>
      <c r="I30" s="27">
        <v>1026359</v>
      </c>
      <c r="J30" s="27">
        <v>3464503</v>
      </c>
      <c r="K30" s="27">
        <v>1238945</v>
      </c>
      <c r="L30" s="27">
        <v>903459</v>
      </c>
      <c r="M30" s="27">
        <v>1222520</v>
      </c>
      <c r="N30" s="27">
        <v>3364924</v>
      </c>
      <c r="O30" s="27"/>
      <c r="P30" s="27"/>
      <c r="Q30" s="27"/>
      <c r="R30" s="27"/>
      <c r="S30" s="27"/>
      <c r="T30" s="27"/>
      <c r="U30" s="27"/>
      <c r="V30" s="27"/>
      <c r="W30" s="27">
        <v>6829427</v>
      </c>
      <c r="X30" s="27">
        <v>7837836</v>
      </c>
      <c r="Y30" s="27">
        <v>-1008409</v>
      </c>
      <c r="Z30" s="7">
        <v>-12.87</v>
      </c>
      <c r="AA30" s="25">
        <v>15182610</v>
      </c>
    </row>
    <row r="31" spans="1:27" ht="13.5">
      <c r="A31" s="5" t="s">
        <v>35</v>
      </c>
      <c r="B31" s="3"/>
      <c r="C31" s="22">
        <v>10580042</v>
      </c>
      <c r="D31" s="22"/>
      <c r="E31" s="23">
        <v>10838400</v>
      </c>
      <c r="F31" s="24">
        <v>10838400</v>
      </c>
      <c r="G31" s="24">
        <v>608141</v>
      </c>
      <c r="H31" s="24">
        <v>651869</v>
      </c>
      <c r="I31" s="24">
        <v>640932</v>
      </c>
      <c r="J31" s="24">
        <v>1900942</v>
      </c>
      <c r="K31" s="24">
        <v>700605</v>
      </c>
      <c r="L31" s="24">
        <v>698147</v>
      </c>
      <c r="M31" s="24">
        <v>630409</v>
      </c>
      <c r="N31" s="24">
        <v>2029161</v>
      </c>
      <c r="O31" s="24"/>
      <c r="P31" s="24"/>
      <c r="Q31" s="24"/>
      <c r="R31" s="24"/>
      <c r="S31" s="24"/>
      <c r="T31" s="24"/>
      <c r="U31" s="24"/>
      <c r="V31" s="24"/>
      <c r="W31" s="24">
        <v>3930103</v>
      </c>
      <c r="X31" s="24">
        <v>4851059</v>
      </c>
      <c r="Y31" s="24">
        <v>-920956</v>
      </c>
      <c r="Z31" s="6">
        <v>-18.98</v>
      </c>
      <c r="AA31" s="22">
        <v>10838400</v>
      </c>
    </row>
    <row r="32" spans="1:27" ht="13.5">
      <c r="A32" s="2" t="s">
        <v>36</v>
      </c>
      <c r="B32" s="3"/>
      <c r="C32" s="19">
        <f aca="true" t="shared" si="6" ref="C32:Y32">SUM(C33:C37)</f>
        <v>11497931</v>
      </c>
      <c r="D32" s="19">
        <f>SUM(D33:D37)</f>
        <v>0</v>
      </c>
      <c r="E32" s="20">
        <f t="shared" si="6"/>
        <v>12020520</v>
      </c>
      <c r="F32" s="21">
        <f t="shared" si="6"/>
        <v>12020520</v>
      </c>
      <c r="G32" s="21">
        <f t="shared" si="6"/>
        <v>851682</v>
      </c>
      <c r="H32" s="21">
        <f t="shared" si="6"/>
        <v>841758</v>
      </c>
      <c r="I32" s="21">
        <f t="shared" si="6"/>
        <v>939468</v>
      </c>
      <c r="J32" s="21">
        <f t="shared" si="6"/>
        <v>2632908</v>
      </c>
      <c r="K32" s="21">
        <f t="shared" si="6"/>
        <v>948402</v>
      </c>
      <c r="L32" s="21">
        <f t="shared" si="6"/>
        <v>865766</v>
      </c>
      <c r="M32" s="21">
        <f t="shared" si="6"/>
        <v>1101918</v>
      </c>
      <c r="N32" s="21">
        <f t="shared" si="6"/>
        <v>2916086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5548994</v>
      </c>
      <c r="X32" s="21">
        <f t="shared" si="6"/>
        <v>5926848</v>
      </c>
      <c r="Y32" s="21">
        <f t="shared" si="6"/>
        <v>-377854</v>
      </c>
      <c r="Z32" s="4">
        <f>+IF(X32&lt;&gt;0,+(Y32/X32)*100,0)</f>
        <v>-6.375294254214044</v>
      </c>
      <c r="AA32" s="19">
        <f>SUM(AA33:AA37)</f>
        <v>12020520</v>
      </c>
    </row>
    <row r="33" spans="1:27" ht="13.5">
      <c r="A33" s="5" t="s">
        <v>37</v>
      </c>
      <c r="B33" s="3"/>
      <c r="C33" s="22">
        <v>3152899</v>
      </c>
      <c r="D33" s="22"/>
      <c r="E33" s="23">
        <v>3617010</v>
      </c>
      <c r="F33" s="24">
        <v>3617010</v>
      </c>
      <c r="G33" s="24">
        <v>225848</v>
      </c>
      <c r="H33" s="24">
        <v>232157</v>
      </c>
      <c r="I33" s="24">
        <v>251019</v>
      </c>
      <c r="J33" s="24">
        <v>709024</v>
      </c>
      <c r="K33" s="24">
        <v>263084</v>
      </c>
      <c r="L33" s="24">
        <v>227503</v>
      </c>
      <c r="M33" s="24">
        <v>379357</v>
      </c>
      <c r="N33" s="24">
        <v>869944</v>
      </c>
      <c r="O33" s="24"/>
      <c r="P33" s="24"/>
      <c r="Q33" s="24"/>
      <c r="R33" s="24"/>
      <c r="S33" s="24"/>
      <c r="T33" s="24"/>
      <c r="U33" s="24"/>
      <c r="V33" s="24"/>
      <c r="W33" s="24">
        <v>1578968</v>
      </c>
      <c r="X33" s="24">
        <v>1785000</v>
      </c>
      <c r="Y33" s="24">
        <v>-206032</v>
      </c>
      <c r="Z33" s="6">
        <v>-11.54</v>
      </c>
      <c r="AA33" s="22">
        <v>3617010</v>
      </c>
    </row>
    <row r="34" spans="1:27" ht="13.5">
      <c r="A34" s="5" t="s">
        <v>38</v>
      </c>
      <c r="B34" s="3"/>
      <c r="C34" s="22">
        <v>3120024</v>
      </c>
      <c r="D34" s="22"/>
      <c r="E34" s="23">
        <v>2789510</v>
      </c>
      <c r="F34" s="24">
        <v>2789510</v>
      </c>
      <c r="G34" s="24">
        <v>189816</v>
      </c>
      <c r="H34" s="24">
        <v>203034</v>
      </c>
      <c r="I34" s="24">
        <v>231735</v>
      </c>
      <c r="J34" s="24">
        <v>624585</v>
      </c>
      <c r="K34" s="24">
        <v>244486</v>
      </c>
      <c r="L34" s="24">
        <v>229361</v>
      </c>
      <c r="M34" s="24">
        <v>268860</v>
      </c>
      <c r="N34" s="24">
        <v>742707</v>
      </c>
      <c r="O34" s="24"/>
      <c r="P34" s="24"/>
      <c r="Q34" s="24"/>
      <c r="R34" s="24"/>
      <c r="S34" s="24"/>
      <c r="T34" s="24"/>
      <c r="U34" s="24"/>
      <c r="V34" s="24"/>
      <c r="W34" s="24">
        <v>1367292</v>
      </c>
      <c r="X34" s="24">
        <v>1461709</v>
      </c>
      <c r="Y34" s="24">
        <v>-94417</v>
      </c>
      <c r="Z34" s="6">
        <v>-6.46</v>
      </c>
      <c r="AA34" s="22">
        <v>2789510</v>
      </c>
    </row>
    <row r="35" spans="1:27" ht="13.5">
      <c r="A35" s="5" t="s">
        <v>39</v>
      </c>
      <c r="B35" s="3"/>
      <c r="C35" s="22">
        <v>3763297</v>
      </c>
      <c r="D35" s="22"/>
      <c r="E35" s="23">
        <v>4173530</v>
      </c>
      <c r="F35" s="24">
        <v>4173530</v>
      </c>
      <c r="G35" s="24">
        <v>298235</v>
      </c>
      <c r="H35" s="24">
        <v>291749</v>
      </c>
      <c r="I35" s="24">
        <v>300436</v>
      </c>
      <c r="J35" s="24">
        <v>890420</v>
      </c>
      <c r="K35" s="24">
        <v>273432</v>
      </c>
      <c r="L35" s="24">
        <v>285081</v>
      </c>
      <c r="M35" s="24">
        <v>317950</v>
      </c>
      <c r="N35" s="24">
        <v>876463</v>
      </c>
      <c r="O35" s="24"/>
      <c r="P35" s="24"/>
      <c r="Q35" s="24"/>
      <c r="R35" s="24"/>
      <c r="S35" s="24"/>
      <c r="T35" s="24"/>
      <c r="U35" s="24"/>
      <c r="V35" s="24"/>
      <c r="W35" s="24">
        <v>1766883</v>
      </c>
      <c r="X35" s="24">
        <v>1955383</v>
      </c>
      <c r="Y35" s="24">
        <v>-188500</v>
      </c>
      <c r="Z35" s="6">
        <v>-9.64</v>
      </c>
      <c r="AA35" s="22">
        <v>4173530</v>
      </c>
    </row>
    <row r="36" spans="1:27" ht="13.5">
      <c r="A36" s="5" t="s">
        <v>40</v>
      </c>
      <c r="B36" s="3"/>
      <c r="C36" s="22">
        <v>1461711</v>
      </c>
      <c r="D36" s="22"/>
      <c r="E36" s="23">
        <v>1440470</v>
      </c>
      <c r="F36" s="24">
        <v>1440470</v>
      </c>
      <c r="G36" s="24">
        <v>137783</v>
      </c>
      <c r="H36" s="24">
        <v>114818</v>
      </c>
      <c r="I36" s="24">
        <v>156278</v>
      </c>
      <c r="J36" s="24">
        <v>408879</v>
      </c>
      <c r="K36" s="24">
        <v>167400</v>
      </c>
      <c r="L36" s="24">
        <v>123821</v>
      </c>
      <c r="M36" s="24">
        <v>135751</v>
      </c>
      <c r="N36" s="24">
        <v>426972</v>
      </c>
      <c r="O36" s="24"/>
      <c r="P36" s="24"/>
      <c r="Q36" s="24"/>
      <c r="R36" s="24"/>
      <c r="S36" s="24"/>
      <c r="T36" s="24"/>
      <c r="U36" s="24"/>
      <c r="V36" s="24"/>
      <c r="W36" s="24">
        <v>835851</v>
      </c>
      <c r="X36" s="24">
        <v>724756</v>
      </c>
      <c r="Y36" s="24">
        <v>111095</v>
      </c>
      <c r="Z36" s="6">
        <v>15.33</v>
      </c>
      <c r="AA36" s="22">
        <v>1440470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17297714</v>
      </c>
      <c r="D38" s="19">
        <f>SUM(D39:D41)</f>
        <v>0</v>
      </c>
      <c r="E38" s="20">
        <f t="shared" si="7"/>
        <v>12025640</v>
      </c>
      <c r="F38" s="21">
        <f t="shared" si="7"/>
        <v>12025640</v>
      </c>
      <c r="G38" s="21">
        <f t="shared" si="7"/>
        <v>443157</v>
      </c>
      <c r="H38" s="21">
        <f t="shared" si="7"/>
        <v>529169</v>
      </c>
      <c r="I38" s="21">
        <f t="shared" si="7"/>
        <v>1188687</v>
      </c>
      <c r="J38" s="21">
        <f t="shared" si="7"/>
        <v>2161013</v>
      </c>
      <c r="K38" s="21">
        <f t="shared" si="7"/>
        <v>479844</v>
      </c>
      <c r="L38" s="21">
        <f t="shared" si="7"/>
        <v>751934</v>
      </c>
      <c r="M38" s="21">
        <f t="shared" si="7"/>
        <v>853904</v>
      </c>
      <c r="N38" s="21">
        <f t="shared" si="7"/>
        <v>2085682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4246695</v>
      </c>
      <c r="X38" s="21">
        <f t="shared" si="7"/>
        <v>5918161</v>
      </c>
      <c r="Y38" s="21">
        <f t="shared" si="7"/>
        <v>-1671466</v>
      </c>
      <c r="Z38" s="4">
        <f>+IF(X38&lt;&gt;0,+(Y38/X38)*100,0)</f>
        <v>-28.242996430816937</v>
      </c>
      <c r="AA38" s="19">
        <f>SUM(AA39:AA41)</f>
        <v>12025640</v>
      </c>
    </row>
    <row r="39" spans="1:27" ht="13.5">
      <c r="A39" s="5" t="s">
        <v>43</v>
      </c>
      <c r="B39" s="3"/>
      <c r="C39" s="22">
        <v>1382633</v>
      </c>
      <c r="D39" s="22"/>
      <c r="E39" s="23">
        <v>1739610</v>
      </c>
      <c r="F39" s="24">
        <v>1739610</v>
      </c>
      <c r="G39" s="24">
        <v>110515</v>
      </c>
      <c r="H39" s="24">
        <v>115536</v>
      </c>
      <c r="I39" s="24">
        <v>101603</v>
      </c>
      <c r="J39" s="24">
        <v>327654</v>
      </c>
      <c r="K39" s="24">
        <v>113779</v>
      </c>
      <c r="L39" s="24">
        <v>74441</v>
      </c>
      <c r="M39" s="24">
        <v>157717</v>
      </c>
      <c r="N39" s="24">
        <v>345937</v>
      </c>
      <c r="O39" s="24"/>
      <c r="P39" s="24"/>
      <c r="Q39" s="24"/>
      <c r="R39" s="24"/>
      <c r="S39" s="24"/>
      <c r="T39" s="24"/>
      <c r="U39" s="24"/>
      <c r="V39" s="24"/>
      <c r="W39" s="24">
        <v>673591</v>
      </c>
      <c r="X39" s="24">
        <v>811680</v>
      </c>
      <c r="Y39" s="24">
        <v>-138089</v>
      </c>
      <c r="Z39" s="6">
        <v>-17.01</v>
      </c>
      <c r="AA39" s="22">
        <v>1739610</v>
      </c>
    </row>
    <row r="40" spans="1:27" ht="13.5">
      <c r="A40" s="5" t="s">
        <v>44</v>
      </c>
      <c r="B40" s="3"/>
      <c r="C40" s="22">
        <v>15915081</v>
      </c>
      <c r="D40" s="22"/>
      <c r="E40" s="23">
        <v>10286030</v>
      </c>
      <c r="F40" s="24">
        <v>10286030</v>
      </c>
      <c r="G40" s="24">
        <v>332642</v>
      </c>
      <c r="H40" s="24">
        <v>413633</v>
      </c>
      <c r="I40" s="24">
        <v>1087084</v>
      </c>
      <c r="J40" s="24">
        <v>1833359</v>
      </c>
      <c r="K40" s="24">
        <v>366065</v>
      </c>
      <c r="L40" s="24">
        <v>677493</v>
      </c>
      <c r="M40" s="24">
        <v>696187</v>
      </c>
      <c r="N40" s="24">
        <v>1739745</v>
      </c>
      <c r="O40" s="24"/>
      <c r="P40" s="24"/>
      <c r="Q40" s="24"/>
      <c r="R40" s="24"/>
      <c r="S40" s="24"/>
      <c r="T40" s="24"/>
      <c r="U40" s="24"/>
      <c r="V40" s="24"/>
      <c r="W40" s="24">
        <v>3573104</v>
      </c>
      <c r="X40" s="24">
        <v>5106481</v>
      </c>
      <c r="Y40" s="24">
        <v>-1533377</v>
      </c>
      <c r="Z40" s="6">
        <v>-30.03</v>
      </c>
      <c r="AA40" s="22">
        <v>10286030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61626198</v>
      </c>
      <c r="D42" s="19">
        <f>SUM(D43:D46)</f>
        <v>0</v>
      </c>
      <c r="E42" s="20">
        <f t="shared" si="8"/>
        <v>63881550</v>
      </c>
      <c r="F42" s="21">
        <f t="shared" si="8"/>
        <v>63881550</v>
      </c>
      <c r="G42" s="21">
        <f t="shared" si="8"/>
        <v>2537681</v>
      </c>
      <c r="H42" s="21">
        <f t="shared" si="8"/>
        <v>7752850</v>
      </c>
      <c r="I42" s="21">
        <f t="shared" si="8"/>
        <v>6590068</v>
      </c>
      <c r="J42" s="21">
        <f t="shared" si="8"/>
        <v>16880599</v>
      </c>
      <c r="K42" s="21">
        <f t="shared" si="8"/>
        <v>4465159</v>
      </c>
      <c r="L42" s="21">
        <f t="shared" si="8"/>
        <v>4796918</v>
      </c>
      <c r="M42" s="21">
        <f t="shared" si="8"/>
        <v>4524998</v>
      </c>
      <c r="N42" s="21">
        <f t="shared" si="8"/>
        <v>13787075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30667674</v>
      </c>
      <c r="X42" s="21">
        <f t="shared" si="8"/>
        <v>35081010</v>
      </c>
      <c r="Y42" s="21">
        <f t="shared" si="8"/>
        <v>-4413336</v>
      </c>
      <c r="Z42" s="4">
        <f>+IF(X42&lt;&gt;0,+(Y42/X42)*100,0)</f>
        <v>-12.580413163703097</v>
      </c>
      <c r="AA42" s="19">
        <f>SUM(AA43:AA46)</f>
        <v>63881550</v>
      </c>
    </row>
    <row r="43" spans="1:27" ht="13.5">
      <c r="A43" s="5" t="s">
        <v>47</v>
      </c>
      <c r="B43" s="3"/>
      <c r="C43" s="22">
        <v>51714205</v>
      </c>
      <c r="D43" s="22"/>
      <c r="E43" s="23">
        <v>53093490</v>
      </c>
      <c r="F43" s="24">
        <v>53093490</v>
      </c>
      <c r="G43" s="24">
        <v>1851314</v>
      </c>
      <c r="H43" s="24">
        <v>6964209</v>
      </c>
      <c r="I43" s="24">
        <v>5818446</v>
      </c>
      <c r="J43" s="24">
        <v>14633969</v>
      </c>
      <c r="K43" s="24">
        <v>3708909</v>
      </c>
      <c r="L43" s="24">
        <v>3938221</v>
      </c>
      <c r="M43" s="24">
        <v>3688699</v>
      </c>
      <c r="N43" s="24">
        <v>11335829</v>
      </c>
      <c r="O43" s="24"/>
      <c r="P43" s="24"/>
      <c r="Q43" s="24"/>
      <c r="R43" s="24"/>
      <c r="S43" s="24"/>
      <c r="T43" s="24"/>
      <c r="U43" s="24"/>
      <c r="V43" s="24"/>
      <c r="W43" s="24">
        <v>25969798</v>
      </c>
      <c r="X43" s="24">
        <v>29782790</v>
      </c>
      <c r="Y43" s="24">
        <v>-3812992</v>
      </c>
      <c r="Z43" s="6">
        <v>-12.8</v>
      </c>
      <c r="AA43" s="22">
        <v>53093490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9911993</v>
      </c>
      <c r="D46" s="22"/>
      <c r="E46" s="23">
        <v>10788060</v>
      </c>
      <c r="F46" s="24">
        <v>10788060</v>
      </c>
      <c r="G46" s="24">
        <v>686367</v>
      </c>
      <c r="H46" s="24">
        <v>788641</v>
      </c>
      <c r="I46" s="24">
        <v>771622</v>
      </c>
      <c r="J46" s="24">
        <v>2246630</v>
      </c>
      <c r="K46" s="24">
        <v>756250</v>
      </c>
      <c r="L46" s="24">
        <v>858697</v>
      </c>
      <c r="M46" s="24">
        <v>836299</v>
      </c>
      <c r="N46" s="24">
        <v>2451246</v>
      </c>
      <c r="O46" s="24"/>
      <c r="P46" s="24"/>
      <c r="Q46" s="24"/>
      <c r="R46" s="24"/>
      <c r="S46" s="24"/>
      <c r="T46" s="24"/>
      <c r="U46" s="24"/>
      <c r="V46" s="24"/>
      <c r="W46" s="24">
        <v>4697876</v>
      </c>
      <c r="X46" s="24">
        <v>5298220</v>
      </c>
      <c r="Y46" s="24">
        <v>-600344</v>
      </c>
      <c r="Z46" s="6">
        <v>-11.33</v>
      </c>
      <c r="AA46" s="22">
        <v>10788060</v>
      </c>
    </row>
    <row r="47" spans="1:27" ht="13.5">
      <c r="A47" s="2" t="s">
        <v>51</v>
      </c>
      <c r="B47" s="8" t="s">
        <v>52</v>
      </c>
      <c r="C47" s="19">
        <v>111024</v>
      </c>
      <c r="D47" s="19"/>
      <c r="E47" s="20">
        <v>152870</v>
      </c>
      <c r="F47" s="21">
        <v>152870</v>
      </c>
      <c r="G47" s="21">
        <v>5937</v>
      </c>
      <c r="H47" s="21">
        <v>6150</v>
      </c>
      <c r="I47" s="21">
        <v>7626</v>
      </c>
      <c r="J47" s="21">
        <v>19713</v>
      </c>
      <c r="K47" s="21">
        <v>6995</v>
      </c>
      <c r="L47" s="21">
        <v>6836</v>
      </c>
      <c r="M47" s="21">
        <v>9178</v>
      </c>
      <c r="N47" s="21">
        <v>23009</v>
      </c>
      <c r="O47" s="21"/>
      <c r="P47" s="21"/>
      <c r="Q47" s="21"/>
      <c r="R47" s="21"/>
      <c r="S47" s="21"/>
      <c r="T47" s="21"/>
      <c r="U47" s="21"/>
      <c r="V47" s="21"/>
      <c r="W47" s="21">
        <v>42722</v>
      </c>
      <c r="X47" s="21">
        <v>76434</v>
      </c>
      <c r="Y47" s="21">
        <v>-33712</v>
      </c>
      <c r="Z47" s="4">
        <v>-44.11</v>
      </c>
      <c r="AA47" s="19">
        <v>152870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136584861</v>
      </c>
      <c r="D48" s="40">
        <f>+D28+D32+D38+D42+D47</f>
        <v>0</v>
      </c>
      <c r="E48" s="41">
        <f t="shared" si="9"/>
        <v>129729620</v>
      </c>
      <c r="F48" s="42">
        <f t="shared" si="9"/>
        <v>129729620</v>
      </c>
      <c r="G48" s="42">
        <f t="shared" si="9"/>
        <v>7015661</v>
      </c>
      <c r="H48" s="42">
        <f t="shared" si="9"/>
        <v>11904546</v>
      </c>
      <c r="I48" s="42">
        <f t="shared" si="9"/>
        <v>11378756</v>
      </c>
      <c r="J48" s="42">
        <f t="shared" si="9"/>
        <v>30298963</v>
      </c>
      <c r="K48" s="42">
        <f t="shared" si="9"/>
        <v>9152597</v>
      </c>
      <c r="L48" s="42">
        <f t="shared" si="9"/>
        <v>8937883</v>
      </c>
      <c r="M48" s="42">
        <f t="shared" si="9"/>
        <v>9177281</v>
      </c>
      <c r="N48" s="42">
        <f t="shared" si="9"/>
        <v>27267761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57566724</v>
      </c>
      <c r="X48" s="42">
        <f t="shared" si="9"/>
        <v>67901564</v>
      </c>
      <c r="Y48" s="42">
        <f t="shared" si="9"/>
        <v>-10334840</v>
      </c>
      <c r="Z48" s="43">
        <f>+IF(X48&lt;&gt;0,+(Y48/X48)*100,0)</f>
        <v>-15.220326883781352</v>
      </c>
      <c r="AA48" s="40">
        <f>+AA28+AA32+AA38+AA42+AA47</f>
        <v>129729620</v>
      </c>
    </row>
    <row r="49" spans="1:27" ht="13.5">
      <c r="A49" s="14" t="s">
        <v>58</v>
      </c>
      <c r="B49" s="15"/>
      <c r="C49" s="44">
        <f aca="true" t="shared" si="10" ref="C49:Y49">+C25-C48</f>
        <v>-10854517</v>
      </c>
      <c r="D49" s="44">
        <f>+D25-D48</f>
        <v>0</v>
      </c>
      <c r="E49" s="45">
        <f t="shared" si="10"/>
        <v>10704290</v>
      </c>
      <c r="F49" s="46">
        <f t="shared" si="10"/>
        <v>10704290</v>
      </c>
      <c r="G49" s="46">
        <f t="shared" si="10"/>
        <v>21949289</v>
      </c>
      <c r="H49" s="46">
        <f t="shared" si="10"/>
        <v>-6076348</v>
      </c>
      <c r="I49" s="46">
        <f t="shared" si="10"/>
        <v>-3937679</v>
      </c>
      <c r="J49" s="46">
        <f t="shared" si="10"/>
        <v>11935262</v>
      </c>
      <c r="K49" s="46">
        <f t="shared" si="10"/>
        <v>-2949548</v>
      </c>
      <c r="L49" s="46">
        <f t="shared" si="10"/>
        <v>4318914</v>
      </c>
      <c r="M49" s="46">
        <f t="shared" si="10"/>
        <v>64964</v>
      </c>
      <c r="N49" s="46">
        <f t="shared" si="10"/>
        <v>1434330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13369592</v>
      </c>
      <c r="X49" s="46">
        <f>IF(F25=F48,0,X25-X48)</f>
        <v>6327511</v>
      </c>
      <c r="Y49" s="46">
        <f t="shared" si="10"/>
        <v>7042081</v>
      </c>
      <c r="Z49" s="47">
        <f>+IF(X49&lt;&gt;0,+(Y49/X49)*100,0)</f>
        <v>111.29306610450776</v>
      </c>
      <c r="AA49" s="44">
        <f>+AA25-AA48</f>
        <v>10704290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33951866</v>
      </c>
      <c r="D5" s="19">
        <f>SUM(D6:D8)</f>
        <v>0</v>
      </c>
      <c r="E5" s="20">
        <f t="shared" si="0"/>
        <v>36596626</v>
      </c>
      <c r="F5" s="21">
        <f t="shared" si="0"/>
        <v>36596626</v>
      </c>
      <c r="G5" s="21">
        <f t="shared" si="0"/>
        <v>6700705</v>
      </c>
      <c r="H5" s="21">
        <f t="shared" si="0"/>
        <v>6871905</v>
      </c>
      <c r="I5" s="21">
        <f t="shared" si="0"/>
        <v>431076</v>
      </c>
      <c r="J5" s="21">
        <f t="shared" si="0"/>
        <v>14003686</v>
      </c>
      <c r="K5" s="21">
        <f t="shared" si="0"/>
        <v>428219</v>
      </c>
      <c r="L5" s="21">
        <f t="shared" si="0"/>
        <v>2839130</v>
      </c>
      <c r="M5" s="21">
        <f t="shared" si="0"/>
        <v>3963780</v>
      </c>
      <c r="N5" s="21">
        <f t="shared" si="0"/>
        <v>7231129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21234815</v>
      </c>
      <c r="X5" s="21">
        <f t="shared" si="0"/>
        <v>17007060</v>
      </c>
      <c r="Y5" s="21">
        <f t="shared" si="0"/>
        <v>4227755</v>
      </c>
      <c r="Z5" s="4">
        <f>+IF(X5&lt;&gt;0,+(Y5/X5)*100,0)</f>
        <v>24.85882333572058</v>
      </c>
      <c r="AA5" s="19">
        <f>SUM(AA6:AA8)</f>
        <v>36596626</v>
      </c>
    </row>
    <row r="6" spans="1:27" ht="13.5">
      <c r="A6" s="5" t="s">
        <v>33</v>
      </c>
      <c r="B6" s="3"/>
      <c r="C6" s="22">
        <v>9740135</v>
      </c>
      <c r="D6" s="22"/>
      <c r="E6" s="23">
        <v>8411838</v>
      </c>
      <c r="F6" s="24">
        <v>8411838</v>
      </c>
      <c r="G6" s="24">
        <v>332</v>
      </c>
      <c r="H6" s="24">
        <v>2699056</v>
      </c>
      <c r="I6" s="24">
        <v>615</v>
      </c>
      <c r="J6" s="24">
        <v>2700003</v>
      </c>
      <c r="K6" s="24">
        <v>70</v>
      </c>
      <c r="L6" s="24">
        <v>1357374</v>
      </c>
      <c r="M6" s="24">
        <v>1356924</v>
      </c>
      <c r="N6" s="24">
        <v>2714368</v>
      </c>
      <c r="O6" s="24"/>
      <c r="P6" s="24"/>
      <c r="Q6" s="24"/>
      <c r="R6" s="24"/>
      <c r="S6" s="24"/>
      <c r="T6" s="24"/>
      <c r="U6" s="24"/>
      <c r="V6" s="24"/>
      <c r="W6" s="24">
        <v>5414371</v>
      </c>
      <c r="X6" s="24">
        <v>5044597</v>
      </c>
      <c r="Y6" s="24">
        <v>369774</v>
      </c>
      <c r="Z6" s="6">
        <v>7.33</v>
      </c>
      <c r="AA6" s="22">
        <v>8411838</v>
      </c>
    </row>
    <row r="7" spans="1:27" ht="13.5">
      <c r="A7" s="5" t="s">
        <v>34</v>
      </c>
      <c r="B7" s="3"/>
      <c r="C7" s="25">
        <v>17826906</v>
      </c>
      <c r="D7" s="25"/>
      <c r="E7" s="26">
        <v>26189044</v>
      </c>
      <c r="F7" s="27">
        <v>26189044</v>
      </c>
      <c r="G7" s="27">
        <v>6699166</v>
      </c>
      <c r="H7" s="27">
        <v>625709</v>
      </c>
      <c r="I7" s="27">
        <v>430116</v>
      </c>
      <c r="J7" s="27">
        <v>7754991</v>
      </c>
      <c r="K7" s="27">
        <v>427902</v>
      </c>
      <c r="L7" s="27">
        <v>1226359</v>
      </c>
      <c r="M7" s="27">
        <v>2351459</v>
      </c>
      <c r="N7" s="27">
        <v>4005720</v>
      </c>
      <c r="O7" s="27"/>
      <c r="P7" s="27"/>
      <c r="Q7" s="27"/>
      <c r="R7" s="27"/>
      <c r="S7" s="27"/>
      <c r="T7" s="27"/>
      <c r="U7" s="27"/>
      <c r="V7" s="27"/>
      <c r="W7" s="27">
        <v>11760711</v>
      </c>
      <c r="X7" s="27">
        <v>11203747</v>
      </c>
      <c r="Y7" s="27">
        <v>556964</v>
      </c>
      <c r="Z7" s="7">
        <v>4.97</v>
      </c>
      <c r="AA7" s="25">
        <v>26189044</v>
      </c>
    </row>
    <row r="8" spans="1:27" ht="13.5">
      <c r="A8" s="5" t="s">
        <v>35</v>
      </c>
      <c r="B8" s="3"/>
      <c r="C8" s="22">
        <v>6384825</v>
      </c>
      <c r="D8" s="22"/>
      <c r="E8" s="23">
        <v>1995744</v>
      </c>
      <c r="F8" s="24">
        <v>1995744</v>
      </c>
      <c r="G8" s="24">
        <v>1207</v>
      </c>
      <c r="H8" s="24">
        <v>3547140</v>
      </c>
      <c r="I8" s="24">
        <v>345</v>
      </c>
      <c r="J8" s="24">
        <v>3548692</v>
      </c>
      <c r="K8" s="24">
        <v>247</v>
      </c>
      <c r="L8" s="24">
        <v>255397</v>
      </c>
      <c r="M8" s="24">
        <v>255397</v>
      </c>
      <c r="N8" s="24">
        <v>511041</v>
      </c>
      <c r="O8" s="24"/>
      <c r="P8" s="24"/>
      <c r="Q8" s="24"/>
      <c r="R8" s="24"/>
      <c r="S8" s="24"/>
      <c r="T8" s="24"/>
      <c r="U8" s="24"/>
      <c r="V8" s="24"/>
      <c r="W8" s="24">
        <v>4059733</v>
      </c>
      <c r="X8" s="24">
        <v>758716</v>
      </c>
      <c r="Y8" s="24">
        <v>3301017</v>
      </c>
      <c r="Z8" s="6">
        <v>435.08</v>
      </c>
      <c r="AA8" s="22">
        <v>1995744</v>
      </c>
    </row>
    <row r="9" spans="1:27" ht="13.5">
      <c r="A9" s="2" t="s">
        <v>36</v>
      </c>
      <c r="B9" s="3"/>
      <c r="C9" s="19">
        <f aca="true" t="shared" si="1" ref="C9:Y9">SUM(C10:C14)</f>
        <v>5982294</v>
      </c>
      <c r="D9" s="19">
        <f>SUM(D10:D14)</f>
        <v>0</v>
      </c>
      <c r="E9" s="20">
        <f t="shared" si="1"/>
        <v>4862659</v>
      </c>
      <c r="F9" s="21">
        <f t="shared" si="1"/>
        <v>4862659</v>
      </c>
      <c r="G9" s="21">
        <f t="shared" si="1"/>
        <v>10456</v>
      </c>
      <c r="H9" s="21">
        <f t="shared" si="1"/>
        <v>794164</v>
      </c>
      <c r="I9" s="21">
        <f t="shared" si="1"/>
        <v>14324</v>
      </c>
      <c r="J9" s="21">
        <f t="shared" si="1"/>
        <v>818944</v>
      </c>
      <c r="K9" s="21">
        <f t="shared" si="1"/>
        <v>30736</v>
      </c>
      <c r="L9" s="21">
        <f t="shared" si="1"/>
        <v>366548</v>
      </c>
      <c r="M9" s="21">
        <f t="shared" si="1"/>
        <v>373569</v>
      </c>
      <c r="N9" s="21">
        <f t="shared" si="1"/>
        <v>770853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1589797</v>
      </c>
      <c r="X9" s="21">
        <f t="shared" si="1"/>
        <v>4766860</v>
      </c>
      <c r="Y9" s="21">
        <f t="shared" si="1"/>
        <v>-3177063</v>
      </c>
      <c r="Z9" s="4">
        <f>+IF(X9&lt;&gt;0,+(Y9/X9)*100,0)</f>
        <v>-66.648968083812</v>
      </c>
      <c r="AA9" s="19">
        <f>SUM(AA10:AA14)</f>
        <v>4862659</v>
      </c>
    </row>
    <row r="10" spans="1:27" ht="13.5">
      <c r="A10" s="5" t="s">
        <v>37</v>
      </c>
      <c r="B10" s="3"/>
      <c r="C10" s="22">
        <v>3951746</v>
      </c>
      <c r="D10" s="22"/>
      <c r="E10" s="23">
        <v>4819563</v>
      </c>
      <c r="F10" s="24">
        <v>4819563</v>
      </c>
      <c r="G10" s="24">
        <v>8575</v>
      </c>
      <c r="H10" s="24">
        <v>792566</v>
      </c>
      <c r="I10" s="24">
        <v>13136</v>
      </c>
      <c r="J10" s="24">
        <v>814277</v>
      </c>
      <c r="K10" s="24">
        <v>24575</v>
      </c>
      <c r="L10" s="24">
        <v>364771</v>
      </c>
      <c r="M10" s="24">
        <v>366940</v>
      </c>
      <c r="N10" s="24">
        <v>756286</v>
      </c>
      <c r="O10" s="24"/>
      <c r="P10" s="24"/>
      <c r="Q10" s="24"/>
      <c r="R10" s="24"/>
      <c r="S10" s="24"/>
      <c r="T10" s="24"/>
      <c r="U10" s="24"/>
      <c r="V10" s="24"/>
      <c r="W10" s="24">
        <v>1570563</v>
      </c>
      <c r="X10" s="24">
        <v>4747000</v>
      </c>
      <c r="Y10" s="24">
        <v>-3176437</v>
      </c>
      <c r="Z10" s="6">
        <v>-66.91</v>
      </c>
      <c r="AA10" s="22">
        <v>4819563</v>
      </c>
    </row>
    <row r="11" spans="1:27" ht="13.5">
      <c r="A11" s="5" t="s">
        <v>38</v>
      </c>
      <c r="B11" s="3"/>
      <c r="C11" s="22">
        <v>704661</v>
      </c>
      <c r="D11" s="22"/>
      <c r="E11" s="23">
        <v>43096</v>
      </c>
      <c r="F11" s="24">
        <v>43096</v>
      </c>
      <c r="G11" s="24">
        <v>1881</v>
      </c>
      <c r="H11" s="24">
        <v>1598</v>
      </c>
      <c r="I11" s="24">
        <v>1188</v>
      </c>
      <c r="J11" s="24">
        <v>4667</v>
      </c>
      <c r="K11" s="24">
        <v>6161</v>
      </c>
      <c r="L11" s="24">
        <v>1777</v>
      </c>
      <c r="M11" s="24">
        <v>6629</v>
      </c>
      <c r="N11" s="24">
        <v>14567</v>
      </c>
      <c r="O11" s="24"/>
      <c r="P11" s="24"/>
      <c r="Q11" s="24"/>
      <c r="R11" s="24"/>
      <c r="S11" s="24"/>
      <c r="T11" s="24"/>
      <c r="U11" s="24"/>
      <c r="V11" s="24"/>
      <c r="W11" s="24">
        <v>19234</v>
      </c>
      <c r="X11" s="24">
        <v>19860</v>
      </c>
      <c r="Y11" s="24">
        <v>-626</v>
      </c>
      <c r="Z11" s="6">
        <v>-3.15</v>
      </c>
      <c r="AA11" s="22">
        <v>43096</v>
      </c>
    </row>
    <row r="12" spans="1:27" ht="13.5">
      <c r="A12" s="5" t="s">
        <v>39</v>
      </c>
      <c r="B12" s="3"/>
      <c r="C12" s="22">
        <v>1325887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13880616</v>
      </c>
      <c r="D15" s="19">
        <f>SUM(D16:D18)</f>
        <v>0</v>
      </c>
      <c r="E15" s="20">
        <f t="shared" si="2"/>
        <v>13753584</v>
      </c>
      <c r="F15" s="21">
        <f t="shared" si="2"/>
        <v>13753584</v>
      </c>
      <c r="G15" s="21">
        <f t="shared" si="2"/>
        <v>106704</v>
      </c>
      <c r="H15" s="21">
        <f t="shared" si="2"/>
        <v>4309664</v>
      </c>
      <c r="I15" s="21">
        <f t="shared" si="2"/>
        <v>93554</v>
      </c>
      <c r="J15" s="21">
        <f t="shared" si="2"/>
        <v>4509922</v>
      </c>
      <c r="K15" s="21">
        <f t="shared" si="2"/>
        <v>198211</v>
      </c>
      <c r="L15" s="21">
        <f t="shared" si="2"/>
        <v>494964</v>
      </c>
      <c r="M15" s="21">
        <f t="shared" si="2"/>
        <v>4550735</v>
      </c>
      <c r="N15" s="21">
        <f t="shared" si="2"/>
        <v>5243910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9753832</v>
      </c>
      <c r="X15" s="21">
        <f t="shared" si="2"/>
        <v>6951466</v>
      </c>
      <c r="Y15" s="21">
        <f t="shared" si="2"/>
        <v>2802366</v>
      </c>
      <c r="Z15" s="4">
        <f>+IF(X15&lt;&gt;0,+(Y15/X15)*100,0)</f>
        <v>40.31330945156029</v>
      </c>
      <c r="AA15" s="19">
        <f>SUM(AA16:AA18)</f>
        <v>13753584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13880616</v>
      </c>
      <c r="D17" s="22"/>
      <c r="E17" s="23">
        <v>13753584</v>
      </c>
      <c r="F17" s="24">
        <v>13753584</v>
      </c>
      <c r="G17" s="24">
        <v>106704</v>
      </c>
      <c r="H17" s="24">
        <v>4309664</v>
      </c>
      <c r="I17" s="24">
        <v>93554</v>
      </c>
      <c r="J17" s="24">
        <v>4509922</v>
      </c>
      <c r="K17" s="24">
        <v>198211</v>
      </c>
      <c r="L17" s="24">
        <v>494964</v>
      </c>
      <c r="M17" s="24">
        <v>4550735</v>
      </c>
      <c r="N17" s="24">
        <v>5243910</v>
      </c>
      <c r="O17" s="24"/>
      <c r="P17" s="24"/>
      <c r="Q17" s="24"/>
      <c r="R17" s="24"/>
      <c r="S17" s="24"/>
      <c r="T17" s="24"/>
      <c r="U17" s="24"/>
      <c r="V17" s="24"/>
      <c r="W17" s="24">
        <v>9753832</v>
      </c>
      <c r="X17" s="24">
        <v>6951466</v>
      </c>
      <c r="Y17" s="24">
        <v>2802366</v>
      </c>
      <c r="Z17" s="6">
        <v>40.31</v>
      </c>
      <c r="AA17" s="22">
        <v>13753584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31258977</v>
      </c>
      <c r="D19" s="19">
        <f>SUM(D20:D23)</f>
        <v>0</v>
      </c>
      <c r="E19" s="20">
        <f t="shared" si="3"/>
        <v>58363866</v>
      </c>
      <c r="F19" s="21">
        <f t="shared" si="3"/>
        <v>58363866</v>
      </c>
      <c r="G19" s="21">
        <f t="shared" si="3"/>
        <v>3763849</v>
      </c>
      <c r="H19" s="21">
        <f t="shared" si="3"/>
        <v>7353222</v>
      </c>
      <c r="I19" s="21">
        <f t="shared" si="3"/>
        <v>4625874</v>
      </c>
      <c r="J19" s="21">
        <f t="shared" si="3"/>
        <v>15742945</v>
      </c>
      <c r="K19" s="21">
        <f t="shared" si="3"/>
        <v>4480786</v>
      </c>
      <c r="L19" s="21">
        <f t="shared" si="3"/>
        <v>6361798</v>
      </c>
      <c r="M19" s="21">
        <f t="shared" si="3"/>
        <v>4861005</v>
      </c>
      <c r="N19" s="21">
        <f t="shared" si="3"/>
        <v>15703589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31446534</v>
      </c>
      <c r="X19" s="21">
        <f t="shared" si="3"/>
        <v>9540948</v>
      </c>
      <c r="Y19" s="21">
        <f t="shared" si="3"/>
        <v>21905586</v>
      </c>
      <c r="Z19" s="4">
        <f>+IF(X19&lt;&gt;0,+(Y19/X19)*100,0)</f>
        <v>229.59548673779588</v>
      </c>
      <c r="AA19" s="19">
        <f>SUM(AA20:AA23)</f>
        <v>58363866</v>
      </c>
    </row>
    <row r="20" spans="1:27" ht="13.5">
      <c r="A20" s="5" t="s">
        <v>47</v>
      </c>
      <c r="B20" s="3"/>
      <c r="C20" s="22">
        <v>13590780</v>
      </c>
      <c r="D20" s="22"/>
      <c r="E20" s="23">
        <v>39278248</v>
      </c>
      <c r="F20" s="24">
        <v>39278248</v>
      </c>
      <c r="G20" s="24">
        <v>2304425</v>
      </c>
      <c r="H20" s="24">
        <v>1042644</v>
      </c>
      <c r="I20" s="24">
        <v>1297905</v>
      </c>
      <c r="J20" s="24">
        <v>4644974</v>
      </c>
      <c r="K20" s="24">
        <v>1059380</v>
      </c>
      <c r="L20" s="24">
        <v>1576057</v>
      </c>
      <c r="M20" s="24">
        <v>2731028</v>
      </c>
      <c r="N20" s="24">
        <v>5366465</v>
      </c>
      <c r="O20" s="24"/>
      <c r="P20" s="24"/>
      <c r="Q20" s="24"/>
      <c r="R20" s="24"/>
      <c r="S20" s="24"/>
      <c r="T20" s="24"/>
      <c r="U20" s="24"/>
      <c r="V20" s="24"/>
      <c r="W20" s="24">
        <v>10011439</v>
      </c>
      <c r="X20" s="24"/>
      <c r="Y20" s="24">
        <v>10011439</v>
      </c>
      <c r="Z20" s="6">
        <v>0</v>
      </c>
      <c r="AA20" s="22">
        <v>39278248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>
        <v>1984113</v>
      </c>
      <c r="I21" s="24">
        <v>1916071</v>
      </c>
      <c r="J21" s="24">
        <v>3900184</v>
      </c>
      <c r="K21" s="24">
        <v>2022399</v>
      </c>
      <c r="L21" s="24">
        <v>1768620</v>
      </c>
      <c r="M21" s="24">
        <v>254377</v>
      </c>
      <c r="N21" s="24">
        <v>4045396</v>
      </c>
      <c r="O21" s="24"/>
      <c r="P21" s="24"/>
      <c r="Q21" s="24"/>
      <c r="R21" s="24"/>
      <c r="S21" s="24"/>
      <c r="T21" s="24"/>
      <c r="U21" s="24"/>
      <c r="V21" s="24"/>
      <c r="W21" s="24">
        <v>7945580</v>
      </c>
      <c r="X21" s="24"/>
      <c r="Y21" s="24">
        <v>7945580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>
        <v>233148</v>
      </c>
      <c r="I22" s="27">
        <v>718862</v>
      </c>
      <c r="J22" s="27">
        <v>952010</v>
      </c>
      <c r="K22" s="27">
        <v>689160</v>
      </c>
      <c r="L22" s="27">
        <v>234950</v>
      </c>
      <c r="M22" s="27">
        <v>469356</v>
      </c>
      <c r="N22" s="27">
        <v>1393466</v>
      </c>
      <c r="O22" s="27"/>
      <c r="P22" s="27"/>
      <c r="Q22" s="27"/>
      <c r="R22" s="27"/>
      <c r="S22" s="27"/>
      <c r="T22" s="27"/>
      <c r="U22" s="27"/>
      <c r="V22" s="27"/>
      <c r="W22" s="27">
        <v>2345476</v>
      </c>
      <c r="X22" s="27"/>
      <c r="Y22" s="27">
        <v>2345476</v>
      </c>
      <c r="Z22" s="7">
        <v>0</v>
      </c>
      <c r="AA22" s="25"/>
    </row>
    <row r="23" spans="1:27" ht="13.5">
      <c r="A23" s="5" t="s">
        <v>50</v>
      </c>
      <c r="B23" s="3"/>
      <c r="C23" s="22">
        <v>17668197</v>
      </c>
      <c r="D23" s="22"/>
      <c r="E23" s="23">
        <v>19085618</v>
      </c>
      <c r="F23" s="24">
        <v>19085618</v>
      </c>
      <c r="G23" s="24">
        <v>1459424</v>
      </c>
      <c r="H23" s="24">
        <v>4093317</v>
      </c>
      <c r="I23" s="24">
        <v>693036</v>
      </c>
      <c r="J23" s="24">
        <v>6245777</v>
      </c>
      <c r="K23" s="24">
        <v>709847</v>
      </c>
      <c r="L23" s="24">
        <v>2782171</v>
      </c>
      <c r="M23" s="24">
        <v>1406244</v>
      </c>
      <c r="N23" s="24">
        <v>4898262</v>
      </c>
      <c r="O23" s="24"/>
      <c r="P23" s="24"/>
      <c r="Q23" s="24"/>
      <c r="R23" s="24"/>
      <c r="S23" s="24"/>
      <c r="T23" s="24"/>
      <c r="U23" s="24"/>
      <c r="V23" s="24"/>
      <c r="W23" s="24">
        <v>11144039</v>
      </c>
      <c r="X23" s="24">
        <v>9540948</v>
      </c>
      <c r="Y23" s="24">
        <v>1603091</v>
      </c>
      <c r="Z23" s="6">
        <v>16.8</v>
      </c>
      <c r="AA23" s="22">
        <v>19085618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85073753</v>
      </c>
      <c r="D25" s="40">
        <f>+D5+D9+D15+D19+D24</f>
        <v>0</v>
      </c>
      <c r="E25" s="41">
        <f t="shared" si="4"/>
        <v>113576735</v>
      </c>
      <c r="F25" s="42">
        <f t="shared" si="4"/>
        <v>113576735</v>
      </c>
      <c r="G25" s="42">
        <f t="shared" si="4"/>
        <v>10581714</v>
      </c>
      <c r="H25" s="42">
        <f t="shared" si="4"/>
        <v>19328955</v>
      </c>
      <c r="I25" s="42">
        <f t="shared" si="4"/>
        <v>5164828</v>
      </c>
      <c r="J25" s="42">
        <f t="shared" si="4"/>
        <v>35075497</v>
      </c>
      <c r="K25" s="42">
        <f t="shared" si="4"/>
        <v>5137952</v>
      </c>
      <c r="L25" s="42">
        <f t="shared" si="4"/>
        <v>10062440</v>
      </c>
      <c r="M25" s="42">
        <f t="shared" si="4"/>
        <v>13749089</v>
      </c>
      <c r="N25" s="42">
        <f t="shared" si="4"/>
        <v>28949481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64024978</v>
      </c>
      <c r="X25" s="42">
        <f t="shared" si="4"/>
        <v>38266334</v>
      </c>
      <c r="Y25" s="42">
        <f t="shared" si="4"/>
        <v>25758644</v>
      </c>
      <c r="Z25" s="43">
        <f>+IF(X25&lt;&gt;0,+(Y25/X25)*100,0)</f>
        <v>67.31411480389002</v>
      </c>
      <c r="AA25" s="40">
        <f>+AA5+AA9+AA15+AA19+AA24</f>
        <v>113576735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51289760</v>
      </c>
      <c r="D28" s="19">
        <f>SUM(D29:D31)</f>
        <v>0</v>
      </c>
      <c r="E28" s="20">
        <f t="shared" si="5"/>
        <v>47082248</v>
      </c>
      <c r="F28" s="21">
        <f t="shared" si="5"/>
        <v>47082248</v>
      </c>
      <c r="G28" s="21">
        <f t="shared" si="5"/>
        <v>2197695</v>
      </c>
      <c r="H28" s="21">
        <f t="shared" si="5"/>
        <v>2749126</v>
      </c>
      <c r="I28" s="21">
        <f t="shared" si="5"/>
        <v>2633778</v>
      </c>
      <c r="J28" s="21">
        <f t="shared" si="5"/>
        <v>7580599</v>
      </c>
      <c r="K28" s="21">
        <f t="shared" si="5"/>
        <v>3004952</v>
      </c>
      <c r="L28" s="21">
        <f t="shared" si="5"/>
        <v>1873236</v>
      </c>
      <c r="M28" s="21">
        <f t="shared" si="5"/>
        <v>2704924</v>
      </c>
      <c r="N28" s="21">
        <f t="shared" si="5"/>
        <v>7583112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15163711</v>
      </c>
      <c r="X28" s="21">
        <f t="shared" si="5"/>
        <v>24659221</v>
      </c>
      <c r="Y28" s="21">
        <f t="shared" si="5"/>
        <v>-9495510</v>
      </c>
      <c r="Z28" s="4">
        <f>+IF(X28&lt;&gt;0,+(Y28/X28)*100,0)</f>
        <v>-38.50693418092972</v>
      </c>
      <c r="AA28" s="19">
        <f>SUM(AA29:AA31)</f>
        <v>47082248</v>
      </c>
    </row>
    <row r="29" spans="1:27" ht="13.5">
      <c r="A29" s="5" t="s">
        <v>33</v>
      </c>
      <c r="B29" s="3"/>
      <c r="C29" s="22">
        <v>14138428</v>
      </c>
      <c r="D29" s="22"/>
      <c r="E29" s="23">
        <v>16008077</v>
      </c>
      <c r="F29" s="24">
        <v>16008077</v>
      </c>
      <c r="G29" s="24">
        <v>853061</v>
      </c>
      <c r="H29" s="24">
        <v>792455</v>
      </c>
      <c r="I29" s="24">
        <v>535879</v>
      </c>
      <c r="J29" s="24">
        <v>2181395</v>
      </c>
      <c r="K29" s="24">
        <v>1000470</v>
      </c>
      <c r="L29" s="24">
        <v>985742</v>
      </c>
      <c r="M29" s="24">
        <v>1063873</v>
      </c>
      <c r="N29" s="24">
        <v>3050085</v>
      </c>
      <c r="O29" s="24"/>
      <c r="P29" s="24"/>
      <c r="Q29" s="24"/>
      <c r="R29" s="24"/>
      <c r="S29" s="24"/>
      <c r="T29" s="24"/>
      <c r="U29" s="24"/>
      <c r="V29" s="24"/>
      <c r="W29" s="24">
        <v>5231480</v>
      </c>
      <c r="X29" s="24">
        <v>9540948</v>
      </c>
      <c r="Y29" s="24">
        <v>-4309468</v>
      </c>
      <c r="Z29" s="6">
        <v>-45.17</v>
      </c>
      <c r="AA29" s="22">
        <v>16008077</v>
      </c>
    </row>
    <row r="30" spans="1:27" ht="13.5">
      <c r="A30" s="5" t="s">
        <v>34</v>
      </c>
      <c r="B30" s="3"/>
      <c r="C30" s="25">
        <v>33481041</v>
      </c>
      <c r="D30" s="25"/>
      <c r="E30" s="26">
        <v>24925185</v>
      </c>
      <c r="F30" s="27">
        <v>24925185</v>
      </c>
      <c r="G30" s="27">
        <v>1036737</v>
      </c>
      <c r="H30" s="27">
        <v>1634012</v>
      </c>
      <c r="I30" s="27">
        <v>1799102</v>
      </c>
      <c r="J30" s="27">
        <v>4469851</v>
      </c>
      <c r="K30" s="27">
        <v>1714738</v>
      </c>
      <c r="L30" s="27">
        <v>558545</v>
      </c>
      <c r="M30" s="27">
        <v>1246616</v>
      </c>
      <c r="N30" s="27">
        <v>3519899</v>
      </c>
      <c r="O30" s="27"/>
      <c r="P30" s="27"/>
      <c r="Q30" s="27"/>
      <c r="R30" s="27"/>
      <c r="S30" s="27"/>
      <c r="T30" s="27"/>
      <c r="U30" s="27"/>
      <c r="V30" s="27"/>
      <c r="W30" s="27">
        <v>7989750</v>
      </c>
      <c r="X30" s="27">
        <v>12306702</v>
      </c>
      <c r="Y30" s="27">
        <v>-4316952</v>
      </c>
      <c r="Z30" s="7">
        <v>-35.08</v>
      </c>
      <c r="AA30" s="25">
        <v>24925185</v>
      </c>
    </row>
    <row r="31" spans="1:27" ht="13.5">
      <c r="A31" s="5" t="s">
        <v>35</v>
      </c>
      <c r="B31" s="3"/>
      <c r="C31" s="22">
        <v>3670291</v>
      </c>
      <c r="D31" s="22"/>
      <c r="E31" s="23">
        <v>6148986</v>
      </c>
      <c r="F31" s="24">
        <v>6148986</v>
      </c>
      <c r="G31" s="24">
        <v>307897</v>
      </c>
      <c r="H31" s="24">
        <v>322659</v>
      </c>
      <c r="I31" s="24">
        <v>298797</v>
      </c>
      <c r="J31" s="24">
        <v>929353</v>
      </c>
      <c r="K31" s="24">
        <v>289744</v>
      </c>
      <c r="L31" s="24">
        <v>328949</v>
      </c>
      <c r="M31" s="24">
        <v>394435</v>
      </c>
      <c r="N31" s="24">
        <v>1013128</v>
      </c>
      <c r="O31" s="24"/>
      <c r="P31" s="24"/>
      <c r="Q31" s="24"/>
      <c r="R31" s="24"/>
      <c r="S31" s="24"/>
      <c r="T31" s="24"/>
      <c r="U31" s="24"/>
      <c r="V31" s="24"/>
      <c r="W31" s="24">
        <v>1942481</v>
      </c>
      <c r="X31" s="24">
        <v>2811571</v>
      </c>
      <c r="Y31" s="24">
        <v>-869090</v>
      </c>
      <c r="Z31" s="6">
        <v>-30.91</v>
      </c>
      <c r="AA31" s="22">
        <v>6148986</v>
      </c>
    </row>
    <row r="32" spans="1:27" ht="13.5">
      <c r="A32" s="2" t="s">
        <v>36</v>
      </c>
      <c r="B32" s="3"/>
      <c r="C32" s="19">
        <f aca="true" t="shared" si="6" ref="C32:Y32">SUM(C33:C37)</f>
        <v>10971659</v>
      </c>
      <c r="D32" s="19">
        <f>SUM(D33:D37)</f>
        <v>0</v>
      </c>
      <c r="E32" s="20">
        <f t="shared" si="6"/>
        <v>9079893</v>
      </c>
      <c r="F32" s="21">
        <f t="shared" si="6"/>
        <v>9079893</v>
      </c>
      <c r="G32" s="21">
        <f t="shared" si="6"/>
        <v>505379</v>
      </c>
      <c r="H32" s="21">
        <f t="shared" si="6"/>
        <v>448938</v>
      </c>
      <c r="I32" s="21">
        <f t="shared" si="6"/>
        <v>512148</v>
      </c>
      <c r="J32" s="21">
        <f t="shared" si="6"/>
        <v>1466465</v>
      </c>
      <c r="K32" s="21">
        <f t="shared" si="6"/>
        <v>835483</v>
      </c>
      <c r="L32" s="21">
        <f t="shared" si="6"/>
        <v>627820</v>
      </c>
      <c r="M32" s="21">
        <f t="shared" si="6"/>
        <v>952845</v>
      </c>
      <c r="N32" s="21">
        <f t="shared" si="6"/>
        <v>2416148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3882613</v>
      </c>
      <c r="X32" s="21">
        <f t="shared" si="6"/>
        <v>5516802</v>
      </c>
      <c r="Y32" s="21">
        <f t="shared" si="6"/>
        <v>-1634189</v>
      </c>
      <c r="Z32" s="4">
        <f>+IF(X32&lt;&gt;0,+(Y32/X32)*100,0)</f>
        <v>-29.622034649784425</v>
      </c>
      <c r="AA32" s="19">
        <f>SUM(AA33:AA37)</f>
        <v>9079893</v>
      </c>
    </row>
    <row r="33" spans="1:27" ht="13.5">
      <c r="A33" s="5" t="s">
        <v>37</v>
      </c>
      <c r="B33" s="3"/>
      <c r="C33" s="22">
        <v>6732239</v>
      </c>
      <c r="D33" s="22"/>
      <c r="E33" s="23">
        <v>7061498</v>
      </c>
      <c r="F33" s="24">
        <v>7061498</v>
      </c>
      <c r="G33" s="24">
        <v>352384</v>
      </c>
      <c r="H33" s="24">
        <v>300795</v>
      </c>
      <c r="I33" s="24">
        <v>358455</v>
      </c>
      <c r="J33" s="24">
        <v>1011634</v>
      </c>
      <c r="K33" s="24">
        <v>504393</v>
      </c>
      <c r="L33" s="24">
        <v>305304</v>
      </c>
      <c r="M33" s="24">
        <v>562379</v>
      </c>
      <c r="N33" s="24">
        <v>1372076</v>
      </c>
      <c r="O33" s="24"/>
      <c r="P33" s="24"/>
      <c r="Q33" s="24"/>
      <c r="R33" s="24"/>
      <c r="S33" s="24"/>
      <c r="T33" s="24"/>
      <c r="U33" s="24"/>
      <c r="V33" s="24"/>
      <c r="W33" s="24">
        <v>2383710</v>
      </c>
      <c r="X33" s="24">
        <v>4306702</v>
      </c>
      <c r="Y33" s="24">
        <v>-1922992</v>
      </c>
      <c r="Z33" s="6">
        <v>-44.65</v>
      </c>
      <c r="AA33" s="22">
        <v>7061498</v>
      </c>
    </row>
    <row r="34" spans="1:27" ht="13.5">
      <c r="A34" s="5" t="s">
        <v>38</v>
      </c>
      <c r="B34" s="3"/>
      <c r="C34" s="22">
        <v>2106275</v>
      </c>
      <c r="D34" s="22"/>
      <c r="E34" s="23">
        <v>1461744</v>
      </c>
      <c r="F34" s="24">
        <v>1461744</v>
      </c>
      <c r="G34" s="24">
        <v>109648</v>
      </c>
      <c r="H34" s="24">
        <v>104577</v>
      </c>
      <c r="I34" s="24">
        <v>110251</v>
      </c>
      <c r="J34" s="24">
        <v>324476</v>
      </c>
      <c r="K34" s="24">
        <v>287648</v>
      </c>
      <c r="L34" s="24">
        <v>279074</v>
      </c>
      <c r="M34" s="24">
        <v>313205</v>
      </c>
      <c r="N34" s="24">
        <v>879927</v>
      </c>
      <c r="O34" s="24"/>
      <c r="P34" s="24"/>
      <c r="Q34" s="24"/>
      <c r="R34" s="24"/>
      <c r="S34" s="24"/>
      <c r="T34" s="24"/>
      <c r="U34" s="24"/>
      <c r="V34" s="24"/>
      <c r="W34" s="24">
        <v>1204403</v>
      </c>
      <c r="X34" s="24">
        <v>899100</v>
      </c>
      <c r="Y34" s="24">
        <v>305303</v>
      </c>
      <c r="Z34" s="6">
        <v>33.96</v>
      </c>
      <c r="AA34" s="22">
        <v>1461744</v>
      </c>
    </row>
    <row r="35" spans="1:27" ht="13.5">
      <c r="A35" s="5" t="s">
        <v>39</v>
      </c>
      <c r="B35" s="3"/>
      <c r="C35" s="22">
        <v>1643588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484800</v>
      </c>
      <c r="D36" s="22"/>
      <c r="E36" s="23">
        <v>556651</v>
      </c>
      <c r="F36" s="24">
        <v>556651</v>
      </c>
      <c r="G36" s="24">
        <v>43347</v>
      </c>
      <c r="H36" s="24">
        <v>43566</v>
      </c>
      <c r="I36" s="24">
        <v>43442</v>
      </c>
      <c r="J36" s="24">
        <v>130355</v>
      </c>
      <c r="K36" s="24">
        <v>43442</v>
      </c>
      <c r="L36" s="24">
        <v>43442</v>
      </c>
      <c r="M36" s="24">
        <v>77261</v>
      </c>
      <c r="N36" s="24">
        <v>164145</v>
      </c>
      <c r="O36" s="24"/>
      <c r="P36" s="24"/>
      <c r="Q36" s="24"/>
      <c r="R36" s="24"/>
      <c r="S36" s="24"/>
      <c r="T36" s="24"/>
      <c r="U36" s="24"/>
      <c r="V36" s="24"/>
      <c r="W36" s="24">
        <v>294500</v>
      </c>
      <c r="X36" s="24">
        <v>311000</v>
      </c>
      <c r="Y36" s="24">
        <v>-16500</v>
      </c>
      <c r="Z36" s="6">
        <v>-5.31</v>
      </c>
      <c r="AA36" s="22">
        <v>556651</v>
      </c>
    </row>
    <row r="37" spans="1:27" ht="13.5">
      <c r="A37" s="5" t="s">
        <v>41</v>
      </c>
      <c r="B37" s="3"/>
      <c r="C37" s="25">
        <v>4757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14896025</v>
      </c>
      <c r="D38" s="19">
        <f>SUM(D39:D41)</f>
        <v>0</v>
      </c>
      <c r="E38" s="20">
        <f t="shared" si="7"/>
        <v>25832147</v>
      </c>
      <c r="F38" s="21">
        <f t="shared" si="7"/>
        <v>25832147</v>
      </c>
      <c r="G38" s="21">
        <f t="shared" si="7"/>
        <v>748981</v>
      </c>
      <c r="H38" s="21">
        <f t="shared" si="7"/>
        <v>540897</v>
      </c>
      <c r="I38" s="21">
        <f t="shared" si="7"/>
        <v>558902</v>
      </c>
      <c r="J38" s="21">
        <f t="shared" si="7"/>
        <v>1848780</v>
      </c>
      <c r="K38" s="21">
        <f t="shared" si="7"/>
        <v>528747</v>
      </c>
      <c r="L38" s="21">
        <f t="shared" si="7"/>
        <v>512322</v>
      </c>
      <c r="M38" s="21">
        <f t="shared" si="7"/>
        <v>1059062</v>
      </c>
      <c r="N38" s="21">
        <f t="shared" si="7"/>
        <v>2100131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3948911</v>
      </c>
      <c r="X38" s="21">
        <f t="shared" si="7"/>
        <v>10908000</v>
      </c>
      <c r="Y38" s="21">
        <f t="shared" si="7"/>
        <v>-6959089</v>
      </c>
      <c r="Z38" s="4">
        <f>+IF(X38&lt;&gt;0,+(Y38/X38)*100,0)</f>
        <v>-63.798028969563624</v>
      </c>
      <c r="AA38" s="19">
        <f>SUM(AA39:AA41)</f>
        <v>25832147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14896025</v>
      </c>
      <c r="D40" s="22"/>
      <c r="E40" s="23">
        <v>25832147</v>
      </c>
      <c r="F40" s="24">
        <v>25832147</v>
      </c>
      <c r="G40" s="24">
        <v>748981</v>
      </c>
      <c r="H40" s="24">
        <v>540897</v>
      </c>
      <c r="I40" s="24">
        <v>558902</v>
      </c>
      <c r="J40" s="24">
        <v>1848780</v>
      </c>
      <c r="K40" s="24">
        <v>528747</v>
      </c>
      <c r="L40" s="24">
        <v>512322</v>
      </c>
      <c r="M40" s="24">
        <v>1059062</v>
      </c>
      <c r="N40" s="24">
        <v>2100131</v>
      </c>
      <c r="O40" s="24"/>
      <c r="P40" s="24"/>
      <c r="Q40" s="24"/>
      <c r="R40" s="24"/>
      <c r="S40" s="24"/>
      <c r="T40" s="24"/>
      <c r="U40" s="24"/>
      <c r="V40" s="24"/>
      <c r="W40" s="24">
        <v>3948911</v>
      </c>
      <c r="X40" s="24">
        <v>10908000</v>
      </c>
      <c r="Y40" s="24">
        <v>-6959089</v>
      </c>
      <c r="Z40" s="6">
        <v>-63.8</v>
      </c>
      <c r="AA40" s="22">
        <v>25832147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30182766</v>
      </c>
      <c r="D42" s="19">
        <f>SUM(D43:D46)</f>
        <v>0</v>
      </c>
      <c r="E42" s="20">
        <f t="shared" si="8"/>
        <v>40126242</v>
      </c>
      <c r="F42" s="21">
        <f t="shared" si="8"/>
        <v>40126242</v>
      </c>
      <c r="G42" s="21">
        <f t="shared" si="8"/>
        <v>533524</v>
      </c>
      <c r="H42" s="21">
        <f t="shared" si="8"/>
        <v>467961</v>
      </c>
      <c r="I42" s="21">
        <f t="shared" si="8"/>
        <v>455992</v>
      </c>
      <c r="J42" s="21">
        <f t="shared" si="8"/>
        <v>1457477</v>
      </c>
      <c r="K42" s="21">
        <f t="shared" si="8"/>
        <v>449025</v>
      </c>
      <c r="L42" s="21">
        <f t="shared" si="8"/>
        <v>444982</v>
      </c>
      <c r="M42" s="21">
        <f t="shared" si="8"/>
        <v>2165228</v>
      </c>
      <c r="N42" s="21">
        <f t="shared" si="8"/>
        <v>3059235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4516712</v>
      </c>
      <c r="X42" s="21">
        <f t="shared" si="8"/>
        <v>18374093</v>
      </c>
      <c r="Y42" s="21">
        <f t="shared" si="8"/>
        <v>-13857381</v>
      </c>
      <c r="Z42" s="4">
        <f>+IF(X42&lt;&gt;0,+(Y42/X42)*100,0)</f>
        <v>-75.41804104289665</v>
      </c>
      <c r="AA42" s="19">
        <f>SUM(AA43:AA46)</f>
        <v>40126242</v>
      </c>
    </row>
    <row r="43" spans="1:27" ht="13.5">
      <c r="A43" s="5" t="s">
        <v>47</v>
      </c>
      <c r="B43" s="3"/>
      <c r="C43" s="22">
        <v>26781801</v>
      </c>
      <c r="D43" s="22"/>
      <c r="E43" s="23">
        <v>28936253</v>
      </c>
      <c r="F43" s="24">
        <v>28936253</v>
      </c>
      <c r="G43" s="24">
        <v>206979</v>
      </c>
      <c r="H43" s="24">
        <v>188810</v>
      </c>
      <c r="I43" s="24">
        <v>182068</v>
      </c>
      <c r="J43" s="24">
        <v>577857</v>
      </c>
      <c r="K43" s="24">
        <v>175101</v>
      </c>
      <c r="L43" s="24">
        <v>193993</v>
      </c>
      <c r="M43" s="24">
        <v>1244473</v>
      </c>
      <c r="N43" s="24">
        <v>1613567</v>
      </c>
      <c r="O43" s="24"/>
      <c r="P43" s="24"/>
      <c r="Q43" s="24"/>
      <c r="R43" s="24"/>
      <c r="S43" s="24"/>
      <c r="T43" s="24"/>
      <c r="U43" s="24"/>
      <c r="V43" s="24"/>
      <c r="W43" s="24">
        <v>2191424</v>
      </c>
      <c r="X43" s="24">
        <v>13933145</v>
      </c>
      <c r="Y43" s="24">
        <v>-11741721</v>
      </c>
      <c r="Z43" s="6">
        <v>-84.27</v>
      </c>
      <c r="AA43" s="22">
        <v>28936253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>
        <v>321411</v>
      </c>
      <c r="N44" s="24">
        <v>321411</v>
      </c>
      <c r="O44" s="24"/>
      <c r="P44" s="24"/>
      <c r="Q44" s="24"/>
      <c r="R44" s="24"/>
      <c r="S44" s="24"/>
      <c r="T44" s="24"/>
      <c r="U44" s="24"/>
      <c r="V44" s="24"/>
      <c r="W44" s="24">
        <v>321411</v>
      </c>
      <c r="X44" s="24"/>
      <c r="Y44" s="24">
        <v>321411</v>
      </c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>
        <v>26056</v>
      </c>
      <c r="N45" s="27">
        <v>26056</v>
      </c>
      <c r="O45" s="27"/>
      <c r="P45" s="27"/>
      <c r="Q45" s="27"/>
      <c r="R45" s="27"/>
      <c r="S45" s="27"/>
      <c r="T45" s="27"/>
      <c r="U45" s="27"/>
      <c r="V45" s="27"/>
      <c r="W45" s="27">
        <v>26056</v>
      </c>
      <c r="X45" s="27"/>
      <c r="Y45" s="27">
        <v>26056</v>
      </c>
      <c r="Z45" s="7">
        <v>0</v>
      </c>
      <c r="AA45" s="25"/>
    </row>
    <row r="46" spans="1:27" ht="13.5">
      <c r="A46" s="5" t="s">
        <v>50</v>
      </c>
      <c r="B46" s="3"/>
      <c r="C46" s="22">
        <v>3400965</v>
      </c>
      <c r="D46" s="22"/>
      <c r="E46" s="23">
        <v>11189989</v>
      </c>
      <c r="F46" s="24">
        <v>11189989</v>
      </c>
      <c r="G46" s="24">
        <v>326545</v>
      </c>
      <c r="H46" s="24">
        <v>279151</v>
      </c>
      <c r="I46" s="24">
        <v>273924</v>
      </c>
      <c r="J46" s="24">
        <v>879620</v>
      </c>
      <c r="K46" s="24">
        <v>273924</v>
      </c>
      <c r="L46" s="24">
        <v>250989</v>
      </c>
      <c r="M46" s="24">
        <v>573288</v>
      </c>
      <c r="N46" s="24">
        <v>1098201</v>
      </c>
      <c r="O46" s="24"/>
      <c r="P46" s="24"/>
      <c r="Q46" s="24"/>
      <c r="R46" s="24"/>
      <c r="S46" s="24"/>
      <c r="T46" s="24"/>
      <c r="U46" s="24"/>
      <c r="V46" s="24"/>
      <c r="W46" s="24">
        <v>1977821</v>
      </c>
      <c r="X46" s="24">
        <v>4440948</v>
      </c>
      <c r="Y46" s="24">
        <v>-2463127</v>
      </c>
      <c r="Z46" s="6">
        <v>-55.46</v>
      </c>
      <c r="AA46" s="22">
        <v>11189989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107340210</v>
      </c>
      <c r="D48" s="40">
        <f>+D28+D32+D38+D42+D47</f>
        <v>0</v>
      </c>
      <c r="E48" s="41">
        <f t="shared" si="9"/>
        <v>122120530</v>
      </c>
      <c r="F48" s="42">
        <f t="shared" si="9"/>
        <v>122120530</v>
      </c>
      <c r="G48" s="42">
        <f t="shared" si="9"/>
        <v>3985579</v>
      </c>
      <c r="H48" s="42">
        <f t="shared" si="9"/>
        <v>4206922</v>
      </c>
      <c r="I48" s="42">
        <f t="shared" si="9"/>
        <v>4160820</v>
      </c>
      <c r="J48" s="42">
        <f t="shared" si="9"/>
        <v>12353321</v>
      </c>
      <c r="K48" s="42">
        <f t="shared" si="9"/>
        <v>4818207</v>
      </c>
      <c r="L48" s="42">
        <f t="shared" si="9"/>
        <v>3458360</v>
      </c>
      <c r="M48" s="42">
        <f t="shared" si="9"/>
        <v>6882059</v>
      </c>
      <c r="N48" s="42">
        <f t="shared" si="9"/>
        <v>15158626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27511947</v>
      </c>
      <c r="X48" s="42">
        <f t="shared" si="9"/>
        <v>59458116</v>
      </c>
      <c r="Y48" s="42">
        <f t="shared" si="9"/>
        <v>-31946169</v>
      </c>
      <c r="Z48" s="43">
        <f>+IF(X48&lt;&gt;0,+(Y48/X48)*100,0)</f>
        <v>-53.7288618428475</v>
      </c>
      <c r="AA48" s="40">
        <f>+AA28+AA32+AA38+AA42+AA47</f>
        <v>122120530</v>
      </c>
    </row>
    <row r="49" spans="1:27" ht="13.5">
      <c r="A49" s="14" t="s">
        <v>58</v>
      </c>
      <c r="B49" s="15"/>
      <c r="C49" s="44">
        <f aca="true" t="shared" si="10" ref="C49:Y49">+C25-C48</f>
        <v>-22266457</v>
      </c>
      <c r="D49" s="44">
        <f>+D25-D48</f>
        <v>0</v>
      </c>
      <c r="E49" s="45">
        <f t="shared" si="10"/>
        <v>-8543795</v>
      </c>
      <c r="F49" s="46">
        <f t="shared" si="10"/>
        <v>-8543795</v>
      </c>
      <c r="G49" s="46">
        <f t="shared" si="10"/>
        <v>6596135</v>
      </c>
      <c r="H49" s="46">
        <f t="shared" si="10"/>
        <v>15122033</v>
      </c>
      <c r="I49" s="46">
        <f t="shared" si="10"/>
        <v>1004008</v>
      </c>
      <c r="J49" s="46">
        <f t="shared" si="10"/>
        <v>22722176</v>
      </c>
      <c r="K49" s="46">
        <f t="shared" si="10"/>
        <v>319745</v>
      </c>
      <c r="L49" s="46">
        <f t="shared" si="10"/>
        <v>6604080</v>
      </c>
      <c r="M49" s="46">
        <f t="shared" si="10"/>
        <v>6867030</v>
      </c>
      <c r="N49" s="46">
        <f t="shared" si="10"/>
        <v>13790855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36513031</v>
      </c>
      <c r="X49" s="46">
        <f>IF(F25=F48,0,X25-X48)</f>
        <v>-21191782</v>
      </c>
      <c r="Y49" s="46">
        <f t="shared" si="10"/>
        <v>57704813</v>
      </c>
      <c r="Z49" s="47">
        <f>+IF(X49&lt;&gt;0,+(Y49/X49)*100,0)</f>
        <v>-272.29806818511065</v>
      </c>
      <c r="AA49" s="44">
        <f>+AA25-AA48</f>
        <v>-8543795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650910738</v>
      </c>
      <c r="D5" s="19">
        <f>SUM(D6:D8)</f>
        <v>0</v>
      </c>
      <c r="E5" s="20">
        <f t="shared" si="0"/>
        <v>371991669</v>
      </c>
      <c r="F5" s="21">
        <f t="shared" si="0"/>
        <v>371991669</v>
      </c>
      <c r="G5" s="21">
        <f t="shared" si="0"/>
        <v>77795998</v>
      </c>
      <c r="H5" s="21">
        <f t="shared" si="0"/>
        <v>372621</v>
      </c>
      <c r="I5" s="21">
        <f t="shared" si="0"/>
        <v>20771077</v>
      </c>
      <c r="J5" s="21">
        <f t="shared" si="0"/>
        <v>98939696</v>
      </c>
      <c r="K5" s="21">
        <f t="shared" si="0"/>
        <v>15778588</v>
      </c>
      <c r="L5" s="21">
        <f t="shared" si="0"/>
        <v>91985048</v>
      </c>
      <c r="M5" s="21">
        <f t="shared" si="0"/>
        <v>15895246</v>
      </c>
      <c r="N5" s="21">
        <f t="shared" si="0"/>
        <v>123658882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222598578</v>
      </c>
      <c r="X5" s="21">
        <f t="shared" si="0"/>
        <v>238010276</v>
      </c>
      <c r="Y5" s="21">
        <f t="shared" si="0"/>
        <v>-15411698</v>
      </c>
      <c r="Z5" s="4">
        <f>+IF(X5&lt;&gt;0,+(Y5/X5)*100,0)</f>
        <v>-6.475223784035274</v>
      </c>
      <c r="AA5" s="19">
        <f>SUM(AA6:AA8)</f>
        <v>371991669</v>
      </c>
    </row>
    <row r="6" spans="1:27" ht="13.5">
      <c r="A6" s="5" t="s">
        <v>33</v>
      </c>
      <c r="B6" s="3"/>
      <c r="C6" s="22">
        <v>463121195</v>
      </c>
      <c r="D6" s="22"/>
      <c r="E6" s="23">
        <v>5493000</v>
      </c>
      <c r="F6" s="24">
        <v>5493000</v>
      </c>
      <c r="G6" s="24">
        <v>1444868</v>
      </c>
      <c r="H6" s="24"/>
      <c r="I6" s="24">
        <v>69843</v>
      </c>
      <c r="J6" s="24">
        <v>1514711</v>
      </c>
      <c r="K6" s="24">
        <v>130873</v>
      </c>
      <c r="L6" s="24">
        <v>1545825</v>
      </c>
      <c r="M6" s="24">
        <v>151309</v>
      </c>
      <c r="N6" s="24">
        <v>1828007</v>
      </c>
      <c r="O6" s="24"/>
      <c r="P6" s="24"/>
      <c r="Q6" s="24"/>
      <c r="R6" s="24"/>
      <c r="S6" s="24"/>
      <c r="T6" s="24"/>
      <c r="U6" s="24"/>
      <c r="V6" s="24"/>
      <c r="W6" s="24">
        <v>3342718</v>
      </c>
      <c r="X6" s="24">
        <v>2746500</v>
      </c>
      <c r="Y6" s="24">
        <v>596218</v>
      </c>
      <c r="Z6" s="6">
        <v>21.71</v>
      </c>
      <c r="AA6" s="22">
        <v>5493000</v>
      </c>
    </row>
    <row r="7" spans="1:27" ht="13.5">
      <c r="A7" s="5" t="s">
        <v>34</v>
      </c>
      <c r="B7" s="3"/>
      <c r="C7" s="25">
        <v>182062213</v>
      </c>
      <c r="D7" s="25"/>
      <c r="E7" s="26">
        <v>195820905</v>
      </c>
      <c r="F7" s="27">
        <v>195820905</v>
      </c>
      <c r="G7" s="27">
        <v>76091597</v>
      </c>
      <c r="H7" s="27">
        <v>371379</v>
      </c>
      <c r="I7" s="27">
        <v>415294</v>
      </c>
      <c r="J7" s="27">
        <v>76878270</v>
      </c>
      <c r="K7" s="27">
        <v>383486</v>
      </c>
      <c r="L7" s="27">
        <v>64338529</v>
      </c>
      <c r="M7" s="27">
        <v>864054</v>
      </c>
      <c r="N7" s="27">
        <v>65586069</v>
      </c>
      <c r="O7" s="27"/>
      <c r="P7" s="27"/>
      <c r="Q7" s="27"/>
      <c r="R7" s="27"/>
      <c r="S7" s="27"/>
      <c r="T7" s="27"/>
      <c r="U7" s="27"/>
      <c r="V7" s="27"/>
      <c r="W7" s="27">
        <v>142464339</v>
      </c>
      <c r="X7" s="27">
        <v>121478600</v>
      </c>
      <c r="Y7" s="27">
        <v>20985739</v>
      </c>
      <c r="Z7" s="7">
        <v>17.28</v>
      </c>
      <c r="AA7" s="25">
        <v>195820905</v>
      </c>
    </row>
    <row r="8" spans="1:27" ht="13.5">
      <c r="A8" s="5" t="s">
        <v>35</v>
      </c>
      <c r="B8" s="3"/>
      <c r="C8" s="22">
        <v>5727330</v>
      </c>
      <c r="D8" s="22"/>
      <c r="E8" s="23">
        <v>170677764</v>
      </c>
      <c r="F8" s="24">
        <v>170677764</v>
      </c>
      <c r="G8" s="24">
        <v>259533</v>
      </c>
      <c r="H8" s="24">
        <v>1242</v>
      </c>
      <c r="I8" s="24">
        <v>20285940</v>
      </c>
      <c r="J8" s="24">
        <v>20546715</v>
      </c>
      <c r="K8" s="24">
        <v>15264229</v>
      </c>
      <c r="L8" s="24">
        <v>26100694</v>
      </c>
      <c r="M8" s="24">
        <v>14879883</v>
      </c>
      <c r="N8" s="24">
        <v>56244806</v>
      </c>
      <c r="O8" s="24"/>
      <c r="P8" s="24"/>
      <c r="Q8" s="24"/>
      <c r="R8" s="24"/>
      <c r="S8" s="24"/>
      <c r="T8" s="24"/>
      <c r="U8" s="24"/>
      <c r="V8" s="24"/>
      <c r="W8" s="24">
        <v>76791521</v>
      </c>
      <c r="X8" s="24">
        <v>113785176</v>
      </c>
      <c r="Y8" s="24">
        <v>-36993655</v>
      </c>
      <c r="Z8" s="6">
        <v>-32.51</v>
      </c>
      <c r="AA8" s="22">
        <v>170677764</v>
      </c>
    </row>
    <row r="9" spans="1:27" ht="13.5">
      <c r="A9" s="2" t="s">
        <v>36</v>
      </c>
      <c r="B9" s="3"/>
      <c r="C9" s="19">
        <f aca="true" t="shared" si="1" ref="C9:Y9">SUM(C10:C14)</f>
        <v>5858604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5858604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27602557</v>
      </c>
      <c r="D15" s="19">
        <f>SUM(D16:D18)</f>
        <v>0</v>
      </c>
      <c r="E15" s="20">
        <f t="shared" si="2"/>
        <v>52014227</v>
      </c>
      <c r="F15" s="21">
        <f t="shared" si="2"/>
        <v>52014227</v>
      </c>
      <c r="G15" s="21">
        <f t="shared" si="2"/>
        <v>0</v>
      </c>
      <c r="H15" s="21">
        <f t="shared" si="2"/>
        <v>9360364</v>
      </c>
      <c r="I15" s="21">
        <f t="shared" si="2"/>
        <v>0</v>
      </c>
      <c r="J15" s="21">
        <f t="shared" si="2"/>
        <v>9360364</v>
      </c>
      <c r="K15" s="21">
        <f t="shared" si="2"/>
        <v>-4485904</v>
      </c>
      <c r="L15" s="21">
        <f t="shared" si="2"/>
        <v>182564</v>
      </c>
      <c r="M15" s="21">
        <f t="shared" si="2"/>
        <v>511734</v>
      </c>
      <c r="N15" s="21">
        <f t="shared" si="2"/>
        <v>-3791606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5568758</v>
      </c>
      <c r="X15" s="21">
        <f t="shared" si="2"/>
        <v>20000000</v>
      </c>
      <c r="Y15" s="21">
        <f t="shared" si="2"/>
        <v>-14431242</v>
      </c>
      <c r="Z15" s="4">
        <f>+IF(X15&lt;&gt;0,+(Y15/X15)*100,0)</f>
        <v>-72.15621</v>
      </c>
      <c r="AA15" s="19">
        <f>SUM(AA16:AA18)</f>
        <v>52014227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27602557</v>
      </c>
      <c r="D17" s="22"/>
      <c r="E17" s="23">
        <v>37393000</v>
      </c>
      <c r="F17" s="24">
        <v>37393000</v>
      </c>
      <c r="G17" s="24"/>
      <c r="H17" s="24">
        <v>3862942</v>
      </c>
      <c r="I17" s="24"/>
      <c r="J17" s="24">
        <v>3862942</v>
      </c>
      <c r="K17" s="24"/>
      <c r="L17" s="24">
        <v>182564</v>
      </c>
      <c r="M17" s="24">
        <v>511734</v>
      </c>
      <c r="N17" s="24">
        <v>694298</v>
      </c>
      <c r="O17" s="24"/>
      <c r="P17" s="24"/>
      <c r="Q17" s="24"/>
      <c r="R17" s="24"/>
      <c r="S17" s="24"/>
      <c r="T17" s="24"/>
      <c r="U17" s="24"/>
      <c r="V17" s="24"/>
      <c r="W17" s="24">
        <v>4557240</v>
      </c>
      <c r="X17" s="24">
        <v>20000000</v>
      </c>
      <c r="Y17" s="24">
        <v>-15442760</v>
      </c>
      <c r="Z17" s="6">
        <v>-77.21</v>
      </c>
      <c r="AA17" s="22">
        <v>37393000</v>
      </c>
    </row>
    <row r="18" spans="1:27" ht="13.5">
      <c r="A18" s="5" t="s">
        <v>45</v>
      </c>
      <c r="B18" s="3"/>
      <c r="C18" s="22"/>
      <c r="D18" s="22"/>
      <c r="E18" s="23">
        <v>14621227</v>
      </c>
      <c r="F18" s="24">
        <v>14621227</v>
      </c>
      <c r="G18" s="24"/>
      <c r="H18" s="24">
        <v>5497422</v>
      </c>
      <c r="I18" s="24"/>
      <c r="J18" s="24">
        <v>5497422</v>
      </c>
      <c r="K18" s="24">
        <v>-4485904</v>
      </c>
      <c r="L18" s="24"/>
      <c r="M18" s="24"/>
      <c r="N18" s="24">
        <v>-4485904</v>
      </c>
      <c r="O18" s="24"/>
      <c r="P18" s="24"/>
      <c r="Q18" s="24"/>
      <c r="R18" s="24"/>
      <c r="S18" s="24"/>
      <c r="T18" s="24"/>
      <c r="U18" s="24"/>
      <c r="V18" s="24"/>
      <c r="W18" s="24">
        <v>1011518</v>
      </c>
      <c r="X18" s="24"/>
      <c r="Y18" s="24">
        <v>1011518</v>
      </c>
      <c r="Z18" s="6">
        <v>0</v>
      </c>
      <c r="AA18" s="22">
        <v>14621227</v>
      </c>
    </row>
    <row r="19" spans="1:27" ht="13.5">
      <c r="A19" s="2" t="s">
        <v>46</v>
      </c>
      <c r="B19" s="8"/>
      <c r="C19" s="19">
        <f aca="true" t="shared" si="3" ref="C19:Y19">SUM(C20:C23)</f>
        <v>257551643</v>
      </c>
      <c r="D19" s="19">
        <f>SUM(D20:D23)</f>
        <v>0</v>
      </c>
      <c r="E19" s="20">
        <f t="shared" si="3"/>
        <v>105124256</v>
      </c>
      <c r="F19" s="21">
        <f t="shared" si="3"/>
        <v>105124256</v>
      </c>
      <c r="G19" s="21">
        <f t="shared" si="3"/>
        <v>587027</v>
      </c>
      <c r="H19" s="21">
        <f t="shared" si="3"/>
        <v>738281</v>
      </c>
      <c r="I19" s="21">
        <f t="shared" si="3"/>
        <v>661940</v>
      </c>
      <c r="J19" s="21">
        <f t="shared" si="3"/>
        <v>1987248</v>
      </c>
      <c r="K19" s="21">
        <f t="shared" si="3"/>
        <v>10021446</v>
      </c>
      <c r="L19" s="21">
        <f t="shared" si="3"/>
        <v>6263543</v>
      </c>
      <c r="M19" s="21">
        <f t="shared" si="3"/>
        <v>871634</v>
      </c>
      <c r="N19" s="21">
        <f t="shared" si="3"/>
        <v>17156623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19143871</v>
      </c>
      <c r="X19" s="21">
        <f t="shared" si="3"/>
        <v>28000000</v>
      </c>
      <c r="Y19" s="21">
        <f t="shared" si="3"/>
        <v>-8856129</v>
      </c>
      <c r="Z19" s="4">
        <f>+IF(X19&lt;&gt;0,+(Y19/X19)*100,0)</f>
        <v>-31.629032142857145</v>
      </c>
      <c r="AA19" s="19">
        <f>SUM(AA20:AA23)</f>
        <v>105124256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246009581</v>
      </c>
      <c r="D21" s="22"/>
      <c r="E21" s="23">
        <v>73461825</v>
      </c>
      <c r="F21" s="24">
        <v>73461825</v>
      </c>
      <c r="G21" s="24">
        <v>587027</v>
      </c>
      <c r="H21" s="24">
        <v>738281</v>
      </c>
      <c r="I21" s="24">
        <v>661940</v>
      </c>
      <c r="J21" s="24">
        <v>1987248</v>
      </c>
      <c r="K21" s="24">
        <v>8668368</v>
      </c>
      <c r="L21" s="24">
        <v>4728841</v>
      </c>
      <c r="M21" s="24">
        <v>871634</v>
      </c>
      <c r="N21" s="24">
        <v>14268843</v>
      </c>
      <c r="O21" s="24"/>
      <c r="P21" s="24"/>
      <c r="Q21" s="24"/>
      <c r="R21" s="24"/>
      <c r="S21" s="24"/>
      <c r="T21" s="24"/>
      <c r="U21" s="24"/>
      <c r="V21" s="24"/>
      <c r="W21" s="24">
        <v>16256091</v>
      </c>
      <c r="X21" s="24">
        <v>28000000</v>
      </c>
      <c r="Y21" s="24">
        <v>-11743909</v>
      </c>
      <c r="Z21" s="6">
        <v>-41.94</v>
      </c>
      <c r="AA21" s="22">
        <v>73461825</v>
      </c>
    </row>
    <row r="22" spans="1:27" ht="13.5">
      <c r="A22" s="5" t="s">
        <v>49</v>
      </c>
      <c r="B22" s="3"/>
      <c r="C22" s="25">
        <v>11542062</v>
      </c>
      <c r="D22" s="25"/>
      <c r="E22" s="26">
        <v>31662431</v>
      </c>
      <c r="F22" s="27">
        <v>31662431</v>
      </c>
      <c r="G22" s="27"/>
      <c r="H22" s="27"/>
      <c r="I22" s="27"/>
      <c r="J22" s="27"/>
      <c r="K22" s="27">
        <v>1353078</v>
      </c>
      <c r="L22" s="27">
        <v>1534702</v>
      </c>
      <c r="M22" s="27"/>
      <c r="N22" s="27">
        <v>2887780</v>
      </c>
      <c r="O22" s="27"/>
      <c r="P22" s="27"/>
      <c r="Q22" s="27"/>
      <c r="R22" s="27"/>
      <c r="S22" s="27"/>
      <c r="T22" s="27"/>
      <c r="U22" s="27"/>
      <c r="V22" s="27"/>
      <c r="W22" s="27">
        <v>2887780</v>
      </c>
      <c r="X22" s="27"/>
      <c r="Y22" s="27">
        <v>2887780</v>
      </c>
      <c r="Z22" s="7">
        <v>0</v>
      </c>
      <c r="AA22" s="25">
        <v>31662431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941923542</v>
      </c>
      <c r="D25" s="40">
        <f>+D5+D9+D15+D19+D24</f>
        <v>0</v>
      </c>
      <c r="E25" s="41">
        <f t="shared" si="4"/>
        <v>529130152</v>
      </c>
      <c r="F25" s="42">
        <f t="shared" si="4"/>
        <v>529130152</v>
      </c>
      <c r="G25" s="42">
        <f t="shared" si="4"/>
        <v>78383025</v>
      </c>
      <c r="H25" s="42">
        <f t="shared" si="4"/>
        <v>10471266</v>
      </c>
      <c r="I25" s="42">
        <f t="shared" si="4"/>
        <v>21433017</v>
      </c>
      <c r="J25" s="42">
        <f t="shared" si="4"/>
        <v>110287308</v>
      </c>
      <c r="K25" s="42">
        <f t="shared" si="4"/>
        <v>21314130</v>
      </c>
      <c r="L25" s="42">
        <f t="shared" si="4"/>
        <v>98431155</v>
      </c>
      <c r="M25" s="42">
        <f t="shared" si="4"/>
        <v>17278614</v>
      </c>
      <c r="N25" s="42">
        <f t="shared" si="4"/>
        <v>137023899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247311207</v>
      </c>
      <c r="X25" s="42">
        <f t="shared" si="4"/>
        <v>286010276</v>
      </c>
      <c r="Y25" s="42">
        <f t="shared" si="4"/>
        <v>-38699069</v>
      </c>
      <c r="Z25" s="43">
        <f>+IF(X25&lt;&gt;0,+(Y25/X25)*100,0)</f>
        <v>-13.530656849546203</v>
      </c>
      <c r="AA25" s="40">
        <f>+AA5+AA9+AA15+AA19+AA24</f>
        <v>529130152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-384747927</v>
      </c>
      <c r="D28" s="19">
        <f>SUM(D29:D31)</f>
        <v>0</v>
      </c>
      <c r="E28" s="20">
        <f t="shared" si="5"/>
        <v>196528515</v>
      </c>
      <c r="F28" s="21">
        <f t="shared" si="5"/>
        <v>196528515</v>
      </c>
      <c r="G28" s="21">
        <f t="shared" si="5"/>
        <v>4880944</v>
      </c>
      <c r="H28" s="21">
        <f t="shared" si="5"/>
        <v>8324352</v>
      </c>
      <c r="I28" s="21">
        <f t="shared" si="5"/>
        <v>25810626</v>
      </c>
      <c r="J28" s="21">
        <f t="shared" si="5"/>
        <v>39015922</v>
      </c>
      <c r="K28" s="21">
        <f t="shared" si="5"/>
        <v>11215858</v>
      </c>
      <c r="L28" s="21">
        <f t="shared" si="5"/>
        <v>18271368</v>
      </c>
      <c r="M28" s="21">
        <f t="shared" si="5"/>
        <v>26892062</v>
      </c>
      <c r="N28" s="21">
        <f t="shared" si="5"/>
        <v>56379288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95395210</v>
      </c>
      <c r="X28" s="21">
        <f t="shared" si="5"/>
        <v>98264262</v>
      </c>
      <c r="Y28" s="21">
        <f t="shared" si="5"/>
        <v>-2869052</v>
      </c>
      <c r="Z28" s="4">
        <f>+IF(X28&lt;&gt;0,+(Y28/X28)*100,0)</f>
        <v>-2.9197308783533122</v>
      </c>
      <c r="AA28" s="19">
        <f>SUM(AA29:AA31)</f>
        <v>196528515</v>
      </c>
    </row>
    <row r="29" spans="1:27" ht="13.5">
      <c r="A29" s="5" t="s">
        <v>33</v>
      </c>
      <c r="B29" s="3"/>
      <c r="C29" s="22">
        <v>-480480531</v>
      </c>
      <c r="D29" s="22"/>
      <c r="E29" s="23">
        <v>41332570</v>
      </c>
      <c r="F29" s="24">
        <v>41332570</v>
      </c>
      <c r="G29" s="24">
        <v>2744946</v>
      </c>
      <c r="H29" s="24">
        <v>3304627</v>
      </c>
      <c r="I29" s="24">
        <v>4670999</v>
      </c>
      <c r="J29" s="24">
        <v>10720572</v>
      </c>
      <c r="K29" s="24">
        <v>3422072</v>
      </c>
      <c r="L29" s="24">
        <v>598656</v>
      </c>
      <c r="M29" s="24">
        <v>7106071</v>
      </c>
      <c r="N29" s="24">
        <v>11126799</v>
      </c>
      <c r="O29" s="24"/>
      <c r="P29" s="24"/>
      <c r="Q29" s="24"/>
      <c r="R29" s="24"/>
      <c r="S29" s="24"/>
      <c r="T29" s="24"/>
      <c r="U29" s="24"/>
      <c r="V29" s="24"/>
      <c r="W29" s="24">
        <v>21847371</v>
      </c>
      <c r="X29" s="24">
        <v>20666286</v>
      </c>
      <c r="Y29" s="24">
        <v>1181085</v>
      </c>
      <c r="Z29" s="6">
        <v>5.72</v>
      </c>
      <c r="AA29" s="22">
        <v>41332570</v>
      </c>
    </row>
    <row r="30" spans="1:27" ht="13.5">
      <c r="A30" s="5" t="s">
        <v>34</v>
      </c>
      <c r="B30" s="3"/>
      <c r="C30" s="25">
        <v>19745905</v>
      </c>
      <c r="D30" s="25"/>
      <c r="E30" s="26">
        <v>26859345</v>
      </c>
      <c r="F30" s="27">
        <v>26859345</v>
      </c>
      <c r="G30" s="27">
        <v>897625</v>
      </c>
      <c r="H30" s="27">
        <v>3360369</v>
      </c>
      <c r="I30" s="27">
        <v>2429127</v>
      </c>
      <c r="J30" s="27">
        <v>6687121</v>
      </c>
      <c r="K30" s="27">
        <v>2151131</v>
      </c>
      <c r="L30" s="27">
        <v>2422459</v>
      </c>
      <c r="M30" s="27">
        <v>3429844</v>
      </c>
      <c r="N30" s="27">
        <v>8003434</v>
      </c>
      <c r="O30" s="27"/>
      <c r="P30" s="27"/>
      <c r="Q30" s="27"/>
      <c r="R30" s="27"/>
      <c r="S30" s="27"/>
      <c r="T30" s="27"/>
      <c r="U30" s="27"/>
      <c r="V30" s="27"/>
      <c r="W30" s="27">
        <v>14690555</v>
      </c>
      <c r="X30" s="27">
        <v>13429674</v>
      </c>
      <c r="Y30" s="27">
        <v>1260881</v>
      </c>
      <c r="Z30" s="7">
        <v>9.39</v>
      </c>
      <c r="AA30" s="25">
        <v>26859345</v>
      </c>
    </row>
    <row r="31" spans="1:27" ht="13.5">
      <c r="A31" s="5" t="s">
        <v>35</v>
      </c>
      <c r="B31" s="3"/>
      <c r="C31" s="22">
        <v>75986699</v>
      </c>
      <c r="D31" s="22"/>
      <c r="E31" s="23">
        <v>128336600</v>
      </c>
      <c r="F31" s="24">
        <v>128336600</v>
      </c>
      <c r="G31" s="24">
        <v>1238373</v>
      </c>
      <c r="H31" s="24">
        <v>1659356</v>
      </c>
      <c r="I31" s="24">
        <v>18710500</v>
      </c>
      <c r="J31" s="24">
        <v>21608229</v>
      </c>
      <c r="K31" s="24">
        <v>5642655</v>
      </c>
      <c r="L31" s="24">
        <v>15250253</v>
      </c>
      <c r="M31" s="24">
        <v>16356147</v>
      </c>
      <c r="N31" s="24">
        <v>37249055</v>
      </c>
      <c r="O31" s="24"/>
      <c r="P31" s="24"/>
      <c r="Q31" s="24"/>
      <c r="R31" s="24"/>
      <c r="S31" s="24"/>
      <c r="T31" s="24"/>
      <c r="U31" s="24"/>
      <c r="V31" s="24"/>
      <c r="W31" s="24">
        <v>58857284</v>
      </c>
      <c r="X31" s="24">
        <v>64168302</v>
      </c>
      <c r="Y31" s="24">
        <v>-5311018</v>
      </c>
      <c r="Z31" s="6">
        <v>-8.28</v>
      </c>
      <c r="AA31" s="22">
        <v>128336600</v>
      </c>
    </row>
    <row r="32" spans="1:27" ht="13.5">
      <c r="A32" s="2" t="s">
        <v>36</v>
      </c>
      <c r="B32" s="3"/>
      <c r="C32" s="19">
        <f aca="true" t="shared" si="6" ref="C32:Y32">SUM(C33:C37)</f>
        <v>10014188</v>
      </c>
      <c r="D32" s="19">
        <f>SUM(D33:D37)</f>
        <v>0</v>
      </c>
      <c r="E32" s="20">
        <f t="shared" si="6"/>
        <v>11822479</v>
      </c>
      <c r="F32" s="21">
        <f t="shared" si="6"/>
        <v>11822479</v>
      </c>
      <c r="G32" s="21">
        <f t="shared" si="6"/>
        <v>746902</v>
      </c>
      <c r="H32" s="21">
        <f t="shared" si="6"/>
        <v>745366</v>
      </c>
      <c r="I32" s="21">
        <f t="shared" si="6"/>
        <v>762213</v>
      </c>
      <c r="J32" s="21">
        <f t="shared" si="6"/>
        <v>2254481</v>
      </c>
      <c r="K32" s="21">
        <f t="shared" si="6"/>
        <v>860678</v>
      </c>
      <c r="L32" s="21">
        <f t="shared" si="6"/>
        <v>61939</v>
      </c>
      <c r="M32" s="21">
        <f t="shared" si="6"/>
        <v>2065633</v>
      </c>
      <c r="N32" s="21">
        <f t="shared" si="6"/>
        <v>2988250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5242731</v>
      </c>
      <c r="X32" s="21">
        <f t="shared" si="6"/>
        <v>5911242</v>
      </c>
      <c r="Y32" s="21">
        <f t="shared" si="6"/>
        <v>-668511</v>
      </c>
      <c r="Z32" s="4">
        <f>+IF(X32&lt;&gt;0,+(Y32/X32)*100,0)</f>
        <v>-11.309146199732645</v>
      </c>
      <c r="AA32" s="19">
        <f>SUM(AA33:AA37)</f>
        <v>11822479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10014188</v>
      </c>
      <c r="D35" s="22"/>
      <c r="E35" s="23">
        <v>11822479</v>
      </c>
      <c r="F35" s="24">
        <v>11822479</v>
      </c>
      <c r="G35" s="24">
        <v>746902</v>
      </c>
      <c r="H35" s="24">
        <v>745366</v>
      </c>
      <c r="I35" s="24">
        <v>762213</v>
      </c>
      <c r="J35" s="24">
        <v>2254481</v>
      </c>
      <c r="K35" s="24">
        <v>860678</v>
      </c>
      <c r="L35" s="24">
        <v>61939</v>
      </c>
      <c r="M35" s="24">
        <v>2065633</v>
      </c>
      <c r="N35" s="24">
        <v>2988250</v>
      </c>
      <c r="O35" s="24"/>
      <c r="P35" s="24"/>
      <c r="Q35" s="24"/>
      <c r="R35" s="24"/>
      <c r="S35" s="24"/>
      <c r="T35" s="24"/>
      <c r="U35" s="24"/>
      <c r="V35" s="24"/>
      <c r="W35" s="24">
        <v>5242731</v>
      </c>
      <c r="X35" s="24">
        <v>5911242</v>
      </c>
      <c r="Y35" s="24">
        <v>-668511</v>
      </c>
      <c r="Z35" s="6">
        <v>-11.31</v>
      </c>
      <c r="AA35" s="22">
        <v>11822479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62334655</v>
      </c>
      <c r="D38" s="19">
        <f>SUM(D39:D41)</f>
        <v>0</v>
      </c>
      <c r="E38" s="20">
        <f t="shared" si="7"/>
        <v>64550687</v>
      </c>
      <c r="F38" s="21">
        <f t="shared" si="7"/>
        <v>64550687</v>
      </c>
      <c r="G38" s="21">
        <f t="shared" si="7"/>
        <v>2910270</v>
      </c>
      <c r="H38" s="21">
        <f t="shared" si="7"/>
        <v>3288354</v>
      </c>
      <c r="I38" s="21">
        <f t="shared" si="7"/>
        <v>3870151</v>
      </c>
      <c r="J38" s="21">
        <f t="shared" si="7"/>
        <v>10068775</v>
      </c>
      <c r="K38" s="21">
        <f t="shared" si="7"/>
        <v>3051937</v>
      </c>
      <c r="L38" s="21">
        <f t="shared" si="7"/>
        <v>829467</v>
      </c>
      <c r="M38" s="21">
        <f t="shared" si="7"/>
        <v>7226006</v>
      </c>
      <c r="N38" s="21">
        <f t="shared" si="7"/>
        <v>11107410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21176185</v>
      </c>
      <c r="X38" s="21">
        <f t="shared" si="7"/>
        <v>32275344</v>
      </c>
      <c r="Y38" s="21">
        <f t="shared" si="7"/>
        <v>-11099159</v>
      </c>
      <c r="Z38" s="4">
        <f>+IF(X38&lt;&gt;0,+(Y38/X38)*100,0)</f>
        <v>-34.388971965720955</v>
      </c>
      <c r="AA38" s="19">
        <f>SUM(AA39:AA41)</f>
        <v>64550687</v>
      </c>
    </row>
    <row r="39" spans="1:27" ht="13.5">
      <c r="A39" s="5" t="s">
        <v>43</v>
      </c>
      <c r="B39" s="3"/>
      <c r="C39" s="22">
        <v>760</v>
      </c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24631862</v>
      </c>
      <c r="D40" s="22"/>
      <c r="E40" s="23">
        <v>37392999</v>
      </c>
      <c r="F40" s="24">
        <v>37392999</v>
      </c>
      <c r="G40" s="24">
        <v>1745159</v>
      </c>
      <c r="H40" s="24">
        <v>2025738</v>
      </c>
      <c r="I40" s="24">
        <v>2464014</v>
      </c>
      <c r="J40" s="24">
        <v>6234911</v>
      </c>
      <c r="K40" s="24">
        <v>1950505</v>
      </c>
      <c r="L40" s="24">
        <v>658148</v>
      </c>
      <c r="M40" s="24">
        <v>4677780</v>
      </c>
      <c r="N40" s="24">
        <v>7286433</v>
      </c>
      <c r="O40" s="24"/>
      <c r="P40" s="24"/>
      <c r="Q40" s="24"/>
      <c r="R40" s="24"/>
      <c r="S40" s="24"/>
      <c r="T40" s="24"/>
      <c r="U40" s="24"/>
      <c r="V40" s="24"/>
      <c r="W40" s="24">
        <v>13521344</v>
      </c>
      <c r="X40" s="24">
        <v>18696498</v>
      </c>
      <c r="Y40" s="24">
        <v>-5175154</v>
      </c>
      <c r="Z40" s="6">
        <v>-27.68</v>
      </c>
      <c r="AA40" s="22">
        <v>37392999</v>
      </c>
    </row>
    <row r="41" spans="1:27" ht="13.5">
      <c r="A41" s="5" t="s">
        <v>45</v>
      </c>
      <c r="B41" s="3"/>
      <c r="C41" s="22">
        <v>37702033</v>
      </c>
      <c r="D41" s="22"/>
      <c r="E41" s="23">
        <v>27157688</v>
      </c>
      <c r="F41" s="24">
        <v>27157688</v>
      </c>
      <c r="G41" s="24">
        <v>1165111</v>
      </c>
      <c r="H41" s="24">
        <v>1262616</v>
      </c>
      <c r="I41" s="24">
        <v>1406137</v>
      </c>
      <c r="J41" s="24">
        <v>3833864</v>
      </c>
      <c r="K41" s="24">
        <v>1101432</v>
      </c>
      <c r="L41" s="24">
        <v>171319</v>
      </c>
      <c r="M41" s="24">
        <v>2548226</v>
      </c>
      <c r="N41" s="24">
        <v>3820977</v>
      </c>
      <c r="O41" s="24"/>
      <c r="P41" s="24"/>
      <c r="Q41" s="24"/>
      <c r="R41" s="24"/>
      <c r="S41" s="24"/>
      <c r="T41" s="24"/>
      <c r="U41" s="24"/>
      <c r="V41" s="24"/>
      <c r="W41" s="24">
        <v>7654841</v>
      </c>
      <c r="X41" s="24">
        <v>13578846</v>
      </c>
      <c r="Y41" s="24">
        <v>-5924005</v>
      </c>
      <c r="Z41" s="6">
        <v>-43.63</v>
      </c>
      <c r="AA41" s="22">
        <v>27157688</v>
      </c>
    </row>
    <row r="42" spans="1:27" ht="13.5">
      <c r="A42" s="2" t="s">
        <v>46</v>
      </c>
      <c r="B42" s="8"/>
      <c r="C42" s="19">
        <f aca="true" t="shared" si="8" ref="C42:Y42">SUM(C43:C46)</f>
        <v>348615011</v>
      </c>
      <c r="D42" s="19">
        <f>SUM(D43:D46)</f>
        <v>0</v>
      </c>
      <c r="E42" s="20">
        <f t="shared" si="8"/>
        <v>206006738</v>
      </c>
      <c r="F42" s="21">
        <f t="shared" si="8"/>
        <v>206006738</v>
      </c>
      <c r="G42" s="21">
        <f t="shared" si="8"/>
        <v>5291771</v>
      </c>
      <c r="H42" s="21">
        <f t="shared" si="8"/>
        <v>11103029</v>
      </c>
      <c r="I42" s="21">
        <f t="shared" si="8"/>
        <v>11927454</v>
      </c>
      <c r="J42" s="21">
        <f t="shared" si="8"/>
        <v>28322254</v>
      </c>
      <c r="K42" s="21">
        <f t="shared" si="8"/>
        <v>13824380</v>
      </c>
      <c r="L42" s="21">
        <f t="shared" si="8"/>
        <v>7991211</v>
      </c>
      <c r="M42" s="21">
        <f t="shared" si="8"/>
        <v>20941901</v>
      </c>
      <c r="N42" s="21">
        <f t="shared" si="8"/>
        <v>42757492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71079746</v>
      </c>
      <c r="X42" s="21">
        <f t="shared" si="8"/>
        <v>103003368</v>
      </c>
      <c r="Y42" s="21">
        <f t="shared" si="8"/>
        <v>-31923622</v>
      </c>
      <c r="Z42" s="4">
        <f>+IF(X42&lt;&gt;0,+(Y42/X42)*100,0)</f>
        <v>-30.992794332705703</v>
      </c>
      <c r="AA42" s="19">
        <f>SUM(AA43:AA46)</f>
        <v>206006738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310468009</v>
      </c>
      <c r="D44" s="22"/>
      <c r="E44" s="23">
        <v>149170461</v>
      </c>
      <c r="F44" s="24">
        <v>149170461</v>
      </c>
      <c r="G44" s="24">
        <v>4283121</v>
      </c>
      <c r="H44" s="24">
        <v>7285020</v>
      </c>
      <c r="I44" s="24">
        <v>8644051</v>
      </c>
      <c r="J44" s="24">
        <v>20212192</v>
      </c>
      <c r="K44" s="24">
        <v>9797237</v>
      </c>
      <c r="L44" s="24">
        <v>4502314</v>
      </c>
      <c r="M44" s="24">
        <v>18171408</v>
      </c>
      <c r="N44" s="24">
        <v>32470959</v>
      </c>
      <c r="O44" s="24"/>
      <c r="P44" s="24"/>
      <c r="Q44" s="24"/>
      <c r="R44" s="24"/>
      <c r="S44" s="24"/>
      <c r="T44" s="24"/>
      <c r="U44" s="24"/>
      <c r="V44" s="24"/>
      <c r="W44" s="24">
        <v>52683151</v>
      </c>
      <c r="X44" s="24">
        <v>74585232</v>
      </c>
      <c r="Y44" s="24">
        <v>-21902081</v>
      </c>
      <c r="Z44" s="6">
        <v>-29.37</v>
      </c>
      <c r="AA44" s="22">
        <v>149170461</v>
      </c>
    </row>
    <row r="45" spans="1:27" ht="13.5">
      <c r="A45" s="5" t="s">
        <v>49</v>
      </c>
      <c r="B45" s="3"/>
      <c r="C45" s="25">
        <v>38147002</v>
      </c>
      <c r="D45" s="25"/>
      <c r="E45" s="26">
        <v>56836277</v>
      </c>
      <c r="F45" s="27">
        <v>56836277</v>
      </c>
      <c r="G45" s="27">
        <v>1008650</v>
      </c>
      <c r="H45" s="27">
        <v>3818009</v>
      </c>
      <c r="I45" s="27">
        <v>3283403</v>
      </c>
      <c r="J45" s="27">
        <v>8110062</v>
      </c>
      <c r="K45" s="27">
        <v>4027143</v>
      </c>
      <c r="L45" s="27">
        <v>3488897</v>
      </c>
      <c r="M45" s="27">
        <v>2770493</v>
      </c>
      <c r="N45" s="27">
        <v>10286533</v>
      </c>
      <c r="O45" s="27"/>
      <c r="P45" s="27"/>
      <c r="Q45" s="27"/>
      <c r="R45" s="27"/>
      <c r="S45" s="27"/>
      <c r="T45" s="27"/>
      <c r="U45" s="27"/>
      <c r="V45" s="27"/>
      <c r="W45" s="27">
        <v>18396595</v>
      </c>
      <c r="X45" s="27">
        <v>28418136</v>
      </c>
      <c r="Y45" s="27">
        <v>-10021541</v>
      </c>
      <c r="Z45" s="7">
        <v>-35.26</v>
      </c>
      <c r="AA45" s="25">
        <v>56836277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36215927</v>
      </c>
      <c r="D48" s="40">
        <f>+D28+D32+D38+D42+D47</f>
        <v>0</v>
      </c>
      <c r="E48" s="41">
        <f t="shared" si="9"/>
        <v>478908419</v>
      </c>
      <c r="F48" s="42">
        <f t="shared" si="9"/>
        <v>478908419</v>
      </c>
      <c r="G48" s="42">
        <f t="shared" si="9"/>
        <v>13829887</v>
      </c>
      <c r="H48" s="42">
        <f t="shared" si="9"/>
        <v>23461101</v>
      </c>
      <c r="I48" s="42">
        <f t="shared" si="9"/>
        <v>42370444</v>
      </c>
      <c r="J48" s="42">
        <f t="shared" si="9"/>
        <v>79661432</v>
      </c>
      <c r="K48" s="42">
        <f t="shared" si="9"/>
        <v>28952853</v>
      </c>
      <c r="L48" s="42">
        <f t="shared" si="9"/>
        <v>27153985</v>
      </c>
      <c r="M48" s="42">
        <f t="shared" si="9"/>
        <v>57125602</v>
      </c>
      <c r="N48" s="42">
        <f t="shared" si="9"/>
        <v>113232440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192893872</v>
      </c>
      <c r="X48" s="42">
        <f t="shared" si="9"/>
        <v>239454216</v>
      </c>
      <c r="Y48" s="42">
        <f t="shared" si="9"/>
        <v>-46560344</v>
      </c>
      <c r="Z48" s="43">
        <f>+IF(X48&lt;&gt;0,+(Y48/X48)*100,0)</f>
        <v>-19.444361756403573</v>
      </c>
      <c r="AA48" s="40">
        <f>+AA28+AA32+AA38+AA42+AA47</f>
        <v>478908419</v>
      </c>
    </row>
    <row r="49" spans="1:27" ht="13.5">
      <c r="A49" s="14" t="s">
        <v>58</v>
      </c>
      <c r="B49" s="15"/>
      <c r="C49" s="44">
        <f aca="true" t="shared" si="10" ref="C49:Y49">+C25-C48</f>
        <v>905707615</v>
      </c>
      <c r="D49" s="44">
        <f>+D25-D48</f>
        <v>0</v>
      </c>
      <c r="E49" s="45">
        <f t="shared" si="10"/>
        <v>50221733</v>
      </c>
      <c r="F49" s="46">
        <f t="shared" si="10"/>
        <v>50221733</v>
      </c>
      <c r="G49" s="46">
        <f t="shared" si="10"/>
        <v>64553138</v>
      </c>
      <c r="H49" s="46">
        <f t="shared" si="10"/>
        <v>-12989835</v>
      </c>
      <c r="I49" s="46">
        <f t="shared" si="10"/>
        <v>-20937427</v>
      </c>
      <c r="J49" s="46">
        <f t="shared" si="10"/>
        <v>30625876</v>
      </c>
      <c r="K49" s="46">
        <f t="shared" si="10"/>
        <v>-7638723</v>
      </c>
      <c r="L49" s="46">
        <f t="shared" si="10"/>
        <v>71277170</v>
      </c>
      <c r="M49" s="46">
        <f t="shared" si="10"/>
        <v>-39846988</v>
      </c>
      <c r="N49" s="46">
        <f t="shared" si="10"/>
        <v>23791459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54417335</v>
      </c>
      <c r="X49" s="46">
        <f>IF(F25=F48,0,X25-X48)</f>
        <v>46556060</v>
      </c>
      <c r="Y49" s="46">
        <f t="shared" si="10"/>
        <v>7861275</v>
      </c>
      <c r="Z49" s="47">
        <f>+IF(X49&lt;&gt;0,+(Y49/X49)*100,0)</f>
        <v>16.88561059505465</v>
      </c>
      <c r="AA49" s="44">
        <f>+AA25-AA48</f>
        <v>50221733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953839</v>
      </c>
      <c r="D5" s="19">
        <f>SUM(D6:D8)</f>
        <v>0</v>
      </c>
      <c r="E5" s="20">
        <f t="shared" si="0"/>
        <v>171420800</v>
      </c>
      <c r="F5" s="21">
        <f t="shared" si="0"/>
        <v>171420800</v>
      </c>
      <c r="G5" s="21">
        <f t="shared" si="0"/>
        <v>67477636</v>
      </c>
      <c r="H5" s="21">
        <f t="shared" si="0"/>
        <v>1873153</v>
      </c>
      <c r="I5" s="21">
        <f t="shared" si="0"/>
        <v>721164</v>
      </c>
      <c r="J5" s="21">
        <f t="shared" si="0"/>
        <v>70071953</v>
      </c>
      <c r="K5" s="21">
        <f t="shared" si="0"/>
        <v>5859797</v>
      </c>
      <c r="L5" s="21">
        <f t="shared" si="0"/>
        <v>50994887</v>
      </c>
      <c r="M5" s="21">
        <f t="shared" si="0"/>
        <v>0</v>
      </c>
      <c r="N5" s="21">
        <f t="shared" si="0"/>
        <v>56854684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126926637</v>
      </c>
      <c r="X5" s="21">
        <f t="shared" si="0"/>
        <v>102940506</v>
      </c>
      <c r="Y5" s="21">
        <f t="shared" si="0"/>
        <v>23986131</v>
      </c>
      <c r="Z5" s="4">
        <f>+IF(X5&lt;&gt;0,+(Y5/X5)*100,0)</f>
        <v>23.300964733940592</v>
      </c>
      <c r="AA5" s="19">
        <f>SUM(AA6:AA8)</f>
        <v>171420800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5447502</v>
      </c>
      <c r="Y6" s="24">
        <v>-5447502</v>
      </c>
      <c r="Z6" s="6">
        <v>-100</v>
      </c>
      <c r="AA6" s="22"/>
    </row>
    <row r="7" spans="1:27" ht="13.5">
      <c r="A7" s="5" t="s">
        <v>34</v>
      </c>
      <c r="B7" s="3"/>
      <c r="C7" s="25">
        <v>953839</v>
      </c>
      <c r="D7" s="25"/>
      <c r="E7" s="26">
        <v>171420800</v>
      </c>
      <c r="F7" s="27">
        <v>171420800</v>
      </c>
      <c r="G7" s="27">
        <v>67477636</v>
      </c>
      <c r="H7" s="27">
        <v>1873153</v>
      </c>
      <c r="I7" s="27">
        <v>721164</v>
      </c>
      <c r="J7" s="27">
        <v>70071953</v>
      </c>
      <c r="K7" s="27">
        <v>5859797</v>
      </c>
      <c r="L7" s="27">
        <v>50970275</v>
      </c>
      <c r="M7" s="27"/>
      <c r="N7" s="27">
        <v>56830072</v>
      </c>
      <c r="O7" s="27"/>
      <c r="P7" s="27"/>
      <c r="Q7" s="27"/>
      <c r="R7" s="27"/>
      <c r="S7" s="27"/>
      <c r="T7" s="27"/>
      <c r="U7" s="27"/>
      <c r="V7" s="27"/>
      <c r="W7" s="27">
        <v>126902025</v>
      </c>
      <c r="X7" s="27">
        <v>97445502</v>
      </c>
      <c r="Y7" s="27">
        <v>29456523</v>
      </c>
      <c r="Z7" s="7">
        <v>30.23</v>
      </c>
      <c r="AA7" s="25">
        <v>171420800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>
        <v>24612</v>
      </c>
      <c r="M8" s="24"/>
      <c r="N8" s="24">
        <v>24612</v>
      </c>
      <c r="O8" s="24"/>
      <c r="P8" s="24"/>
      <c r="Q8" s="24"/>
      <c r="R8" s="24"/>
      <c r="S8" s="24"/>
      <c r="T8" s="24"/>
      <c r="U8" s="24"/>
      <c r="V8" s="24"/>
      <c r="W8" s="24">
        <v>24612</v>
      </c>
      <c r="X8" s="24">
        <v>47502</v>
      </c>
      <c r="Y8" s="24">
        <v>-22890</v>
      </c>
      <c r="Z8" s="6">
        <v>-48.19</v>
      </c>
      <c r="AA8" s="22"/>
    </row>
    <row r="9" spans="1:27" ht="13.5">
      <c r="A9" s="2" t="s">
        <v>36</v>
      </c>
      <c r="B9" s="3"/>
      <c r="C9" s="19">
        <f aca="true" t="shared" si="1" ref="C9:Y9">SUM(C10:C14)</f>
        <v>320279</v>
      </c>
      <c r="D9" s="19">
        <f>SUM(D10:D14)</f>
        <v>0</v>
      </c>
      <c r="E9" s="20">
        <f t="shared" si="1"/>
        <v>4968000</v>
      </c>
      <c r="F9" s="21">
        <f t="shared" si="1"/>
        <v>4968000</v>
      </c>
      <c r="G9" s="21">
        <f t="shared" si="1"/>
        <v>366237</v>
      </c>
      <c r="H9" s="21">
        <f t="shared" si="1"/>
        <v>675422</v>
      </c>
      <c r="I9" s="21">
        <f t="shared" si="1"/>
        <v>323647</v>
      </c>
      <c r="J9" s="21">
        <f t="shared" si="1"/>
        <v>1365306</v>
      </c>
      <c r="K9" s="21">
        <f t="shared" si="1"/>
        <v>326488</v>
      </c>
      <c r="L9" s="21">
        <f t="shared" si="1"/>
        <v>567842</v>
      </c>
      <c r="M9" s="21">
        <f t="shared" si="1"/>
        <v>0</v>
      </c>
      <c r="N9" s="21">
        <f t="shared" si="1"/>
        <v>894330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2259636</v>
      </c>
      <c r="X9" s="21">
        <f t="shared" si="1"/>
        <v>3304002</v>
      </c>
      <c r="Y9" s="21">
        <f t="shared" si="1"/>
        <v>-1044366</v>
      </c>
      <c r="Z9" s="4">
        <f>+IF(X9&lt;&gt;0,+(Y9/X9)*100,0)</f>
        <v>-31.609121301984683</v>
      </c>
      <c r="AA9" s="19">
        <f>SUM(AA10:AA14)</f>
        <v>4968000</v>
      </c>
    </row>
    <row r="10" spans="1:27" ht="13.5">
      <c r="A10" s="5" t="s">
        <v>37</v>
      </c>
      <c r="B10" s="3"/>
      <c r="C10" s="22">
        <v>320279</v>
      </c>
      <c r="D10" s="22"/>
      <c r="E10" s="23">
        <v>4968000</v>
      </c>
      <c r="F10" s="24">
        <v>4968000</v>
      </c>
      <c r="G10" s="24">
        <v>366237</v>
      </c>
      <c r="H10" s="24">
        <v>675422</v>
      </c>
      <c r="I10" s="24">
        <v>323647</v>
      </c>
      <c r="J10" s="24">
        <v>1365306</v>
      </c>
      <c r="K10" s="24">
        <v>326488</v>
      </c>
      <c r="L10" s="24">
        <v>567842</v>
      </c>
      <c r="M10" s="24"/>
      <c r="N10" s="24">
        <v>894330</v>
      </c>
      <c r="O10" s="24"/>
      <c r="P10" s="24"/>
      <c r="Q10" s="24"/>
      <c r="R10" s="24"/>
      <c r="S10" s="24"/>
      <c r="T10" s="24"/>
      <c r="U10" s="24"/>
      <c r="V10" s="24"/>
      <c r="W10" s="24">
        <v>2259636</v>
      </c>
      <c r="X10" s="24">
        <v>3304002</v>
      </c>
      <c r="Y10" s="24">
        <v>-1044366</v>
      </c>
      <c r="Z10" s="6">
        <v>-31.61</v>
      </c>
      <c r="AA10" s="22">
        <v>4968000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72593</v>
      </c>
      <c r="D15" s="19">
        <f>SUM(D16:D18)</f>
        <v>0</v>
      </c>
      <c r="E15" s="20">
        <f t="shared" si="2"/>
        <v>100399468</v>
      </c>
      <c r="F15" s="21">
        <f t="shared" si="2"/>
        <v>100399468</v>
      </c>
      <c r="G15" s="21">
        <f t="shared" si="2"/>
        <v>287699</v>
      </c>
      <c r="H15" s="21">
        <f t="shared" si="2"/>
        <v>32732</v>
      </c>
      <c r="I15" s="21">
        <f t="shared" si="2"/>
        <v>17260</v>
      </c>
      <c r="J15" s="21">
        <f t="shared" si="2"/>
        <v>337691</v>
      </c>
      <c r="K15" s="21">
        <f t="shared" si="2"/>
        <v>79599</v>
      </c>
      <c r="L15" s="21">
        <f t="shared" si="2"/>
        <v>44680</v>
      </c>
      <c r="M15" s="21">
        <f t="shared" si="2"/>
        <v>0</v>
      </c>
      <c r="N15" s="21">
        <f t="shared" si="2"/>
        <v>124279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461970</v>
      </c>
      <c r="X15" s="21">
        <f t="shared" si="2"/>
        <v>4273500</v>
      </c>
      <c r="Y15" s="21">
        <f t="shared" si="2"/>
        <v>-3811530</v>
      </c>
      <c r="Z15" s="4">
        <f>+IF(X15&lt;&gt;0,+(Y15/X15)*100,0)</f>
        <v>-89.18989118989118</v>
      </c>
      <c r="AA15" s="19">
        <f>SUM(AA16:AA18)</f>
        <v>100399468</v>
      </c>
    </row>
    <row r="16" spans="1:27" ht="13.5">
      <c r="A16" s="5" t="s">
        <v>43</v>
      </c>
      <c r="B16" s="3"/>
      <c r="C16" s="22">
        <v>72593</v>
      </c>
      <c r="D16" s="22"/>
      <c r="E16" s="23">
        <v>44805468</v>
      </c>
      <c r="F16" s="24">
        <v>44805468</v>
      </c>
      <c r="G16" s="24">
        <v>287699</v>
      </c>
      <c r="H16" s="24">
        <v>32732</v>
      </c>
      <c r="I16" s="24">
        <v>17260</v>
      </c>
      <c r="J16" s="24">
        <v>337691</v>
      </c>
      <c r="K16" s="24">
        <v>79599</v>
      </c>
      <c r="L16" s="24">
        <v>44680</v>
      </c>
      <c r="M16" s="24"/>
      <c r="N16" s="24">
        <v>124279</v>
      </c>
      <c r="O16" s="24"/>
      <c r="P16" s="24"/>
      <c r="Q16" s="24"/>
      <c r="R16" s="24"/>
      <c r="S16" s="24"/>
      <c r="T16" s="24"/>
      <c r="U16" s="24"/>
      <c r="V16" s="24"/>
      <c r="W16" s="24">
        <v>461970</v>
      </c>
      <c r="X16" s="24">
        <v>4273500</v>
      </c>
      <c r="Y16" s="24">
        <v>-3811530</v>
      </c>
      <c r="Z16" s="6">
        <v>-89.19</v>
      </c>
      <c r="AA16" s="22">
        <v>44805468</v>
      </c>
    </row>
    <row r="17" spans="1:27" ht="13.5">
      <c r="A17" s="5" t="s">
        <v>44</v>
      </c>
      <c r="B17" s="3"/>
      <c r="C17" s="22"/>
      <c r="D17" s="22"/>
      <c r="E17" s="23">
        <v>55594000</v>
      </c>
      <c r="F17" s="24">
        <v>55594000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55594000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224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13000126</v>
      </c>
      <c r="H19" s="21">
        <f t="shared" si="3"/>
        <v>0</v>
      </c>
      <c r="I19" s="21">
        <f t="shared" si="3"/>
        <v>31078</v>
      </c>
      <c r="J19" s="21">
        <f t="shared" si="3"/>
        <v>13031204</v>
      </c>
      <c r="K19" s="21">
        <f t="shared" si="3"/>
        <v>3015</v>
      </c>
      <c r="L19" s="21">
        <f t="shared" si="3"/>
        <v>0</v>
      </c>
      <c r="M19" s="21">
        <f t="shared" si="3"/>
        <v>0</v>
      </c>
      <c r="N19" s="21">
        <f t="shared" si="3"/>
        <v>3015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13034219</v>
      </c>
      <c r="X19" s="21">
        <f t="shared" si="3"/>
        <v>79002</v>
      </c>
      <c r="Y19" s="21">
        <f t="shared" si="3"/>
        <v>12955217</v>
      </c>
      <c r="Z19" s="4">
        <f>+IF(X19&lt;&gt;0,+(Y19/X19)*100,0)</f>
        <v>16398.593706488446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224</v>
      </c>
      <c r="D23" s="22"/>
      <c r="E23" s="23"/>
      <c r="F23" s="24"/>
      <c r="G23" s="24">
        <v>13000126</v>
      </c>
      <c r="H23" s="24"/>
      <c r="I23" s="24">
        <v>31078</v>
      </c>
      <c r="J23" s="24">
        <v>13031204</v>
      </c>
      <c r="K23" s="24">
        <v>3015</v>
      </c>
      <c r="L23" s="24"/>
      <c r="M23" s="24"/>
      <c r="N23" s="24">
        <v>3015</v>
      </c>
      <c r="O23" s="24"/>
      <c r="P23" s="24"/>
      <c r="Q23" s="24"/>
      <c r="R23" s="24"/>
      <c r="S23" s="24"/>
      <c r="T23" s="24"/>
      <c r="U23" s="24"/>
      <c r="V23" s="24"/>
      <c r="W23" s="24">
        <v>13034219</v>
      </c>
      <c r="X23" s="24">
        <v>79002</v>
      </c>
      <c r="Y23" s="24">
        <v>12955217</v>
      </c>
      <c r="Z23" s="6">
        <v>16398.59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1346935</v>
      </c>
      <c r="D25" s="40">
        <f>+D5+D9+D15+D19+D24</f>
        <v>0</v>
      </c>
      <c r="E25" s="41">
        <f t="shared" si="4"/>
        <v>276788268</v>
      </c>
      <c r="F25" s="42">
        <f t="shared" si="4"/>
        <v>276788268</v>
      </c>
      <c r="G25" s="42">
        <f t="shared" si="4"/>
        <v>81131698</v>
      </c>
      <c r="H25" s="42">
        <f t="shared" si="4"/>
        <v>2581307</v>
      </c>
      <c r="I25" s="42">
        <f t="shared" si="4"/>
        <v>1093149</v>
      </c>
      <c r="J25" s="42">
        <f t="shared" si="4"/>
        <v>84806154</v>
      </c>
      <c r="K25" s="42">
        <f t="shared" si="4"/>
        <v>6268899</v>
      </c>
      <c r="L25" s="42">
        <f t="shared" si="4"/>
        <v>51607409</v>
      </c>
      <c r="M25" s="42">
        <f t="shared" si="4"/>
        <v>0</v>
      </c>
      <c r="N25" s="42">
        <f t="shared" si="4"/>
        <v>57876308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142682462</v>
      </c>
      <c r="X25" s="42">
        <f t="shared" si="4"/>
        <v>110597010</v>
      </c>
      <c r="Y25" s="42">
        <f t="shared" si="4"/>
        <v>32085452</v>
      </c>
      <c r="Z25" s="43">
        <f>+IF(X25&lt;&gt;0,+(Y25/X25)*100,0)</f>
        <v>29.011138727891467</v>
      </c>
      <c r="AA25" s="40">
        <f>+AA5+AA9+AA15+AA19+AA24</f>
        <v>276788268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6171879</v>
      </c>
      <c r="D28" s="19">
        <f>SUM(D29:D31)</f>
        <v>0</v>
      </c>
      <c r="E28" s="20">
        <f t="shared" si="5"/>
        <v>53231563</v>
      </c>
      <c r="F28" s="21">
        <f t="shared" si="5"/>
        <v>53231563</v>
      </c>
      <c r="G28" s="21">
        <f t="shared" si="5"/>
        <v>6348612</v>
      </c>
      <c r="H28" s="21">
        <f t="shared" si="5"/>
        <v>7562132</v>
      </c>
      <c r="I28" s="21">
        <f t="shared" si="5"/>
        <v>7843249</v>
      </c>
      <c r="J28" s="21">
        <f t="shared" si="5"/>
        <v>21753993</v>
      </c>
      <c r="K28" s="21">
        <f t="shared" si="5"/>
        <v>6311834</v>
      </c>
      <c r="L28" s="21">
        <f t="shared" si="5"/>
        <v>6703084</v>
      </c>
      <c r="M28" s="21">
        <f t="shared" si="5"/>
        <v>0</v>
      </c>
      <c r="N28" s="21">
        <f t="shared" si="5"/>
        <v>13014918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34768911</v>
      </c>
      <c r="X28" s="21">
        <f t="shared" si="5"/>
        <v>43625994</v>
      </c>
      <c r="Y28" s="21">
        <f t="shared" si="5"/>
        <v>-8857083</v>
      </c>
      <c r="Z28" s="4">
        <f>+IF(X28&lt;&gt;0,+(Y28/X28)*100,0)</f>
        <v>-20.302306464352423</v>
      </c>
      <c r="AA28" s="19">
        <f>SUM(AA29:AA31)</f>
        <v>53231563</v>
      </c>
    </row>
    <row r="29" spans="1:27" ht="13.5">
      <c r="A29" s="5" t="s">
        <v>33</v>
      </c>
      <c r="B29" s="3"/>
      <c r="C29" s="22">
        <v>2297047</v>
      </c>
      <c r="D29" s="22"/>
      <c r="E29" s="23">
        <v>29346228</v>
      </c>
      <c r="F29" s="24">
        <v>29346228</v>
      </c>
      <c r="G29" s="24">
        <v>2878270</v>
      </c>
      <c r="H29" s="24">
        <v>2609278</v>
      </c>
      <c r="I29" s="24">
        <v>2654687</v>
      </c>
      <c r="J29" s="24">
        <v>8142235</v>
      </c>
      <c r="K29" s="24">
        <v>2940380</v>
      </c>
      <c r="L29" s="24">
        <v>2606471</v>
      </c>
      <c r="M29" s="24"/>
      <c r="N29" s="24">
        <v>5546851</v>
      </c>
      <c r="O29" s="24"/>
      <c r="P29" s="24"/>
      <c r="Q29" s="24"/>
      <c r="R29" s="24"/>
      <c r="S29" s="24"/>
      <c r="T29" s="24"/>
      <c r="U29" s="24"/>
      <c r="V29" s="24"/>
      <c r="W29" s="24">
        <v>13689086</v>
      </c>
      <c r="X29" s="24">
        <v>22435998</v>
      </c>
      <c r="Y29" s="24">
        <v>-8746912</v>
      </c>
      <c r="Z29" s="6">
        <v>-38.99</v>
      </c>
      <c r="AA29" s="22">
        <v>29346228</v>
      </c>
    </row>
    <row r="30" spans="1:27" ht="13.5">
      <c r="A30" s="5" t="s">
        <v>34</v>
      </c>
      <c r="B30" s="3"/>
      <c r="C30" s="25">
        <v>1963384</v>
      </c>
      <c r="D30" s="25"/>
      <c r="E30" s="26">
        <v>10362911</v>
      </c>
      <c r="F30" s="27">
        <v>10362911</v>
      </c>
      <c r="G30" s="27">
        <v>1463261</v>
      </c>
      <c r="H30" s="27">
        <v>2914915</v>
      </c>
      <c r="I30" s="27">
        <v>2792711</v>
      </c>
      <c r="J30" s="27">
        <v>7170887</v>
      </c>
      <c r="K30" s="27">
        <v>1252119</v>
      </c>
      <c r="L30" s="27">
        <v>2033641</v>
      </c>
      <c r="M30" s="27"/>
      <c r="N30" s="27">
        <v>3285760</v>
      </c>
      <c r="O30" s="27"/>
      <c r="P30" s="27"/>
      <c r="Q30" s="27"/>
      <c r="R30" s="27"/>
      <c r="S30" s="27"/>
      <c r="T30" s="27"/>
      <c r="U30" s="27"/>
      <c r="V30" s="27"/>
      <c r="W30" s="27">
        <v>10456647</v>
      </c>
      <c r="X30" s="27">
        <v>9496998</v>
      </c>
      <c r="Y30" s="27">
        <v>959649</v>
      </c>
      <c r="Z30" s="7">
        <v>10.1</v>
      </c>
      <c r="AA30" s="25">
        <v>10362911</v>
      </c>
    </row>
    <row r="31" spans="1:27" ht="13.5">
      <c r="A31" s="5" t="s">
        <v>35</v>
      </c>
      <c r="B31" s="3"/>
      <c r="C31" s="22">
        <v>1911448</v>
      </c>
      <c r="D31" s="22"/>
      <c r="E31" s="23">
        <v>13522424</v>
      </c>
      <c r="F31" s="24">
        <v>13522424</v>
      </c>
      <c r="G31" s="24">
        <v>2007081</v>
      </c>
      <c r="H31" s="24">
        <v>2037939</v>
      </c>
      <c r="I31" s="24">
        <v>2395851</v>
      </c>
      <c r="J31" s="24">
        <v>6440871</v>
      </c>
      <c r="K31" s="24">
        <v>2119335</v>
      </c>
      <c r="L31" s="24">
        <v>2062972</v>
      </c>
      <c r="M31" s="24"/>
      <c r="N31" s="24">
        <v>4182307</v>
      </c>
      <c r="O31" s="24"/>
      <c r="P31" s="24"/>
      <c r="Q31" s="24"/>
      <c r="R31" s="24"/>
      <c r="S31" s="24"/>
      <c r="T31" s="24"/>
      <c r="U31" s="24"/>
      <c r="V31" s="24"/>
      <c r="W31" s="24">
        <v>10623178</v>
      </c>
      <c r="X31" s="24">
        <v>11692998</v>
      </c>
      <c r="Y31" s="24">
        <v>-1069820</v>
      </c>
      <c r="Z31" s="6">
        <v>-9.15</v>
      </c>
      <c r="AA31" s="22">
        <v>13522424</v>
      </c>
    </row>
    <row r="32" spans="1:27" ht="13.5">
      <c r="A32" s="2" t="s">
        <v>36</v>
      </c>
      <c r="B32" s="3"/>
      <c r="C32" s="19">
        <f aca="true" t="shared" si="6" ref="C32:Y32">SUM(C33:C37)</f>
        <v>2014922</v>
      </c>
      <c r="D32" s="19">
        <f>SUM(D33:D37)</f>
        <v>0</v>
      </c>
      <c r="E32" s="20">
        <f t="shared" si="6"/>
        <v>31848994</v>
      </c>
      <c r="F32" s="21">
        <f t="shared" si="6"/>
        <v>31848994</v>
      </c>
      <c r="G32" s="21">
        <f t="shared" si="6"/>
        <v>2620838</v>
      </c>
      <c r="H32" s="21">
        <f t="shared" si="6"/>
        <v>2592443</v>
      </c>
      <c r="I32" s="21">
        <f t="shared" si="6"/>
        <v>2777384</v>
      </c>
      <c r="J32" s="21">
        <f t="shared" si="6"/>
        <v>7990665</v>
      </c>
      <c r="K32" s="21">
        <f t="shared" si="6"/>
        <v>2766955</v>
      </c>
      <c r="L32" s="21">
        <f t="shared" si="6"/>
        <v>2535099</v>
      </c>
      <c r="M32" s="21">
        <f t="shared" si="6"/>
        <v>0</v>
      </c>
      <c r="N32" s="21">
        <f t="shared" si="6"/>
        <v>5302054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13292719</v>
      </c>
      <c r="X32" s="21">
        <f t="shared" si="6"/>
        <v>18795000</v>
      </c>
      <c r="Y32" s="21">
        <f t="shared" si="6"/>
        <v>-5502281</v>
      </c>
      <c r="Z32" s="4">
        <f>+IF(X32&lt;&gt;0,+(Y32/X32)*100,0)</f>
        <v>-29.275238095238095</v>
      </c>
      <c r="AA32" s="19">
        <f>SUM(AA33:AA37)</f>
        <v>31848994</v>
      </c>
    </row>
    <row r="33" spans="1:27" ht="13.5">
      <c r="A33" s="5" t="s">
        <v>37</v>
      </c>
      <c r="B33" s="3"/>
      <c r="C33" s="22">
        <v>2014922</v>
      </c>
      <c r="D33" s="22"/>
      <c r="E33" s="23">
        <v>31848994</v>
      </c>
      <c r="F33" s="24">
        <v>31848994</v>
      </c>
      <c r="G33" s="24">
        <v>2620838</v>
      </c>
      <c r="H33" s="24">
        <v>2592443</v>
      </c>
      <c r="I33" s="24">
        <v>2777384</v>
      </c>
      <c r="J33" s="24">
        <v>7990665</v>
      </c>
      <c r="K33" s="24">
        <v>2766955</v>
      </c>
      <c r="L33" s="24">
        <v>2535099</v>
      </c>
      <c r="M33" s="24"/>
      <c r="N33" s="24">
        <v>5302054</v>
      </c>
      <c r="O33" s="24"/>
      <c r="P33" s="24"/>
      <c r="Q33" s="24"/>
      <c r="R33" s="24"/>
      <c r="S33" s="24"/>
      <c r="T33" s="24"/>
      <c r="U33" s="24"/>
      <c r="V33" s="24"/>
      <c r="W33" s="24">
        <v>13292719</v>
      </c>
      <c r="X33" s="24">
        <v>18795000</v>
      </c>
      <c r="Y33" s="24">
        <v>-5502281</v>
      </c>
      <c r="Z33" s="6">
        <v>-29.28</v>
      </c>
      <c r="AA33" s="22">
        <v>31848994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2088826</v>
      </c>
      <c r="D38" s="19">
        <f>SUM(D39:D41)</f>
        <v>0</v>
      </c>
      <c r="E38" s="20">
        <f t="shared" si="7"/>
        <v>7242391</v>
      </c>
      <c r="F38" s="21">
        <f t="shared" si="7"/>
        <v>7242391</v>
      </c>
      <c r="G38" s="21">
        <f t="shared" si="7"/>
        <v>870647</v>
      </c>
      <c r="H38" s="21">
        <f t="shared" si="7"/>
        <v>528167</v>
      </c>
      <c r="I38" s="21">
        <f t="shared" si="7"/>
        <v>552259</v>
      </c>
      <c r="J38" s="21">
        <f t="shared" si="7"/>
        <v>1951073</v>
      </c>
      <c r="K38" s="21">
        <f t="shared" si="7"/>
        <v>832521</v>
      </c>
      <c r="L38" s="21">
        <f t="shared" si="7"/>
        <v>672724</v>
      </c>
      <c r="M38" s="21">
        <f t="shared" si="7"/>
        <v>0</v>
      </c>
      <c r="N38" s="21">
        <f t="shared" si="7"/>
        <v>1505245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3456318</v>
      </c>
      <c r="X38" s="21">
        <f t="shared" si="7"/>
        <v>4543002</v>
      </c>
      <c r="Y38" s="21">
        <f t="shared" si="7"/>
        <v>-1086684</v>
      </c>
      <c r="Z38" s="4">
        <f>+IF(X38&lt;&gt;0,+(Y38/X38)*100,0)</f>
        <v>-23.919954250515406</v>
      </c>
      <c r="AA38" s="19">
        <f>SUM(AA39:AA41)</f>
        <v>7242391</v>
      </c>
    </row>
    <row r="39" spans="1:27" ht="13.5">
      <c r="A39" s="5" t="s">
        <v>43</v>
      </c>
      <c r="B39" s="3"/>
      <c r="C39" s="22">
        <v>2088826</v>
      </c>
      <c r="D39" s="22"/>
      <c r="E39" s="23">
        <v>7242391</v>
      </c>
      <c r="F39" s="24">
        <v>7242391</v>
      </c>
      <c r="G39" s="24">
        <v>870647</v>
      </c>
      <c r="H39" s="24">
        <v>528167</v>
      </c>
      <c r="I39" s="24">
        <v>552259</v>
      </c>
      <c r="J39" s="24">
        <v>1951073</v>
      </c>
      <c r="K39" s="24">
        <v>832521</v>
      </c>
      <c r="L39" s="24">
        <v>672724</v>
      </c>
      <c r="M39" s="24"/>
      <c r="N39" s="24">
        <v>1505245</v>
      </c>
      <c r="O39" s="24"/>
      <c r="P39" s="24"/>
      <c r="Q39" s="24"/>
      <c r="R39" s="24"/>
      <c r="S39" s="24"/>
      <c r="T39" s="24"/>
      <c r="U39" s="24"/>
      <c r="V39" s="24"/>
      <c r="W39" s="24">
        <v>3456318</v>
      </c>
      <c r="X39" s="24">
        <v>4543002</v>
      </c>
      <c r="Y39" s="24">
        <v>-1086684</v>
      </c>
      <c r="Z39" s="6">
        <v>-23.92</v>
      </c>
      <c r="AA39" s="22">
        <v>7242391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5640891</v>
      </c>
      <c r="D42" s="19">
        <f>SUM(D43:D46)</f>
        <v>0</v>
      </c>
      <c r="E42" s="20">
        <f t="shared" si="8"/>
        <v>10596059</v>
      </c>
      <c r="F42" s="21">
        <f t="shared" si="8"/>
        <v>10596059</v>
      </c>
      <c r="G42" s="21">
        <f t="shared" si="8"/>
        <v>9888403</v>
      </c>
      <c r="H42" s="21">
        <f t="shared" si="8"/>
        <v>6910245</v>
      </c>
      <c r="I42" s="21">
        <f t="shared" si="8"/>
        <v>2340336</v>
      </c>
      <c r="J42" s="21">
        <f t="shared" si="8"/>
        <v>19138984</v>
      </c>
      <c r="K42" s="21">
        <f t="shared" si="8"/>
        <v>3197420</v>
      </c>
      <c r="L42" s="21">
        <f t="shared" si="8"/>
        <v>1751230</v>
      </c>
      <c r="M42" s="21">
        <f t="shared" si="8"/>
        <v>0</v>
      </c>
      <c r="N42" s="21">
        <f t="shared" si="8"/>
        <v>4948650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24087634</v>
      </c>
      <c r="X42" s="21">
        <f t="shared" si="8"/>
        <v>20952972</v>
      </c>
      <c r="Y42" s="21">
        <f t="shared" si="8"/>
        <v>3134662</v>
      </c>
      <c r="Z42" s="4">
        <f>+IF(X42&lt;&gt;0,+(Y42/X42)*100,0)</f>
        <v>14.960464797070316</v>
      </c>
      <c r="AA42" s="19">
        <f>SUM(AA43:AA46)</f>
        <v>10596059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5640891</v>
      </c>
      <c r="D46" s="22"/>
      <c r="E46" s="23">
        <v>10596059</v>
      </c>
      <c r="F46" s="24">
        <v>10596059</v>
      </c>
      <c r="G46" s="24">
        <v>9888403</v>
      </c>
      <c r="H46" s="24">
        <v>6910245</v>
      </c>
      <c r="I46" s="24">
        <v>2340336</v>
      </c>
      <c r="J46" s="24">
        <v>19138984</v>
      </c>
      <c r="K46" s="24">
        <v>3197420</v>
      </c>
      <c r="L46" s="24">
        <v>1751230</v>
      </c>
      <c r="M46" s="24"/>
      <c r="N46" s="24">
        <v>4948650</v>
      </c>
      <c r="O46" s="24"/>
      <c r="P46" s="24"/>
      <c r="Q46" s="24"/>
      <c r="R46" s="24"/>
      <c r="S46" s="24"/>
      <c r="T46" s="24"/>
      <c r="U46" s="24"/>
      <c r="V46" s="24"/>
      <c r="W46" s="24">
        <v>24087634</v>
      </c>
      <c r="X46" s="24">
        <v>20952972</v>
      </c>
      <c r="Y46" s="24">
        <v>3134662</v>
      </c>
      <c r="Z46" s="6">
        <v>14.96</v>
      </c>
      <c r="AA46" s="22">
        <v>10596059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15916518</v>
      </c>
      <c r="D48" s="40">
        <f>+D28+D32+D38+D42+D47</f>
        <v>0</v>
      </c>
      <c r="E48" s="41">
        <f t="shared" si="9"/>
        <v>102919007</v>
      </c>
      <c r="F48" s="42">
        <f t="shared" si="9"/>
        <v>102919007</v>
      </c>
      <c r="G48" s="42">
        <f t="shared" si="9"/>
        <v>19728500</v>
      </c>
      <c r="H48" s="42">
        <f t="shared" si="9"/>
        <v>17592987</v>
      </c>
      <c r="I48" s="42">
        <f t="shared" si="9"/>
        <v>13513228</v>
      </c>
      <c r="J48" s="42">
        <f t="shared" si="9"/>
        <v>50834715</v>
      </c>
      <c r="K48" s="42">
        <f t="shared" si="9"/>
        <v>13108730</v>
      </c>
      <c r="L48" s="42">
        <f t="shared" si="9"/>
        <v>11662137</v>
      </c>
      <c r="M48" s="42">
        <f t="shared" si="9"/>
        <v>0</v>
      </c>
      <c r="N48" s="42">
        <f t="shared" si="9"/>
        <v>24770867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75605582</v>
      </c>
      <c r="X48" s="42">
        <f t="shared" si="9"/>
        <v>87916968</v>
      </c>
      <c r="Y48" s="42">
        <f t="shared" si="9"/>
        <v>-12311386</v>
      </c>
      <c r="Z48" s="43">
        <f>+IF(X48&lt;&gt;0,+(Y48/X48)*100,0)</f>
        <v>-14.003424230917519</v>
      </c>
      <c r="AA48" s="40">
        <f>+AA28+AA32+AA38+AA42+AA47</f>
        <v>102919007</v>
      </c>
    </row>
    <row r="49" spans="1:27" ht="13.5">
      <c r="A49" s="14" t="s">
        <v>58</v>
      </c>
      <c r="B49" s="15"/>
      <c r="C49" s="44">
        <f aca="true" t="shared" si="10" ref="C49:Y49">+C25-C48</f>
        <v>-14569583</v>
      </c>
      <c r="D49" s="44">
        <f>+D25-D48</f>
        <v>0</v>
      </c>
      <c r="E49" s="45">
        <f t="shared" si="10"/>
        <v>173869261</v>
      </c>
      <c r="F49" s="46">
        <f t="shared" si="10"/>
        <v>173869261</v>
      </c>
      <c r="G49" s="46">
        <f t="shared" si="10"/>
        <v>61403198</v>
      </c>
      <c r="H49" s="46">
        <f t="shared" si="10"/>
        <v>-15011680</v>
      </c>
      <c r="I49" s="46">
        <f t="shared" si="10"/>
        <v>-12420079</v>
      </c>
      <c r="J49" s="46">
        <f t="shared" si="10"/>
        <v>33971439</v>
      </c>
      <c r="K49" s="46">
        <f t="shared" si="10"/>
        <v>-6839831</v>
      </c>
      <c r="L49" s="46">
        <f t="shared" si="10"/>
        <v>39945272</v>
      </c>
      <c r="M49" s="46">
        <f t="shared" si="10"/>
        <v>0</v>
      </c>
      <c r="N49" s="46">
        <f t="shared" si="10"/>
        <v>33105441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67076880</v>
      </c>
      <c r="X49" s="46">
        <f>IF(F25=F48,0,X25-X48)</f>
        <v>22680042</v>
      </c>
      <c r="Y49" s="46">
        <f t="shared" si="10"/>
        <v>44396838</v>
      </c>
      <c r="Z49" s="47">
        <f>+IF(X49&lt;&gt;0,+(Y49/X49)*100,0)</f>
        <v>195.7528914628994</v>
      </c>
      <c r="AA49" s="44">
        <f>+AA25-AA48</f>
        <v>173869261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131005087</v>
      </c>
      <c r="D5" s="19">
        <f>SUM(D6:D8)</f>
        <v>0</v>
      </c>
      <c r="E5" s="20">
        <f t="shared" si="0"/>
        <v>106293859</v>
      </c>
      <c r="F5" s="21">
        <f t="shared" si="0"/>
        <v>106293859</v>
      </c>
      <c r="G5" s="21">
        <f t="shared" si="0"/>
        <v>36174940</v>
      </c>
      <c r="H5" s="21">
        <f t="shared" si="0"/>
        <v>37294594</v>
      </c>
      <c r="I5" s="21">
        <f t="shared" si="0"/>
        <v>194690</v>
      </c>
      <c r="J5" s="21">
        <f t="shared" si="0"/>
        <v>73664224</v>
      </c>
      <c r="K5" s="21">
        <f t="shared" si="0"/>
        <v>1286910</v>
      </c>
      <c r="L5" s="21">
        <f t="shared" si="0"/>
        <v>0</v>
      </c>
      <c r="M5" s="21">
        <f t="shared" si="0"/>
        <v>0</v>
      </c>
      <c r="N5" s="21">
        <f t="shared" si="0"/>
        <v>1286910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74951134</v>
      </c>
      <c r="X5" s="21">
        <f t="shared" si="0"/>
        <v>0</v>
      </c>
      <c r="Y5" s="21">
        <f t="shared" si="0"/>
        <v>74951134</v>
      </c>
      <c r="Z5" s="4">
        <f>+IF(X5&lt;&gt;0,+(Y5/X5)*100,0)</f>
        <v>0</v>
      </c>
      <c r="AA5" s="19">
        <f>SUM(AA6:AA8)</f>
        <v>106293859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131005087</v>
      </c>
      <c r="D7" s="25"/>
      <c r="E7" s="26">
        <v>106288859</v>
      </c>
      <c r="F7" s="27">
        <v>106288859</v>
      </c>
      <c r="G7" s="27">
        <v>36174940</v>
      </c>
      <c r="H7" s="27">
        <v>37239529</v>
      </c>
      <c r="I7" s="27">
        <v>205725</v>
      </c>
      <c r="J7" s="27">
        <v>73620194</v>
      </c>
      <c r="K7" s="27">
        <v>1324961</v>
      </c>
      <c r="L7" s="27"/>
      <c r="M7" s="27"/>
      <c r="N7" s="27">
        <v>1324961</v>
      </c>
      <c r="O7" s="27"/>
      <c r="P7" s="27"/>
      <c r="Q7" s="27"/>
      <c r="R7" s="27"/>
      <c r="S7" s="27"/>
      <c r="T7" s="27"/>
      <c r="U7" s="27"/>
      <c r="V7" s="27"/>
      <c r="W7" s="27">
        <v>74945155</v>
      </c>
      <c r="X7" s="27"/>
      <c r="Y7" s="27">
        <v>74945155</v>
      </c>
      <c r="Z7" s="7">
        <v>0</v>
      </c>
      <c r="AA7" s="25">
        <v>106288859</v>
      </c>
    </row>
    <row r="8" spans="1:27" ht="13.5">
      <c r="A8" s="5" t="s">
        <v>35</v>
      </c>
      <c r="B8" s="3"/>
      <c r="C8" s="22"/>
      <c r="D8" s="22"/>
      <c r="E8" s="23">
        <v>5000</v>
      </c>
      <c r="F8" s="24">
        <v>5000</v>
      </c>
      <c r="G8" s="24"/>
      <c r="H8" s="24">
        <v>55065</v>
      </c>
      <c r="I8" s="24">
        <v>-11035</v>
      </c>
      <c r="J8" s="24">
        <v>44030</v>
      </c>
      <c r="K8" s="24">
        <v>-38051</v>
      </c>
      <c r="L8" s="24"/>
      <c r="M8" s="24"/>
      <c r="N8" s="24">
        <v>-38051</v>
      </c>
      <c r="O8" s="24"/>
      <c r="P8" s="24"/>
      <c r="Q8" s="24"/>
      <c r="R8" s="24"/>
      <c r="S8" s="24"/>
      <c r="T8" s="24"/>
      <c r="U8" s="24"/>
      <c r="V8" s="24"/>
      <c r="W8" s="24">
        <v>5979</v>
      </c>
      <c r="X8" s="24"/>
      <c r="Y8" s="24">
        <v>5979</v>
      </c>
      <c r="Z8" s="6">
        <v>0</v>
      </c>
      <c r="AA8" s="22">
        <v>5000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1271341</v>
      </c>
      <c r="F9" s="21">
        <f t="shared" si="1"/>
        <v>1271341</v>
      </c>
      <c r="G9" s="21">
        <f t="shared" si="1"/>
        <v>3870</v>
      </c>
      <c r="H9" s="21">
        <f t="shared" si="1"/>
        <v>1800</v>
      </c>
      <c r="I9" s="21">
        <f t="shared" si="1"/>
        <v>7186</v>
      </c>
      <c r="J9" s="21">
        <f t="shared" si="1"/>
        <v>12856</v>
      </c>
      <c r="K9" s="21">
        <f t="shared" si="1"/>
        <v>900</v>
      </c>
      <c r="L9" s="21">
        <f t="shared" si="1"/>
        <v>0</v>
      </c>
      <c r="M9" s="21">
        <f t="shared" si="1"/>
        <v>0</v>
      </c>
      <c r="N9" s="21">
        <f t="shared" si="1"/>
        <v>900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13756</v>
      </c>
      <c r="X9" s="21">
        <f t="shared" si="1"/>
        <v>0</v>
      </c>
      <c r="Y9" s="21">
        <f t="shared" si="1"/>
        <v>13756</v>
      </c>
      <c r="Z9" s="4">
        <f>+IF(X9&lt;&gt;0,+(Y9/X9)*100,0)</f>
        <v>0</v>
      </c>
      <c r="AA9" s="19">
        <f>SUM(AA10:AA14)</f>
        <v>1271341</v>
      </c>
    </row>
    <row r="10" spans="1:27" ht="13.5">
      <c r="A10" s="5" t="s">
        <v>37</v>
      </c>
      <c r="B10" s="3"/>
      <c r="C10" s="22"/>
      <c r="D10" s="22"/>
      <c r="E10" s="23">
        <v>1271341</v>
      </c>
      <c r="F10" s="24">
        <v>1271341</v>
      </c>
      <c r="G10" s="24">
        <v>3870</v>
      </c>
      <c r="H10" s="24">
        <v>1800</v>
      </c>
      <c r="I10" s="24">
        <v>7186</v>
      </c>
      <c r="J10" s="24">
        <v>12856</v>
      </c>
      <c r="K10" s="24">
        <v>900</v>
      </c>
      <c r="L10" s="24"/>
      <c r="M10" s="24"/>
      <c r="N10" s="24">
        <v>900</v>
      </c>
      <c r="O10" s="24"/>
      <c r="P10" s="24"/>
      <c r="Q10" s="24"/>
      <c r="R10" s="24"/>
      <c r="S10" s="24"/>
      <c r="T10" s="24"/>
      <c r="U10" s="24"/>
      <c r="V10" s="24"/>
      <c r="W10" s="24">
        <v>13756</v>
      </c>
      <c r="X10" s="24"/>
      <c r="Y10" s="24">
        <v>13756</v>
      </c>
      <c r="Z10" s="6">
        <v>0</v>
      </c>
      <c r="AA10" s="22">
        <v>1271341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33967200</v>
      </c>
      <c r="F15" s="21">
        <f t="shared" si="2"/>
        <v>33967200</v>
      </c>
      <c r="G15" s="21">
        <f t="shared" si="2"/>
        <v>10718000</v>
      </c>
      <c r="H15" s="21">
        <f t="shared" si="2"/>
        <v>11156074</v>
      </c>
      <c r="I15" s="21">
        <f t="shared" si="2"/>
        <v>0</v>
      </c>
      <c r="J15" s="21">
        <f t="shared" si="2"/>
        <v>21874074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21874074</v>
      </c>
      <c r="X15" s="21">
        <f t="shared" si="2"/>
        <v>0</v>
      </c>
      <c r="Y15" s="21">
        <f t="shared" si="2"/>
        <v>21874074</v>
      </c>
      <c r="Z15" s="4">
        <f>+IF(X15&lt;&gt;0,+(Y15/X15)*100,0)</f>
        <v>0</v>
      </c>
      <c r="AA15" s="19">
        <f>SUM(AA16:AA18)</f>
        <v>33967200</v>
      </c>
    </row>
    <row r="16" spans="1:27" ht="13.5">
      <c r="A16" s="5" t="s">
        <v>43</v>
      </c>
      <c r="B16" s="3"/>
      <c r="C16" s="22"/>
      <c r="D16" s="22"/>
      <c r="E16" s="23">
        <v>600200</v>
      </c>
      <c r="F16" s="24">
        <v>600200</v>
      </c>
      <c r="G16" s="24"/>
      <c r="H16" s="24">
        <v>-1455926</v>
      </c>
      <c r="I16" s="24"/>
      <c r="J16" s="24">
        <v>-1455926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-1455926</v>
      </c>
      <c r="X16" s="24"/>
      <c r="Y16" s="24">
        <v>-1455926</v>
      </c>
      <c r="Z16" s="6">
        <v>0</v>
      </c>
      <c r="AA16" s="22">
        <v>600200</v>
      </c>
    </row>
    <row r="17" spans="1:27" ht="13.5">
      <c r="A17" s="5" t="s">
        <v>44</v>
      </c>
      <c r="B17" s="3"/>
      <c r="C17" s="22"/>
      <c r="D17" s="22"/>
      <c r="E17" s="23">
        <v>33367000</v>
      </c>
      <c r="F17" s="24">
        <v>33367000</v>
      </c>
      <c r="G17" s="24">
        <v>10718000</v>
      </c>
      <c r="H17" s="24">
        <v>12612000</v>
      </c>
      <c r="I17" s="24"/>
      <c r="J17" s="24">
        <v>23330000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23330000</v>
      </c>
      <c r="X17" s="24"/>
      <c r="Y17" s="24">
        <v>23330000</v>
      </c>
      <c r="Z17" s="6">
        <v>0</v>
      </c>
      <c r="AA17" s="22">
        <v>33367000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709229</v>
      </c>
      <c r="D19" s="19">
        <f>SUM(D20:D23)</f>
        <v>0</v>
      </c>
      <c r="E19" s="20">
        <f t="shared" si="3"/>
        <v>523764</v>
      </c>
      <c r="F19" s="21">
        <f t="shared" si="3"/>
        <v>523764</v>
      </c>
      <c r="G19" s="21">
        <f t="shared" si="3"/>
        <v>0</v>
      </c>
      <c r="H19" s="21">
        <f t="shared" si="3"/>
        <v>65233</v>
      </c>
      <c r="I19" s="21">
        <f t="shared" si="3"/>
        <v>63565</v>
      </c>
      <c r="J19" s="21">
        <f t="shared" si="3"/>
        <v>128798</v>
      </c>
      <c r="K19" s="21">
        <f t="shared" si="3"/>
        <v>59020</v>
      </c>
      <c r="L19" s="21">
        <f t="shared" si="3"/>
        <v>0</v>
      </c>
      <c r="M19" s="21">
        <f t="shared" si="3"/>
        <v>0</v>
      </c>
      <c r="N19" s="21">
        <f t="shared" si="3"/>
        <v>59020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187818</v>
      </c>
      <c r="X19" s="21">
        <f t="shared" si="3"/>
        <v>0</v>
      </c>
      <c r="Y19" s="21">
        <f t="shared" si="3"/>
        <v>187818</v>
      </c>
      <c r="Z19" s="4">
        <f>+IF(X19&lt;&gt;0,+(Y19/X19)*100,0)</f>
        <v>0</v>
      </c>
      <c r="AA19" s="19">
        <f>SUM(AA20:AA23)</f>
        <v>523764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709229</v>
      </c>
      <c r="D23" s="22"/>
      <c r="E23" s="23">
        <v>523764</v>
      </c>
      <c r="F23" s="24">
        <v>523764</v>
      </c>
      <c r="G23" s="24"/>
      <c r="H23" s="24">
        <v>65233</v>
      </c>
      <c r="I23" s="24">
        <v>63565</v>
      </c>
      <c r="J23" s="24">
        <v>128798</v>
      </c>
      <c r="K23" s="24">
        <v>59020</v>
      </c>
      <c r="L23" s="24"/>
      <c r="M23" s="24"/>
      <c r="N23" s="24">
        <v>59020</v>
      </c>
      <c r="O23" s="24"/>
      <c r="P23" s="24"/>
      <c r="Q23" s="24"/>
      <c r="R23" s="24"/>
      <c r="S23" s="24"/>
      <c r="T23" s="24"/>
      <c r="U23" s="24"/>
      <c r="V23" s="24"/>
      <c r="W23" s="24">
        <v>187818</v>
      </c>
      <c r="X23" s="24"/>
      <c r="Y23" s="24">
        <v>187818</v>
      </c>
      <c r="Z23" s="6">
        <v>0</v>
      </c>
      <c r="AA23" s="22">
        <v>523764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131714316</v>
      </c>
      <c r="D25" s="40">
        <f>+D5+D9+D15+D19+D24</f>
        <v>0</v>
      </c>
      <c r="E25" s="41">
        <f t="shared" si="4"/>
        <v>142056164</v>
      </c>
      <c r="F25" s="42">
        <f t="shared" si="4"/>
        <v>142056164</v>
      </c>
      <c r="G25" s="42">
        <f t="shared" si="4"/>
        <v>46896810</v>
      </c>
      <c r="H25" s="42">
        <f t="shared" si="4"/>
        <v>48517701</v>
      </c>
      <c r="I25" s="42">
        <f t="shared" si="4"/>
        <v>265441</v>
      </c>
      <c r="J25" s="42">
        <f t="shared" si="4"/>
        <v>95679952</v>
      </c>
      <c r="K25" s="42">
        <f t="shared" si="4"/>
        <v>1346830</v>
      </c>
      <c r="L25" s="42">
        <f t="shared" si="4"/>
        <v>0</v>
      </c>
      <c r="M25" s="42">
        <f t="shared" si="4"/>
        <v>0</v>
      </c>
      <c r="N25" s="42">
        <f t="shared" si="4"/>
        <v>1346830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97026782</v>
      </c>
      <c r="X25" s="42">
        <f t="shared" si="4"/>
        <v>0</v>
      </c>
      <c r="Y25" s="42">
        <f t="shared" si="4"/>
        <v>97026782</v>
      </c>
      <c r="Z25" s="43">
        <f>+IF(X25&lt;&gt;0,+(Y25/X25)*100,0)</f>
        <v>0</v>
      </c>
      <c r="AA25" s="40">
        <f>+AA5+AA9+AA15+AA19+AA24</f>
        <v>142056164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116589959</v>
      </c>
      <c r="D28" s="19">
        <f>SUM(D29:D31)</f>
        <v>0</v>
      </c>
      <c r="E28" s="20">
        <f t="shared" si="5"/>
        <v>128678894</v>
      </c>
      <c r="F28" s="21">
        <f t="shared" si="5"/>
        <v>128678894</v>
      </c>
      <c r="G28" s="21">
        <f t="shared" si="5"/>
        <v>0</v>
      </c>
      <c r="H28" s="21">
        <f t="shared" si="5"/>
        <v>3454520</v>
      </c>
      <c r="I28" s="21">
        <f t="shared" si="5"/>
        <v>4580435</v>
      </c>
      <c r="J28" s="21">
        <f t="shared" si="5"/>
        <v>8034955</v>
      </c>
      <c r="K28" s="21">
        <f t="shared" si="5"/>
        <v>4519081</v>
      </c>
      <c r="L28" s="21">
        <f t="shared" si="5"/>
        <v>0</v>
      </c>
      <c r="M28" s="21">
        <f t="shared" si="5"/>
        <v>0</v>
      </c>
      <c r="N28" s="21">
        <f t="shared" si="5"/>
        <v>4519081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12554036</v>
      </c>
      <c r="X28" s="21">
        <f t="shared" si="5"/>
        <v>0</v>
      </c>
      <c r="Y28" s="21">
        <f t="shared" si="5"/>
        <v>12554036</v>
      </c>
      <c r="Z28" s="4">
        <f>+IF(X28&lt;&gt;0,+(Y28/X28)*100,0)</f>
        <v>0</v>
      </c>
      <c r="AA28" s="19">
        <f>SUM(AA29:AA31)</f>
        <v>128678894</v>
      </c>
    </row>
    <row r="29" spans="1:27" ht="13.5">
      <c r="A29" s="5" t="s">
        <v>33</v>
      </c>
      <c r="B29" s="3"/>
      <c r="C29" s="22">
        <v>7859267</v>
      </c>
      <c r="D29" s="22"/>
      <c r="E29" s="23">
        <v>45012678</v>
      </c>
      <c r="F29" s="24">
        <v>45012678</v>
      </c>
      <c r="G29" s="24"/>
      <c r="H29" s="24">
        <v>1337852</v>
      </c>
      <c r="I29" s="24">
        <v>1959599</v>
      </c>
      <c r="J29" s="24">
        <v>3297451</v>
      </c>
      <c r="K29" s="24">
        <v>2253002</v>
      </c>
      <c r="L29" s="24"/>
      <c r="M29" s="24"/>
      <c r="N29" s="24">
        <v>2253002</v>
      </c>
      <c r="O29" s="24"/>
      <c r="P29" s="24"/>
      <c r="Q29" s="24"/>
      <c r="R29" s="24"/>
      <c r="S29" s="24"/>
      <c r="T29" s="24"/>
      <c r="U29" s="24"/>
      <c r="V29" s="24"/>
      <c r="W29" s="24">
        <v>5550453</v>
      </c>
      <c r="X29" s="24"/>
      <c r="Y29" s="24">
        <v>5550453</v>
      </c>
      <c r="Z29" s="6">
        <v>0</v>
      </c>
      <c r="AA29" s="22">
        <v>45012678</v>
      </c>
    </row>
    <row r="30" spans="1:27" ht="13.5">
      <c r="A30" s="5" t="s">
        <v>34</v>
      </c>
      <c r="B30" s="3"/>
      <c r="C30" s="25">
        <v>72255832</v>
      </c>
      <c r="D30" s="25"/>
      <c r="E30" s="26">
        <v>58891510</v>
      </c>
      <c r="F30" s="27">
        <v>58891510</v>
      </c>
      <c r="G30" s="27"/>
      <c r="H30" s="27">
        <v>969328</v>
      </c>
      <c r="I30" s="27">
        <v>1606425</v>
      </c>
      <c r="J30" s="27">
        <v>2575753</v>
      </c>
      <c r="K30" s="27">
        <v>621972</v>
      </c>
      <c r="L30" s="27"/>
      <c r="M30" s="27"/>
      <c r="N30" s="27">
        <v>621972</v>
      </c>
      <c r="O30" s="27"/>
      <c r="P30" s="27"/>
      <c r="Q30" s="27"/>
      <c r="R30" s="27"/>
      <c r="S30" s="27"/>
      <c r="T30" s="27"/>
      <c r="U30" s="27"/>
      <c r="V30" s="27"/>
      <c r="W30" s="27">
        <v>3197725</v>
      </c>
      <c r="X30" s="27"/>
      <c r="Y30" s="27">
        <v>3197725</v>
      </c>
      <c r="Z30" s="7">
        <v>0</v>
      </c>
      <c r="AA30" s="25">
        <v>58891510</v>
      </c>
    </row>
    <row r="31" spans="1:27" ht="13.5">
      <c r="A31" s="5" t="s">
        <v>35</v>
      </c>
      <c r="B31" s="3"/>
      <c r="C31" s="22">
        <v>36474860</v>
      </c>
      <c r="D31" s="22"/>
      <c r="E31" s="23">
        <v>24774706</v>
      </c>
      <c r="F31" s="24">
        <v>24774706</v>
      </c>
      <c r="G31" s="24"/>
      <c r="H31" s="24">
        <v>1147340</v>
      </c>
      <c r="I31" s="24">
        <v>1014411</v>
      </c>
      <c r="J31" s="24">
        <v>2161751</v>
      </c>
      <c r="K31" s="24">
        <v>1644107</v>
      </c>
      <c r="L31" s="24"/>
      <c r="M31" s="24"/>
      <c r="N31" s="24">
        <v>1644107</v>
      </c>
      <c r="O31" s="24"/>
      <c r="P31" s="24"/>
      <c r="Q31" s="24"/>
      <c r="R31" s="24"/>
      <c r="S31" s="24"/>
      <c r="T31" s="24"/>
      <c r="U31" s="24"/>
      <c r="V31" s="24"/>
      <c r="W31" s="24">
        <v>3805858</v>
      </c>
      <c r="X31" s="24"/>
      <c r="Y31" s="24">
        <v>3805858</v>
      </c>
      <c r="Z31" s="6">
        <v>0</v>
      </c>
      <c r="AA31" s="22">
        <v>24774706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22904242</v>
      </c>
      <c r="F32" s="21">
        <f t="shared" si="6"/>
        <v>22904242</v>
      </c>
      <c r="G32" s="21">
        <f t="shared" si="6"/>
        <v>0</v>
      </c>
      <c r="H32" s="21">
        <f t="shared" si="6"/>
        <v>700885</v>
      </c>
      <c r="I32" s="21">
        <f t="shared" si="6"/>
        <v>1192573</v>
      </c>
      <c r="J32" s="21">
        <f t="shared" si="6"/>
        <v>1893458</v>
      </c>
      <c r="K32" s="21">
        <f t="shared" si="6"/>
        <v>1652088</v>
      </c>
      <c r="L32" s="21">
        <f t="shared" si="6"/>
        <v>0</v>
      </c>
      <c r="M32" s="21">
        <f t="shared" si="6"/>
        <v>0</v>
      </c>
      <c r="N32" s="21">
        <f t="shared" si="6"/>
        <v>1652088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3545546</v>
      </c>
      <c r="X32" s="21">
        <f t="shared" si="6"/>
        <v>0</v>
      </c>
      <c r="Y32" s="21">
        <f t="shared" si="6"/>
        <v>3545546</v>
      </c>
      <c r="Z32" s="4">
        <f>+IF(X32&lt;&gt;0,+(Y32/X32)*100,0)</f>
        <v>0</v>
      </c>
      <c r="AA32" s="19">
        <f>SUM(AA33:AA37)</f>
        <v>22904242</v>
      </c>
    </row>
    <row r="33" spans="1:27" ht="13.5">
      <c r="A33" s="5" t="s">
        <v>37</v>
      </c>
      <c r="B33" s="3"/>
      <c r="C33" s="22"/>
      <c r="D33" s="22"/>
      <c r="E33" s="23">
        <v>22904242</v>
      </c>
      <c r="F33" s="24">
        <v>22904242</v>
      </c>
      <c r="G33" s="24"/>
      <c r="H33" s="24">
        <v>695061</v>
      </c>
      <c r="I33" s="24">
        <v>1170723</v>
      </c>
      <c r="J33" s="24">
        <v>1865784</v>
      </c>
      <c r="K33" s="24">
        <v>1220277</v>
      </c>
      <c r="L33" s="24"/>
      <c r="M33" s="24"/>
      <c r="N33" s="24">
        <v>1220277</v>
      </c>
      <c r="O33" s="24"/>
      <c r="P33" s="24"/>
      <c r="Q33" s="24"/>
      <c r="R33" s="24"/>
      <c r="S33" s="24"/>
      <c r="T33" s="24"/>
      <c r="U33" s="24"/>
      <c r="V33" s="24"/>
      <c r="W33" s="24">
        <v>3086061</v>
      </c>
      <c r="X33" s="24"/>
      <c r="Y33" s="24">
        <v>3086061</v>
      </c>
      <c r="Z33" s="6">
        <v>0</v>
      </c>
      <c r="AA33" s="22">
        <v>22904242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>
        <v>5824</v>
      </c>
      <c r="I35" s="24">
        <v>21850</v>
      </c>
      <c r="J35" s="24">
        <v>27674</v>
      </c>
      <c r="K35" s="24">
        <v>431811</v>
      </c>
      <c r="L35" s="24"/>
      <c r="M35" s="24"/>
      <c r="N35" s="24">
        <v>431811</v>
      </c>
      <c r="O35" s="24"/>
      <c r="P35" s="24"/>
      <c r="Q35" s="24"/>
      <c r="R35" s="24"/>
      <c r="S35" s="24"/>
      <c r="T35" s="24"/>
      <c r="U35" s="24"/>
      <c r="V35" s="24"/>
      <c r="W35" s="24">
        <v>459485</v>
      </c>
      <c r="X35" s="24"/>
      <c r="Y35" s="24">
        <v>459485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33939303</v>
      </c>
      <c r="F38" s="21">
        <f t="shared" si="7"/>
        <v>33939303</v>
      </c>
      <c r="G38" s="21">
        <f t="shared" si="7"/>
        <v>0</v>
      </c>
      <c r="H38" s="21">
        <f t="shared" si="7"/>
        <v>2466108</v>
      </c>
      <c r="I38" s="21">
        <f t="shared" si="7"/>
        <v>3235281</v>
      </c>
      <c r="J38" s="21">
        <f t="shared" si="7"/>
        <v>5701389</v>
      </c>
      <c r="K38" s="21">
        <f t="shared" si="7"/>
        <v>4353966</v>
      </c>
      <c r="L38" s="21">
        <f t="shared" si="7"/>
        <v>0</v>
      </c>
      <c r="M38" s="21">
        <f t="shared" si="7"/>
        <v>0</v>
      </c>
      <c r="N38" s="21">
        <f t="shared" si="7"/>
        <v>4353966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10055355</v>
      </c>
      <c r="X38" s="21">
        <f t="shared" si="7"/>
        <v>0</v>
      </c>
      <c r="Y38" s="21">
        <f t="shared" si="7"/>
        <v>10055355</v>
      </c>
      <c r="Z38" s="4">
        <f>+IF(X38&lt;&gt;0,+(Y38/X38)*100,0)</f>
        <v>0</v>
      </c>
      <c r="AA38" s="19">
        <f>SUM(AA39:AA41)</f>
        <v>33939303</v>
      </c>
    </row>
    <row r="39" spans="1:27" ht="13.5">
      <c r="A39" s="5" t="s">
        <v>43</v>
      </c>
      <c r="B39" s="3"/>
      <c r="C39" s="22"/>
      <c r="D39" s="22"/>
      <c r="E39" s="23">
        <v>10719419</v>
      </c>
      <c r="F39" s="24">
        <v>10719419</v>
      </c>
      <c r="G39" s="24"/>
      <c r="H39" s="24">
        <v>1806651</v>
      </c>
      <c r="I39" s="24">
        <v>841114</v>
      </c>
      <c r="J39" s="24">
        <v>2647765</v>
      </c>
      <c r="K39" s="24">
        <v>751673</v>
      </c>
      <c r="L39" s="24"/>
      <c r="M39" s="24"/>
      <c r="N39" s="24">
        <v>751673</v>
      </c>
      <c r="O39" s="24"/>
      <c r="P39" s="24"/>
      <c r="Q39" s="24"/>
      <c r="R39" s="24"/>
      <c r="S39" s="24"/>
      <c r="T39" s="24"/>
      <c r="U39" s="24"/>
      <c r="V39" s="24"/>
      <c r="W39" s="24">
        <v>3399438</v>
      </c>
      <c r="X39" s="24"/>
      <c r="Y39" s="24">
        <v>3399438</v>
      </c>
      <c r="Z39" s="6">
        <v>0</v>
      </c>
      <c r="AA39" s="22">
        <v>10719419</v>
      </c>
    </row>
    <row r="40" spans="1:27" ht="13.5">
      <c r="A40" s="5" t="s">
        <v>44</v>
      </c>
      <c r="B40" s="3"/>
      <c r="C40" s="22"/>
      <c r="D40" s="22"/>
      <c r="E40" s="23">
        <v>23219884</v>
      </c>
      <c r="F40" s="24">
        <v>23219884</v>
      </c>
      <c r="G40" s="24"/>
      <c r="H40" s="24">
        <v>659457</v>
      </c>
      <c r="I40" s="24">
        <v>2394167</v>
      </c>
      <c r="J40" s="24">
        <v>3053624</v>
      </c>
      <c r="K40" s="24">
        <v>3602293</v>
      </c>
      <c r="L40" s="24"/>
      <c r="M40" s="24"/>
      <c r="N40" s="24">
        <v>3602293</v>
      </c>
      <c r="O40" s="24"/>
      <c r="P40" s="24"/>
      <c r="Q40" s="24"/>
      <c r="R40" s="24"/>
      <c r="S40" s="24"/>
      <c r="T40" s="24"/>
      <c r="U40" s="24"/>
      <c r="V40" s="24"/>
      <c r="W40" s="24">
        <v>6655917</v>
      </c>
      <c r="X40" s="24"/>
      <c r="Y40" s="24">
        <v>6655917</v>
      </c>
      <c r="Z40" s="6">
        <v>0</v>
      </c>
      <c r="AA40" s="22">
        <v>23219884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107352</v>
      </c>
      <c r="L42" s="21">
        <f t="shared" si="8"/>
        <v>0</v>
      </c>
      <c r="M42" s="21">
        <f t="shared" si="8"/>
        <v>0</v>
      </c>
      <c r="N42" s="21">
        <f t="shared" si="8"/>
        <v>107352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107352</v>
      </c>
      <c r="X42" s="21">
        <f t="shared" si="8"/>
        <v>0</v>
      </c>
      <c r="Y42" s="21">
        <f t="shared" si="8"/>
        <v>107352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>
        <v>67140</v>
      </c>
      <c r="L45" s="27"/>
      <c r="M45" s="27"/>
      <c r="N45" s="27">
        <v>67140</v>
      </c>
      <c r="O45" s="27"/>
      <c r="P45" s="27"/>
      <c r="Q45" s="27"/>
      <c r="R45" s="27"/>
      <c r="S45" s="27"/>
      <c r="T45" s="27"/>
      <c r="U45" s="27"/>
      <c r="V45" s="27"/>
      <c r="W45" s="27">
        <v>67140</v>
      </c>
      <c r="X45" s="27"/>
      <c r="Y45" s="27">
        <v>67140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>
        <v>40212</v>
      </c>
      <c r="L46" s="24"/>
      <c r="M46" s="24"/>
      <c r="N46" s="24">
        <v>40212</v>
      </c>
      <c r="O46" s="24"/>
      <c r="P46" s="24"/>
      <c r="Q46" s="24"/>
      <c r="R46" s="24"/>
      <c r="S46" s="24"/>
      <c r="T46" s="24"/>
      <c r="U46" s="24"/>
      <c r="V46" s="24"/>
      <c r="W46" s="24">
        <v>40212</v>
      </c>
      <c r="X46" s="24"/>
      <c r="Y46" s="24">
        <v>40212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>
        <v>22888</v>
      </c>
      <c r="L47" s="21"/>
      <c r="M47" s="21"/>
      <c r="N47" s="21">
        <v>22888</v>
      </c>
      <c r="O47" s="21"/>
      <c r="P47" s="21"/>
      <c r="Q47" s="21"/>
      <c r="R47" s="21"/>
      <c r="S47" s="21"/>
      <c r="T47" s="21"/>
      <c r="U47" s="21"/>
      <c r="V47" s="21"/>
      <c r="W47" s="21">
        <v>22888</v>
      </c>
      <c r="X47" s="21"/>
      <c r="Y47" s="21">
        <v>22888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116589959</v>
      </c>
      <c r="D48" s="40">
        <f>+D28+D32+D38+D42+D47</f>
        <v>0</v>
      </c>
      <c r="E48" s="41">
        <f t="shared" si="9"/>
        <v>185522439</v>
      </c>
      <c r="F48" s="42">
        <f t="shared" si="9"/>
        <v>185522439</v>
      </c>
      <c r="G48" s="42">
        <f t="shared" si="9"/>
        <v>0</v>
      </c>
      <c r="H48" s="42">
        <f t="shared" si="9"/>
        <v>6621513</v>
      </c>
      <c r="I48" s="42">
        <f t="shared" si="9"/>
        <v>9008289</v>
      </c>
      <c r="J48" s="42">
        <f t="shared" si="9"/>
        <v>15629802</v>
      </c>
      <c r="K48" s="42">
        <f t="shared" si="9"/>
        <v>10655375</v>
      </c>
      <c r="L48" s="42">
        <f t="shared" si="9"/>
        <v>0</v>
      </c>
      <c r="M48" s="42">
        <f t="shared" si="9"/>
        <v>0</v>
      </c>
      <c r="N48" s="42">
        <f t="shared" si="9"/>
        <v>10655375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26285177</v>
      </c>
      <c r="X48" s="42">
        <f t="shared" si="9"/>
        <v>0</v>
      </c>
      <c r="Y48" s="42">
        <f t="shared" si="9"/>
        <v>26285177</v>
      </c>
      <c r="Z48" s="43">
        <f>+IF(X48&lt;&gt;0,+(Y48/X48)*100,0)</f>
        <v>0</v>
      </c>
      <c r="AA48" s="40">
        <f>+AA28+AA32+AA38+AA42+AA47</f>
        <v>185522439</v>
      </c>
    </row>
    <row r="49" spans="1:27" ht="13.5">
      <c r="A49" s="14" t="s">
        <v>58</v>
      </c>
      <c r="B49" s="15"/>
      <c r="C49" s="44">
        <f aca="true" t="shared" si="10" ref="C49:Y49">+C25-C48</f>
        <v>15124357</v>
      </c>
      <c r="D49" s="44">
        <f>+D25-D48</f>
        <v>0</v>
      </c>
      <c r="E49" s="45">
        <f t="shared" si="10"/>
        <v>-43466275</v>
      </c>
      <c r="F49" s="46">
        <f t="shared" si="10"/>
        <v>-43466275</v>
      </c>
      <c r="G49" s="46">
        <f t="shared" si="10"/>
        <v>46896810</v>
      </c>
      <c r="H49" s="46">
        <f t="shared" si="10"/>
        <v>41896188</v>
      </c>
      <c r="I49" s="46">
        <f t="shared" si="10"/>
        <v>-8742848</v>
      </c>
      <c r="J49" s="46">
        <f t="shared" si="10"/>
        <v>80050150</v>
      </c>
      <c r="K49" s="46">
        <f t="shared" si="10"/>
        <v>-9308545</v>
      </c>
      <c r="L49" s="46">
        <f t="shared" si="10"/>
        <v>0</v>
      </c>
      <c r="M49" s="46">
        <f t="shared" si="10"/>
        <v>0</v>
      </c>
      <c r="N49" s="46">
        <f t="shared" si="10"/>
        <v>-9308545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70741605</v>
      </c>
      <c r="X49" s="46">
        <f>IF(F25=F48,0,X25-X48)</f>
        <v>0</v>
      </c>
      <c r="Y49" s="46">
        <f t="shared" si="10"/>
        <v>70741605</v>
      </c>
      <c r="Z49" s="47">
        <f>+IF(X49&lt;&gt;0,+(Y49/X49)*100,0)</f>
        <v>0</v>
      </c>
      <c r="AA49" s="44">
        <f>+AA25-AA48</f>
        <v>-43466275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154395396</v>
      </c>
      <c r="D5" s="19">
        <f>SUM(D6:D8)</f>
        <v>0</v>
      </c>
      <c r="E5" s="20">
        <f t="shared" si="0"/>
        <v>183150175</v>
      </c>
      <c r="F5" s="21">
        <f t="shared" si="0"/>
        <v>183150175</v>
      </c>
      <c r="G5" s="21">
        <f t="shared" si="0"/>
        <v>69476297</v>
      </c>
      <c r="H5" s="21">
        <f t="shared" si="0"/>
        <v>3165576</v>
      </c>
      <c r="I5" s="21">
        <f t="shared" si="0"/>
        <v>1389611</v>
      </c>
      <c r="J5" s="21">
        <f t="shared" si="0"/>
        <v>74031484</v>
      </c>
      <c r="K5" s="21">
        <f t="shared" si="0"/>
        <v>2494723</v>
      </c>
      <c r="L5" s="21">
        <f t="shared" si="0"/>
        <v>59172049</v>
      </c>
      <c r="M5" s="21">
        <f t="shared" si="0"/>
        <v>1700188</v>
      </c>
      <c r="N5" s="21">
        <f t="shared" si="0"/>
        <v>63366960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137398444</v>
      </c>
      <c r="X5" s="21">
        <f t="shared" si="0"/>
        <v>118011334</v>
      </c>
      <c r="Y5" s="21">
        <f t="shared" si="0"/>
        <v>19387110</v>
      </c>
      <c r="Z5" s="4">
        <f>+IF(X5&lt;&gt;0,+(Y5/X5)*100,0)</f>
        <v>16.428176297032625</v>
      </c>
      <c r="AA5" s="19">
        <f>SUM(AA6:AA8)</f>
        <v>183150175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153997007</v>
      </c>
      <c r="D7" s="25"/>
      <c r="E7" s="26">
        <v>182650175</v>
      </c>
      <c r="F7" s="27">
        <v>182650175</v>
      </c>
      <c r="G7" s="27">
        <v>69476297</v>
      </c>
      <c r="H7" s="27">
        <v>3064861</v>
      </c>
      <c r="I7" s="27">
        <v>1389611</v>
      </c>
      <c r="J7" s="27">
        <v>73930769</v>
      </c>
      <c r="K7" s="27">
        <v>2494723</v>
      </c>
      <c r="L7" s="27">
        <v>59144524</v>
      </c>
      <c r="M7" s="27">
        <v>1678129</v>
      </c>
      <c r="N7" s="27">
        <v>63317376</v>
      </c>
      <c r="O7" s="27"/>
      <c r="P7" s="27"/>
      <c r="Q7" s="27"/>
      <c r="R7" s="27"/>
      <c r="S7" s="27"/>
      <c r="T7" s="27"/>
      <c r="U7" s="27"/>
      <c r="V7" s="27"/>
      <c r="W7" s="27">
        <v>137248145</v>
      </c>
      <c r="X7" s="27">
        <v>117761332</v>
      </c>
      <c r="Y7" s="27">
        <v>19486813</v>
      </c>
      <c r="Z7" s="7">
        <v>16.55</v>
      </c>
      <c r="AA7" s="25">
        <v>182650175</v>
      </c>
    </row>
    <row r="8" spans="1:27" ht="13.5">
      <c r="A8" s="5" t="s">
        <v>35</v>
      </c>
      <c r="B8" s="3"/>
      <c r="C8" s="22">
        <v>398389</v>
      </c>
      <c r="D8" s="22"/>
      <c r="E8" s="23">
        <v>500000</v>
      </c>
      <c r="F8" s="24">
        <v>500000</v>
      </c>
      <c r="G8" s="24"/>
      <c r="H8" s="24">
        <v>100715</v>
      </c>
      <c r="I8" s="24"/>
      <c r="J8" s="24">
        <v>100715</v>
      </c>
      <c r="K8" s="24"/>
      <c r="L8" s="24">
        <v>27525</v>
      </c>
      <c r="M8" s="24">
        <v>22059</v>
      </c>
      <c r="N8" s="24">
        <v>49584</v>
      </c>
      <c r="O8" s="24"/>
      <c r="P8" s="24"/>
      <c r="Q8" s="24"/>
      <c r="R8" s="24"/>
      <c r="S8" s="24"/>
      <c r="T8" s="24"/>
      <c r="U8" s="24"/>
      <c r="V8" s="24"/>
      <c r="W8" s="24">
        <v>150299</v>
      </c>
      <c r="X8" s="24">
        <v>250002</v>
      </c>
      <c r="Y8" s="24">
        <v>-99703</v>
      </c>
      <c r="Z8" s="6">
        <v>-39.88</v>
      </c>
      <c r="AA8" s="22">
        <v>500000</v>
      </c>
    </row>
    <row r="9" spans="1:27" ht="13.5">
      <c r="A9" s="2" t="s">
        <v>36</v>
      </c>
      <c r="B9" s="3"/>
      <c r="C9" s="19">
        <f aca="true" t="shared" si="1" ref="C9:Y9">SUM(C10:C14)</f>
        <v>3613539</v>
      </c>
      <c r="D9" s="19">
        <f>SUM(D10:D14)</f>
        <v>0</v>
      </c>
      <c r="E9" s="20">
        <f t="shared" si="1"/>
        <v>6990000</v>
      </c>
      <c r="F9" s="21">
        <f t="shared" si="1"/>
        <v>6990000</v>
      </c>
      <c r="G9" s="21">
        <f t="shared" si="1"/>
        <v>363279</v>
      </c>
      <c r="H9" s="21">
        <f t="shared" si="1"/>
        <v>647066</v>
      </c>
      <c r="I9" s="21">
        <f t="shared" si="1"/>
        <v>257715</v>
      </c>
      <c r="J9" s="21">
        <f t="shared" si="1"/>
        <v>1268060</v>
      </c>
      <c r="K9" s="21">
        <f t="shared" si="1"/>
        <v>187983</v>
      </c>
      <c r="L9" s="21">
        <f t="shared" si="1"/>
        <v>119854</v>
      </c>
      <c r="M9" s="21">
        <f t="shared" si="1"/>
        <v>223081</v>
      </c>
      <c r="N9" s="21">
        <f t="shared" si="1"/>
        <v>530918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1798978</v>
      </c>
      <c r="X9" s="21">
        <f t="shared" si="1"/>
        <v>3495000</v>
      </c>
      <c r="Y9" s="21">
        <f t="shared" si="1"/>
        <v>-1696022</v>
      </c>
      <c r="Z9" s="4">
        <f>+IF(X9&lt;&gt;0,+(Y9/X9)*100,0)</f>
        <v>-48.527095851216025</v>
      </c>
      <c r="AA9" s="19">
        <f>SUM(AA10:AA14)</f>
        <v>6990000</v>
      </c>
    </row>
    <row r="10" spans="1:27" ht="13.5">
      <c r="A10" s="5" t="s">
        <v>37</v>
      </c>
      <c r="B10" s="3"/>
      <c r="C10" s="22">
        <v>302100</v>
      </c>
      <c r="D10" s="22"/>
      <c r="E10" s="23">
        <v>440000</v>
      </c>
      <c r="F10" s="24">
        <v>440000</v>
      </c>
      <c r="G10" s="24">
        <v>4560</v>
      </c>
      <c r="H10" s="24">
        <v>303256</v>
      </c>
      <c r="I10" s="24">
        <v>5338</v>
      </c>
      <c r="J10" s="24">
        <v>313154</v>
      </c>
      <c r="K10" s="24">
        <v>5945</v>
      </c>
      <c r="L10" s="24">
        <v>15561</v>
      </c>
      <c r="M10" s="24">
        <v>8588</v>
      </c>
      <c r="N10" s="24">
        <v>30094</v>
      </c>
      <c r="O10" s="24"/>
      <c r="P10" s="24"/>
      <c r="Q10" s="24"/>
      <c r="R10" s="24"/>
      <c r="S10" s="24"/>
      <c r="T10" s="24"/>
      <c r="U10" s="24"/>
      <c r="V10" s="24"/>
      <c r="W10" s="24">
        <v>343248</v>
      </c>
      <c r="X10" s="24">
        <v>220002</v>
      </c>
      <c r="Y10" s="24">
        <v>123246</v>
      </c>
      <c r="Z10" s="6">
        <v>56.02</v>
      </c>
      <c r="AA10" s="22">
        <v>440000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3311439</v>
      </c>
      <c r="D12" s="22"/>
      <c r="E12" s="23">
        <v>6550000</v>
      </c>
      <c r="F12" s="24">
        <v>6550000</v>
      </c>
      <c r="G12" s="24">
        <v>358719</v>
      </c>
      <c r="H12" s="24">
        <v>343810</v>
      </c>
      <c r="I12" s="24">
        <v>252377</v>
      </c>
      <c r="J12" s="24">
        <v>954906</v>
      </c>
      <c r="K12" s="24">
        <v>182038</v>
      </c>
      <c r="L12" s="24">
        <v>104293</v>
      </c>
      <c r="M12" s="24">
        <v>214493</v>
      </c>
      <c r="N12" s="24">
        <v>500824</v>
      </c>
      <c r="O12" s="24"/>
      <c r="P12" s="24"/>
      <c r="Q12" s="24"/>
      <c r="R12" s="24"/>
      <c r="S12" s="24"/>
      <c r="T12" s="24"/>
      <c r="U12" s="24"/>
      <c r="V12" s="24"/>
      <c r="W12" s="24">
        <v>1455730</v>
      </c>
      <c r="X12" s="24">
        <v>3274998</v>
      </c>
      <c r="Y12" s="24">
        <v>-1819268</v>
      </c>
      <c r="Z12" s="6">
        <v>-55.55</v>
      </c>
      <c r="AA12" s="22">
        <v>6550000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63041860</v>
      </c>
      <c r="D15" s="19">
        <f>SUM(D16:D18)</f>
        <v>0</v>
      </c>
      <c r="E15" s="20">
        <f t="shared" si="2"/>
        <v>57531000</v>
      </c>
      <c r="F15" s="21">
        <f t="shared" si="2"/>
        <v>57531000</v>
      </c>
      <c r="G15" s="21">
        <f t="shared" si="2"/>
        <v>100</v>
      </c>
      <c r="H15" s="21">
        <f t="shared" si="2"/>
        <v>1217</v>
      </c>
      <c r="I15" s="21">
        <f t="shared" si="2"/>
        <v>5653</v>
      </c>
      <c r="J15" s="21">
        <f t="shared" si="2"/>
        <v>6970</v>
      </c>
      <c r="K15" s="21">
        <f t="shared" si="2"/>
        <v>2328</v>
      </c>
      <c r="L15" s="21">
        <f t="shared" si="2"/>
        <v>9208</v>
      </c>
      <c r="M15" s="21">
        <f t="shared" si="2"/>
        <v>2012</v>
      </c>
      <c r="N15" s="21">
        <f t="shared" si="2"/>
        <v>13548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20518</v>
      </c>
      <c r="X15" s="21">
        <f t="shared" si="2"/>
        <v>38348168</v>
      </c>
      <c r="Y15" s="21">
        <f t="shared" si="2"/>
        <v>-38327650</v>
      </c>
      <c r="Z15" s="4">
        <f>+IF(X15&lt;&gt;0,+(Y15/X15)*100,0)</f>
        <v>-99.94649548838943</v>
      </c>
      <c r="AA15" s="19">
        <f>SUM(AA16:AA18)</f>
        <v>57531000</v>
      </c>
    </row>
    <row r="16" spans="1:27" ht="13.5">
      <c r="A16" s="5" t="s">
        <v>43</v>
      </c>
      <c r="B16" s="3"/>
      <c r="C16" s="22">
        <v>12858</v>
      </c>
      <c r="D16" s="22"/>
      <c r="E16" s="23">
        <v>35000</v>
      </c>
      <c r="F16" s="24">
        <v>35000</v>
      </c>
      <c r="G16" s="24">
        <v>100</v>
      </c>
      <c r="H16" s="24">
        <v>1217</v>
      </c>
      <c r="I16" s="24">
        <v>5653</v>
      </c>
      <c r="J16" s="24">
        <v>6970</v>
      </c>
      <c r="K16" s="24">
        <v>2328</v>
      </c>
      <c r="L16" s="24">
        <v>9208</v>
      </c>
      <c r="M16" s="24">
        <v>2012</v>
      </c>
      <c r="N16" s="24">
        <v>13548</v>
      </c>
      <c r="O16" s="24"/>
      <c r="P16" s="24"/>
      <c r="Q16" s="24"/>
      <c r="R16" s="24"/>
      <c r="S16" s="24"/>
      <c r="T16" s="24"/>
      <c r="U16" s="24"/>
      <c r="V16" s="24"/>
      <c r="W16" s="24">
        <v>20518</v>
      </c>
      <c r="X16" s="24">
        <v>17502</v>
      </c>
      <c r="Y16" s="24">
        <v>3016</v>
      </c>
      <c r="Z16" s="6">
        <v>17.23</v>
      </c>
      <c r="AA16" s="22">
        <v>35000</v>
      </c>
    </row>
    <row r="17" spans="1:27" ht="13.5">
      <c r="A17" s="5" t="s">
        <v>44</v>
      </c>
      <c r="B17" s="3"/>
      <c r="C17" s="22">
        <v>63029002</v>
      </c>
      <c r="D17" s="22"/>
      <c r="E17" s="23">
        <v>57496000</v>
      </c>
      <c r="F17" s="24">
        <v>57496000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38330666</v>
      </c>
      <c r="Y17" s="24">
        <v>-38330666</v>
      </c>
      <c r="Z17" s="6">
        <v>-100</v>
      </c>
      <c r="AA17" s="22">
        <v>57496000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177791</v>
      </c>
      <c r="D19" s="19">
        <f>SUM(D20:D23)</f>
        <v>0</v>
      </c>
      <c r="E19" s="20">
        <f t="shared" si="3"/>
        <v>19200000</v>
      </c>
      <c r="F19" s="21">
        <f t="shared" si="3"/>
        <v>19200000</v>
      </c>
      <c r="G19" s="21">
        <f t="shared" si="3"/>
        <v>15392</v>
      </c>
      <c r="H19" s="21">
        <f t="shared" si="3"/>
        <v>0</v>
      </c>
      <c r="I19" s="21">
        <f t="shared" si="3"/>
        <v>0</v>
      </c>
      <c r="J19" s="21">
        <f t="shared" si="3"/>
        <v>15392</v>
      </c>
      <c r="K19" s="21">
        <f t="shared" si="3"/>
        <v>15803</v>
      </c>
      <c r="L19" s="21">
        <f t="shared" si="3"/>
        <v>0</v>
      </c>
      <c r="M19" s="21">
        <f t="shared" si="3"/>
        <v>0</v>
      </c>
      <c r="N19" s="21">
        <f t="shared" si="3"/>
        <v>15803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31195</v>
      </c>
      <c r="X19" s="21">
        <f t="shared" si="3"/>
        <v>10600002</v>
      </c>
      <c r="Y19" s="21">
        <f t="shared" si="3"/>
        <v>-10568807</v>
      </c>
      <c r="Z19" s="4">
        <f>+IF(X19&lt;&gt;0,+(Y19/X19)*100,0)</f>
        <v>-99.70570760269668</v>
      </c>
      <c r="AA19" s="19">
        <f>SUM(AA20:AA23)</f>
        <v>19200000</v>
      </c>
    </row>
    <row r="20" spans="1:27" ht="13.5">
      <c r="A20" s="5" t="s">
        <v>47</v>
      </c>
      <c r="B20" s="3"/>
      <c r="C20" s="22"/>
      <c r="D20" s="22"/>
      <c r="E20" s="23">
        <v>19000000</v>
      </c>
      <c r="F20" s="24">
        <v>19000000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10500000</v>
      </c>
      <c r="Y20" s="24">
        <v>-10500000</v>
      </c>
      <c r="Z20" s="6">
        <v>-100</v>
      </c>
      <c r="AA20" s="22">
        <v>19000000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177791</v>
      </c>
      <c r="D23" s="22"/>
      <c r="E23" s="23">
        <v>200000</v>
      </c>
      <c r="F23" s="24">
        <v>200000</v>
      </c>
      <c r="G23" s="24">
        <v>15392</v>
      </c>
      <c r="H23" s="24"/>
      <c r="I23" s="24"/>
      <c r="J23" s="24">
        <v>15392</v>
      </c>
      <c r="K23" s="24">
        <v>15803</v>
      </c>
      <c r="L23" s="24"/>
      <c r="M23" s="24"/>
      <c r="N23" s="24">
        <v>15803</v>
      </c>
      <c r="O23" s="24"/>
      <c r="P23" s="24"/>
      <c r="Q23" s="24"/>
      <c r="R23" s="24"/>
      <c r="S23" s="24"/>
      <c r="T23" s="24"/>
      <c r="U23" s="24"/>
      <c r="V23" s="24"/>
      <c r="W23" s="24">
        <v>31195</v>
      </c>
      <c r="X23" s="24">
        <v>100002</v>
      </c>
      <c r="Y23" s="24">
        <v>-68807</v>
      </c>
      <c r="Z23" s="6">
        <v>-68.81</v>
      </c>
      <c r="AA23" s="22">
        <v>200000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221228586</v>
      </c>
      <c r="D25" s="40">
        <f>+D5+D9+D15+D19+D24</f>
        <v>0</v>
      </c>
      <c r="E25" s="41">
        <f t="shared" si="4"/>
        <v>266871175</v>
      </c>
      <c r="F25" s="42">
        <f t="shared" si="4"/>
        <v>266871175</v>
      </c>
      <c r="G25" s="42">
        <f t="shared" si="4"/>
        <v>69855068</v>
      </c>
      <c r="H25" s="42">
        <f t="shared" si="4"/>
        <v>3813859</v>
      </c>
      <c r="I25" s="42">
        <f t="shared" si="4"/>
        <v>1652979</v>
      </c>
      <c r="J25" s="42">
        <f t="shared" si="4"/>
        <v>75321906</v>
      </c>
      <c r="K25" s="42">
        <f t="shared" si="4"/>
        <v>2700837</v>
      </c>
      <c r="L25" s="42">
        <f t="shared" si="4"/>
        <v>59301111</v>
      </c>
      <c r="M25" s="42">
        <f t="shared" si="4"/>
        <v>1925281</v>
      </c>
      <c r="N25" s="42">
        <f t="shared" si="4"/>
        <v>63927229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139249135</v>
      </c>
      <c r="X25" s="42">
        <f t="shared" si="4"/>
        <v>170454504</v>
      </c>
      <c r="Y25" s="42">
        <f t="shared" si="4"/>
        <v>-31205369</v>
      </c>
      <c r="Z25" s="43">
        <f>+IF(X25&lt;&gt;0,+(Y25/X25)*100,0)</f>
        <v>-18.30715426563325</v>
      </c>
      <c r="AA25" s="40">
        <f>+AA5+AA9+AA15+AA19+AA24</f>
        <v>266871175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210336285</v>
      </c>
      <c r="D28" s="19">
        <f>SUM(D29:D31)</f>
        <v>0</v>
      </c>
      <c r="E28" s="20">
        <f t="shared" si="5"/>
        <v>150240714</v>
      </c>
      <c r="F28" s="21">
        <f t="shared" si="5"/>
        <v>150240714</v>
      </c>
      <c r="G28" s="21">
        <f t="shared" si="5"/>
        <v>7728862</v>
      </c>
      <c r="H28" s="21">
        <f t="shared" si="5"/>
        <v>7883621</v>
      </c>
      <c r="I28" s="21">
        <f t="shared" si="5"/>
        <v>9100965</v>
      </c>
      <c r="J28" s="21">
        <f t="shared" si="5"/>
        <v>24713448</v>
      </c>
      <c r="K28" s="21">
        <f t="shared" si="5"/>
        <v>8337073</v>
      </c>
      <c r="L28" s="21">
        <f t="shared" si="5"/>
        <v>8531491</v>
      </c>
      <c r="M28" s="21">
        <f t="shared" si="5"/>
        <v>3461390</v>
      </c>
      <c r="N28" s="21">
        <f t="shared" si="5"/>
        <v>20329954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45043402</v>
      </c>
      <c r="X28" s="21">
        <f t="shared" si="5"/>
        <v>75120504</v>
      </c>
      <c r="Y28" s="21">
        <f t="shared" si="5"/>
        <v>-30077102</v>
      </c>
      <c r="Z28" s="4">
        <f>+IF(X28&lt;&gt;0,+(Y28/X28)*100,0)</f>
        <v>-40.03847205284991</v>
      </c>
      <c r="AA28" s="19">
        <f>SUM(AA29:AA31)</f>
        <v>150240714</v>
      </c>
    </row>
    <row r="29" spans="1:27" ht="13.5">
      <c r="A29" s="5" t="s">
        <v>33</v>
      </c>
      <c r="B29" s="3"/>
      <c r="C29" s="22">
        <v>15983398</v>
      </c>
      <c r="D29" s="22"/>
      <c r="E29" s="23">
        <v>54433673</v>
      </c>
      <c r="F29" s="24">
        <v>54433673</v>
      </c>
      <c r="G29" s="24">
        <v>3485592</v>
      </c>
      <c r="H29" s="24">
        <v>3491978</v>
      </c>
      <c r="I29" s="24">
        <v>4279988</v>
      </c>
      <c r="J29" s="24">
        <v>11257558</v>
      </c>
      <c r="K29" s="24">
        <v>3862177</v>
      </c>
      <c r="L29" s="24">
        <v>3357906</v>
      </c>
      <c r="M29" s="24">
        <v>699735</v>
      </c>
      <c r="N29" s="24">
        <v>7919818</v>
      </c>
      <c r="O29" s="24"/>
      <c r="P29" s="24"/>
      <c r="Q29" s="24"/>
      <c r="R29" s="24"/>
      <c r="S29" s="24"/>
      <c r="T29" s="24"/>
      <c r="U29" s="24"/>
      <c r="V29" s="24"/>
      <c r="W29" s="24">
        <v>19177376</v>
      </c>
      <c r="X29" s="24">
        <v>27217002</v>
      </c>
      <c r="Y29" s="24">
        <v>-8039626</v>
      </c>
      <c r="Z29" s="6">
        <v>-29.54</v>
      </c>
      <c r="AA29" s="22">
        <v>54433673</v>
      </c>
    </row>
    <row r="30" spans="1:27" ht="13.5">
      <c r="A30" s="5" t="s">
        <v>34</v>
      </c>
      <c r="B30" s="3"/>
      <c r="C30" s="25">
        <v>114824258</v>
      </c>
      <c r="D30" s="25"/>
      <c r="E30" s="26">
        <v>67175386</v>
      </c>
      <c r="F30" s="27">
        <v>67175386</v>
      </c>
      <c r="G30" s="27">
        <v>1981628</v>
      </c>
      <c r="H30" s="27">
        <v>1821406</v>
      </c>
      <c r="I30" s="27">
        <v>2565410</v>
      </c>
      <c r="J30" s="27">
        <v>6368444</v>
      </c>
      <c r="K30" s="27">
        <v>2111337</v>
      </c>
      <c r="L30" s="27">
        <v>1960178</v>
      </c>
      <c r="M30" s="27">
        <v>2285506</v>
      </c>
      <c r="N30" s="27">
        <v>6357021</v>
      </c>
      <c r="O30" s="27"/>
      <c r="P30" s="27"/>
      <c r="Q30" s="27"/>
      <c r="R30" s="27"/>
      <c r="S30" s="27"/>
      <c r="T30" s="27"/>
      <c r="U30" s="27"/>
      <c r="V30" s="27"/>
      <c r="W30" s="27">
        <v>12725465</v>
      </c>
      <c r="X30" s="27">
        <v>33587502</v>
      </c>
      <c r="Y30" s="27">
        <v>-20862037</v>
      </c>
      <c r="Z30" s="7">
        <v>-62.11</v>
      </c>
      <c r="AA30" s="25">
        <v>67175386</v>
      </c>
    </row>
    <row r="31" spans="1:27" ht="13.5">
      <c r="A31" s="5" t="s">
        <v>35</v>
      </c>
      <c r="B31" s="3"/>
      <c r="C31" s="22">
        <v>79528629</v>
      </c>
      <c r="D31" s="22"/>
      <c r="E31" s="23">
        <v>28631655</v>
      </c>
      <c r="F31" s="24">
        <v>28631655</v>
      </c>
      <c r="G31" s="24">
        <v>2261642</v>
      </c>
      <c r="H31" s="24">
        <v>2570237</v>
      </c>
      <c r="I31" s="24">
        <v>2255567</v>
      </c>
      <c r="J31" s="24">
        <v>7087446</v>
      </c>
      <c r="K31" s="24">
        <v>2363559</v>
      </c>
      <c r="L31" s="24">
        <v>3213407</v>
      </c>
      <c r="M31" s="24">
        <v>476149</v>
      </c>
      <c r="N31" s="24">
        <v>6053115</v>
      </c>
      <c r="O31" s="24"/>
      <c r="P31" s="24"/>
      <c r="Q31" s="24"/>
      <c r="R31" s="24"/>
      <c r="S31" s="24"/>
      <c r="T31" s="24"/>
      <c r="U31" s="24"/>
      <c r="V31" s="24"/>
      <c r="W31" s="24">
        <v>13140561</v>
      </c>
      <c r="X31" s="24">
        <v>14316000</v>
      </c>
      <c r="Y31" s="24">
        <v>-1175439</v>
      </c>
      <c r="Z31" s="6">
        <v>-8.21</v>
      </c>
      <c r="AA31" s="22">
        <v>28631655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37854159</v>
      </c>
      <c r="F32" s="21">
        <f t="shared" si="6"/>
        <v>37854159</v>
      </c>
      <c r="G32" s="21">
        <f t="shared" si="6"/>
        <v>2137432</v>
      </c>
      <c r="H32" s="21">
        <f t="shared" si="6"/>
        <v>2234009</v>
      </c>
      <c r="I32" s="21">
        <f t="shared" si="6"/>
        <v>2682317</v>
      </c>
      <c r="J32" s="21">
        <f t="shared" si="6"/>
        <v>7053758</v>
      </c>
      <c r="K32" s="21">
        <f t="shared" si="6"/>
        <v>2237865</v>
      </c>
      <c r="L32" s="21">
        <f t="shared" si="6"/>
        <v>2393040</v>
      </c>
      <c r="M32" s="21">
        <f t="shared" si="6"/>
        <v>681466</v>
      </c>
      <c r="N32" s="21">
        <f t="shared" si="6"/>
        <v>5312371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12366129</v>
      </c>
      <c r="X32" s="21">
        <f t="shared" si="6"/>
        <v>18927006</v>
      </c>
      <c r="Y32" s="21">
        <f t="shared" si="6"/>
        <v>-6560877</v>
      </c>
      <c r="Z32" s="4">
        <f>+IF(X32&lt;&gt;0,+(Y32/X32)*100,0)</f>
        <v>-34.66410376791765</v>
      </c>
      <c r="AA32" s="19">
        <f>SUM(AA33:AA37)</f>
        <v>37854159</v>
      </c>
    </row>
    <row r="33" spans="1:27" ht="13.5">
      <c r="A33" s="5" t="s">
        <v>37</v>
      </c>
      <c r="B33" s="3"/>
      <c r="C33" s="22"/>
      <c r="D33" s="22"/>
      <c r="E33" s="23">
        <v>34622159</v>
      </c>
      <c r="F33" s="24">
        <v>34622159</v>
      </c>
      <c r="G33" s="24">
        <v>879828</v>
      </c>
      <c r="H33" s="24">
        <v>810368</v>
      </c>
      <c r="I33" s="24">
        <v>1162462</v>
      </c>
      <c r="J33" s="24">
        <v>2852658</v>
      </c>
      <c r="K33" s="24">
        <v>882783</v>
      </c>
      <c r="L33" s="24">
        <v>1017010</v>
      </c>
      <c r="M33" s="24">
        <v>507116</v>
      </c>
      <c r="N33" s="24">
        <v>2406909</v>
      </c>
      <c r="O33" s="24"/>
      <c r="P33" s="24"/>
      <c r="Q33" s="24"/>
      <c r="R33" s="24"/>
      <c r="S33" s="24"/>
      <c r="T33" s="24"/>
      <c r="U33" s="24"/>
      <c r="V33" s="24"/>
      <c r="W33" s="24">
        <v>5259567</v>
      </c>
      <c r="X33" s="24">
        <v>17311002</v>
      </c>
      <c r="Y33" s="24">
        <v>-12051435</v>
      </c>
      <c r="Z33" s="6">
        <v>-69.62</v>
      </c>
      <c r="AA33" s="22">
        <v>34622159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1922000</v>
      </c>
      <c r="F35" s="24">
        <v>1922000</v>
      </c>
      <c r="G35" s="24">
        <v>1219139</v>
      </c>
      <c r="H35" s="24">
        <v>1275439</v>
      </c>
      <c r="I35" s="24">
        <v>1326928</v>
      </c>
      <c r="J35" s="24">
        <v>3821506</v>
      </c>
      <c r="K35" s="24">
        <v>1280448</v>
      </c>
      <c r="L35" s="24">
        <v>1271927</v>
      </c>
      <c r="M35" s="24">
        <v>35350</v>
      </c>
      <c r="N35" s="24">
        <v>2587725</v>
      </c>
      <c r="O35" s="24"/>
      <c r="P35" s="24"/>
      <c r="Q35" s="24"/>
      <c r="R35" s="24"/>
      <c r="S35" s="24"/>
      <c r="T35" s="24"/>
      <c r="U35" s="24"/>
      <c r="V35" s="24"/>
      <c r="W35" s="24">
        <v>6409231</v>
      </c>
      <c r="X35" s="24">
        <v>961002</v>
      </c>
      <c r="Y35" s="24">
        <v>5448229</v>
      </c>
      <c r="Z35" s="6">
        <v>566.93</v>
      </c>
      <c r="AA35" s="22">
        <v>1922000</v>
      </c>
    </row>
    <row r="36" spans="1:27" ht="13.5">
      <c r="A36" s="5" t="s">
        <v>40</v>
      </c>
      <c r="B36" s="3"/>
      <c r="C36" s="22"/>
      <c r="D36" s="22"/>
      <c r="E36" s="23">
        <v>1310000</v>
      </c>
      <c r="F36" s="24">
        <v>1310000</v>
      </c>
      <c r="G36" s="24">
        <v>38465</v>
      </c>
      <c r="H36" s="24">
        <v>148202</v>
      </c>
      <c r="I36" s="24">
        <v>192927</v>
      </c>
      <c r="J36" s="24">
        <v>379594</v>
      </c>
      <c r="K36" s="24">
        <v>74634</v>
      </c>
      <c r="L36" s="24">
        <v>104103</v>
      </c>
      <c r="M36" s="24">
        <v>139000</v>
      </c>
      <c r="N36" s="24">
        <v>317737</v>
      </c>
      <c r="O36" s="24"/>
      <c r="P36" s="24"/>
      <c r="Q36" s="24"/>
      <c r="R36" s="24"/>
      <c r="S36" s="24"/>
      <c r="T36" s="24"/>
      <c r="U36" s="24"/>
      <c r="V36" s="24"/>
      <c r="W36" s="24">
        <v>697331</v>
      </c>
      <c r="X36" s="24">
        <v>655002</v>
      </c>
      <c r="Y36" s="24">
        <v>42329</v>
      </c>
      <c r="Z36" s="6">
        <v>6.46</v>
      </c>
      <c r="AA36" s="22">
        <v>1310000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96544138</v>
      </c>
      <c r="F38" s="21">
        <f t="shared" si="7"/>
        <v>96544138</v>
      </c>
      <c r="G38" s="21">
        <f t="shared" si="7"/>
        <v>1957439</v>
      </c>
      <c r="H38" s="21">
        <f t="shared" si="7"/>
        <v>3754385</v>
      </c>
      <c r="I38" s="21">
        <f t="shared" si="7"/>
        <v>2393589</v>
      </c>
      <c r="J38" s="21">
        <f t="shared" si="7"/>
        <v>8105413</v>
      </c>
      <c r="K38" s="21">
        <f t="shared" si="7"/>
        <v>2353653</v>
      </c>
      <c r="L38" s="21">
        <f t="shared" si="7"/>
        <v>3068648</v>
      </c>
      <c r="M38" s="21">
        <f t="shared" si="7"/>
        <v>463713</v>
      </c>
      <c r="N38" s="21">
        <f t="shared" si="7"/>
        <v>5886014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13991427</v>
      </c>
      <c r="X38" s="21">
        <f t="shared" si="7"/>
        <v>48271998</v>
      </c>
      <c r="Y38" s="21">
        <f t="shared" si="7"/>
        <v>-34280571</v>
      </c>
      <c r="Z38" s="4">
        <f>+IF(X38&lt;&gt;0,+(Y38/X38)*100,0)</f>
        <v>-71.01543839142519</v>
      </c>
      <c r="AA38" s="19">
        <f>SUM(AA39:AA41)</f>
        <v>96544138</v>
      </c>
    </row>
    <row r="39" spans="1:27" ht="13.5">
      <c r="A39" s="5" t="s">
        <v>43</v>
      </c>
      <c r="B39" s="3"/>
      <c r="C39" s="22"/>
      <c r="D39" s="22"/>
      <c r="E39" s="23">
        <v>12767712</v>
      </c>
      <c r="F39" s="24">
        <v>12767712</v>
      </c>
      <c r="G39" s="24">
        <v>485021</v>
      </c>
      <c r="H39" s="24">
        <v>529247</v>
      </c>
      <c r="I39" s="24">
        <v>644679</v>
      </c>
      <c r="J39" s="24">
        <v>1658947</v>
      </c>
      <c r="K39" s="24">
        <v>650876</v>
      </c>
      <c r="L39" s="24">
        <v>486633</v>
      </c>
      <c r="M39" s="24">
        <v>60670</v>
      </c>
      <c r="N39" s="24">
        <v>1198179</v>
      </c>
      <c r="O39" s="24"/>
      <c r="P39" s="24"/>
      <c r="Q39" s="24"/>
      <c r="R39" s="24"/>
      <c r="S39" s="24"/>
      <c r="T39" s="24"/>
      <c r="U39" s="24"/>
      <c r="V39" s="24"/>
      <c r="W39" s="24">
        <v>2857126</v>
      </c>
      <c r="X39" s="24">
        <v>6384000</v>
      </c>
      <c r="Y39" s="24">
        <v>-3526874</v>
      </c>
      <c r="Z39" s="6">
        <v>-55.25</v>
      </c>
      <c r="AA39" s="22">
        <v>12767712</v>
      </c>
    </row>
    <row r="40" spans="1:27" ht="13.5">
      <c r="A40" s="5" t="s">
        <v>44</v>
      </c>
      <c r="B40" s="3"/>
      <c r="C40" s="22"/>
      <c r="D40" s="22"/>
      <c r="E40" s="23">
        <v>83776426</v>
      </c>
      <c r="F40" s="24">
        <v>83776426</v>
      </c>
      <c r="G40" s="24">
        <v>1472418</v>
      </c>
      <c r="H40" s="24">
        <v>3225138</v>
      </c>
      <c r="I40" s="24">
        <v>1748910</v>
      </c>
      <c r="J40" s="24">
        <v>6446466</v>
      </c>
      <c r="K40" s="24">
        <v>1702777</v>
      </c>
      <c r="L40" s="24">
        <v>2582015</v>
      </c>
      <c r="M40" s="24">
        <v>403043</v>
      </c>
      <c r="N40" s="24">
        <v>4687835</v>
      </c>
      <c r="O40" s="24"/>
      <c r="P40" s="24"/>
      <c r="Q40" s="24"/>
      <c r="R40" s="24"/>
      <c r="S40" s="24"/>
      <c r="T40" s="24"/>
      <c r="U40" s="24"/>
      <c r="V40" s="24"/>
      <c r="W40" s="24">
        <v>11134301</v>
      </c>
      <c r="X40" s="24">
        <v>41887998</v>
      </c>
      <c r="Y40" s="24">
        <v>-30753697</v>
      </c>
      <c r="Z40" s="6">
        <v>-73.42</v>
      </c>
      <c r="AA40" s="22">
        <v>83776426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20328406</v>
      </c>
      <c r="F42" s="21">
        <f t="shared" si="8"/>
        <v>20328406</v>
      </c>
      <c r="G42" s="21">
        <f t="shared" si="8"/>
        <v>417286</v>
      </c>
      <c r="H42" s="21">
        <f t="shared" si="8"/>
        <v>333720</v>
      </c>
      <c r="I42" s="21">
        <f t="shared" si="8"/>
        <v>351086</v>
      </c>
      <c r="J42" s="21">
        <f t="shared" si="8"/>
        <v>1102092</v>
      </c>
      <c r="K42" s="21">
        <f t="shared" si="8"/>
        <v>592600</v>
      </c>
      <c r="L42" s="21">
        <f t="shared" si="8"/>
        <v>381711</v>
      </c>
      <c r="M42" s="21">
        <f t="shared" si="8"/>
        <v>57165</v>
      </c>
      <c r="N42" s="21">
        <f t="shared" si="8"/>
        <v>1031476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2133568</v>
      </c>
      <c r="X42" s="21">
        <f t="shared" si="8"/>
        <v>10164000</v>
      </c>
      <c r="Y42" s="21">
        <f t="shared" si="8"/>
        <v>-8030432</v>
      </c>
      <c r="Z42" s="4">
        <f>+IF(X42&lt;&gt;0,+(Y42/X42)*100,0)</f>
        <v>-79.00857929948839</v>
      </c>
      <c r="AA42" s="19">
        <f>SUM(AA43:AA46)</f>
        <v>20328406</v>
      </c>
    </row>
    <row r="43" spans="1:27" ht="13.5">
      <c r="A43" s="5" t="s">
        <v>47</v>
      </c>
      <c r="B43" s="3"/>
      <c r="C43" s="22"/>
      <c r="D43" s="22"/>
      <c r="E43" s="23">
        <v>19000000</v>
      </c>
      <c r="F43" s="24">
        <v>19000000</v>
      </c>
      <c r="G43" s="24">
        <v>24203</v>
      </c>
      <c r="H43" s="24">
        <v>24203</v>
      </c>
      <c r="I43" s="24">
        <v>21651</v>
      </c>
      <c r="J43" s="24">
        <v>70057</v>
      </c>
      <c r="K43" s="24">
        <v>21651</v>
      </c>
      <c r="L43" s="24">
        <v>21651</v>
      </c>
      <c r="M43" s="24"/>
      <c r="N43" s="24">
        <v>43302</v>
      </c>
      <c r="O43" s="24"/>
      <c r="P43" s="24"/>
      <c r="Q43" s="24"/>
      <c r="R43" s="24"/>
      <c r="S43" s="24"/>
      <c r="T43" s="24"/>
      <c r="U43" s="24"/>
      <c r="V43" s="24"/>
      <c r="W43" s="24">
        <v>113359</v>
      </c>
      <c r="X43" s="24">
        <v>9499998</v>
      </c>
      <c r="Y43" s="24">
        <v>-9386639</v>
      </c>
      <c r="Z43" s="6">
        <v>-98.81</v>
      </c>
      <c r="AA43" s="22">
        <v>19000000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1328406</v>
      </c>
      <c r="F46" s="24">
        <v>1328406</v>
      </c>
      <c r="G46" s="24">
        <v>393083</v>
      </c>
      <c r="H46" s="24">
        <v>309517</v>
      </c>
      <c r="I46" s="24">
        <v>329435</v>
      </c>
      <c r="J46" s="24">
        <v>1032035</v>
      </c>
      <c r="K46" s="24">
        <v>570949</v>
      </c>
      <c r="L46" s="24">
        <v>360060</v>
      </c>
      <c r="M46" s="24">
        <v>57165</v>
      </c>
      <c r="N46" s="24">
        <v>988174</v>
      </c>
      <c r="O46" s="24"/>
      <c r="P46" s="24"/>
      <c r="Q46" s="24"/>
      <c r="R46" s="24"/>
      <c r="S46" s="24"/>
      <c r="T46" s="24"/>
      <c r="U46" s="24"/>
      <c r="V46" s="24"/>
      <c r="W46" s="24">
        <v>2020209</v>
      </c>
      <c r="X46" s="24">
        <v>664002</v>
      </c>
      <c r="Y46" s="24">
        <v>1356207</v>
      </c>
      <c r="Z46" s="6">
        <v>204.25</v>
      </c>
      <c r="AA46" s="22">
        <v>1328406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28413</v>
      </c>
      <c r="H47" s="21">
        <v>31134</v>
      </c>
      <c r="I47" s="21">
        <v>31885</v>
      </c>
      <c r="J47" s="21">
        <v>91432</v>
      </c>
      <c r="K47" s="21">
        <v>34498</v>
      </c>
      <c r="L47" s="21">
        <v>31918</v>
      </c>
      <c r="M47" s="21"/>
      <c r="N47" s="21">
        <v>66416</v>
      </c>
      <c r="O47" s="21"/>
      <c r="P47" s="21"/>
      <c r="Q47" s="21"/>
      <c r="R47" s="21"/>
      <c r="S47" s="21"/>
      <c r="T47" s="21"/>
      <c r="U47" s="21"/>
      <c r="V47" s="21"/>
      <c r="W47" s="21">
        <v>157848</v>
      </c>
      <c r="X47" s="21"/>
      <c r="Y47" s="21">
        <v>157848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210336285</v>
      </c>
      <c r="D48" s="40">
        <f>+D28+D32+D38+D42+D47</f>
        <v>0</v>
      </c>
      <c r="E48" s="41">
        <f t="shared" si="9"/>
        <v>304967417</v>
      </c>
      <c r="F48" s="42">
        <f t="shared" si="9"/>
        <v>304967417</v>
      </c>
      <c r="G48" s="42">
        <f t="shared" si="9"/>
        <v>12269432</v>
      </c>
      <c r="H48" s="42">
        <f t="shared" si="9"/>
        <v>14236869</v>
      </c>
      <c r="I48" s="42">
        <f t="shared" si="9"/>
        <v>14559842</v>
      </c>
      <c r="J48" s="42">
        <f t="shared" si="9"/>
        <v>41066143</v>
      </c>
      <c r="K48" s="42">
        <f t="shared" si="9"/>
        <v>13555689</v>
      </c>
      <c r="L48" s="42">
        <f t="shared" si="9"/>
        <v>14406808</v>
      </c>
      <c r="M48" s="42">
        <f t="shared" si="9"/>
        <v>4663734</v>
      </c>
      <c r="N48" s="42">
        <f t="shared" si="9"/>
        <v>32626231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73692374</v>
      </c>
      <c r="X48" s="42">
        <f t="shared" si="9"/>
        <v>152483508</v>
      </c>
      <c r="Y48" s="42">
        <f t="shared" si="9"/>
        <v>-78791134</v>
      </c>
      <c r="Z48" s="43">
        <f>+IF(X48&lt;&gt;0,+(Y48/X48)*100,0)</f>
        <v>-51.67190539713974</v>
      </c>
      <c r="AA48" s="40">
        <f>+AA28+AA32+AA38+AA42+AA47</f>
        <v>304967417</v>
      </c>
    </row>
    <row r="49" spans="1:27" ht="13.5">
      <c r="A49" s="14" t="s">
        <v>58</v>
      </c>
      <c r="B49" s="15"/>
      <c r="C49" s="44">
        <f aca="true" t="shared" si="10" ref="C49:Y49">+C25-C48</f>
        <v>10892301</v>
      </c>
      <c r="D49" s="44">
        <f>+D25-D48</f>
        <v>0</v>
      </c>
      <c r="E49" s="45">
        <f t="shared" si="10"/>
        <v>-38096242</v>
      </c>
      <c r="F49" s="46">
        <f t="shared" si="10"/>
        <v>-38096242</v>
      </c>
      <c r="G49" s="46">
        <f t="shared" si="10"/>
        <v>57585636</v>
      </c>
      <c r="H49" s="46">
        <f t="shared" si="10"/>
        <v>-10423010</v>
      </c>
      <c r="I49" s="46">
        <f t="shared" si="10"/>
        <v>-12906863</v>
      </c>
      <c r="J49" s="46">
        <f t="shared" si="10"/>
        <v>34255763</v>
      </c>
      <c r="K49" s="46">
        <f t="shared" si="10"/>
        <v>-10854852</v>
      </c>
      <c r="L49" s="46">
        <f t="shared" si="10"/>
        <v>44894303</v>
      </c>
      <c r="M49" s="46">
        <f t="shared" si="10"/>
        <v>-2738453</v>
      </c>
      <c r="N49" s="46">
        <f t="shared" si="10"/>
        <v>31300998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65556761</v>
      </c>
      <c r="X49" s="46">
        <f>IF(F25=F48,0,X25-X48)</f>
        <v>17970996</v>
      </c>
      <c r="Y49" s="46">
        <f t="shared" si="10"/>
        <v>47585765</v>
      </c>
      <c r="Z49" s="47">
        <f>+IF(X49&lt;&gt;0,+(Y49/X49)*100,0)</f>
        <v>264.7920293343786</v>
      </c>
      <c r="AA49" s="44">
        <f>+AA25-AA48</f>
        <v>-38096242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83811007</v>
      </c>
      <c r="F5" s="21">
        <f t="shared" si="0"/>
        <v>83811007</v>
      </c>
      <c r="G5" s="21">
        <f t="shared" si="0"/>
        <v>30985288</v>
      </c>
      <c r="H5" s="21">
        <f t="shared" si="0"/>
        <v>1057634</v>
      </c>
      <c r="I5" s="21">
        <f t="shared" si="0"/>
        <v>158886</v>
      </c>
      <c r="J5" s="21">
        <f t="shared" si="0"/>
        <v>32201808</v>
      </c>
      <c r="K5" s="21">
        <f t="shared" si="0"/>
        <v>424196</v>
      </c>
      <c r="L5" s="21">
        <f t="shared" si="0"/>
        <v>19680678</v>
      </c>
      <c r="M5" s="21">
        <f t="shared" si="0"/>
        <v>0</v>
      </c>
      <c r="N5" s="21">
        <f t="shared" si="0"/>
        <v>20104874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52306682</v>
      </c>
      <c r="X5" s="21">
        <f t="shared" si="0"/>
        <v>70342835</v>
      </c>
      <c r="Y5" s="21">
        <f t="shared" si="0"/>
        <v>-18036153</v>
      </c>
      <c r="Z5" s="4">
        <f>+IF(X5&lt;&gt;0,+(Y5/X5)*100,0)</f>
        <v>-25.640355552914524</v>
      </c>
      <c r="AA5" s="19">
        <f>SUM(AA6:AA8)</f>
        <v>83811007</v>
      </c>
    </row>
    <row r="6" spans="1:27" ht="13.5">
      <c r="A6" s="5" t="s">
        <v>33</v>
      </c>
      <c r="B6" s="3"/>
      <c r="C6" s="22"/>
      <c r="D6" s="22"/>
      <c r="E6" s="23">
        <v>34412776</v>
      </c>
      <c r="F6" s="24">
        <v>34412776</v>
      </c>
      <c r="G6" s="24">
        <v>13251988</v>
      </c>
      <c r="H6" s="24"/>
      <c r="I6" s="24"/>
      <c r="J6" s="24">
        <v>13251988</v>
      </c>
      <c r="K6" s="24">
        <v>8000</v>
      </c>
      <c r="L6" s="24">
        <v>11159418</v>
      </c>
      <c r="M6" s="24"/>
      <c r="N6" s="24">
        <v>11167418</v>
      </c>
      <c r="O6" s="24"/>
      <c r="P6" s="24"/>
      <c r="Q6" s="24"/>
      <c r="R6" s="24"/>
      <c r="S6" s="24"/>
      <c r="T6" s="24"/>
      <c r="U6" s="24"/>
      <c r="V6" s="24"/>
      <c r="W6" s="24">
        <v>24419406</v>
      </c>
      <c r="X6" s="24">
        <v>30802397</v>
      </c>
      <c r="Y6" s="24">
        <v>-6382991</v>
      </c>
      <c r="Z6" s="6">
        <v>-20.72</v>
      </c>
      <c r="AA6" s="22">
        <v>34412776</v>
      </c>
    </row>
    <row r="7" spans="1:27" ht="13.5">
      <c r="A7" s="5" t="s">
        <v>34</v>
      </c>
      <c r="B7" s="3"/>
      <c r="C7" s="25"/>
      <c r="D7" s="25"/>
      <c r="E7" s="26">
        <v>27469842</v>
      </c>
      <c r="F7" s="27">
        <v>27469842</v>
      </c>
      <c r="G7" s="27">
        <v>9192246</v>
      </c>
      <c r="H7" s="27">
        <v>-72361</v>
      </c>
      <c r="I7" s="27">
        <v>134415</v>
      </c>
      <c r="J7" s="27">
        <v>9254300</v>
      </c>
      <c r="K7" s="27">
        <v>133474</v>
      </c>
      <c r="L7" s="27">
        <v>1332865</v>
      </c>
      <c r="M7" s="27"/>
      <c r="N7" s="27">
        <v>1466339</v>
      </c>
      <c r="O7" s="27"/>
      <c r="P7" s="27"/>
      <c r="Q7" s="27"/>
      <c r="R7" s="27"/>
      <c r="S7" s="27"/>
      <c r="T7" s="27"/>
      <c r="U7" s="27"/>
      <c r="V7" s="27"/>
      <c r="W7" s="27">
        <v>10720639</v>
      </c>
      <c r="X7" s="27">
        <v>22221610</v>
      </c>
      <c r="Y7" s="27">
        <v>-11500971</v>
      </c>
      <c r="Z7" s="7">
        <v>-51.76</v>
      </c>
      <c r="AA7" s="25">
        <v>27469842</v>
      </c>
    </row>
    <row r="8" spans="1:27" ht="13.5">
      <c r="A8" s="5" t="s">
        <v>35</v>
      </c>
      <c r="B8" s="3"/>
      <c r="C8" s="22"/>
      <c r="D8" s="22"/>
      <c r="E8" s="23">
        <v>21928389</v>
      </c>
      <c r="F8" s="24">
        <v>21928389</v>
      </c>
      <c r="G8" s="24">
        <v>8541054</v>
      </c>
      <c r="H8" s="24">
        <v>1129995</v>
      </c>
      <c r="I8" s="24">
        <v>24471</v>
      </c>
      <c r="J8" s="24">
        <v>9695520</v>
      </c>
      <c r="K8" s="24">
        <v>282722</v>
      </c>
      <c r="L8" s="24">
        <v>7188395</v>
      </c>
      <c r="M8" s="24"/>
      <c r="N8" s="24">
        <v>7471117</v>
      </c>
      <c r="O8" s="24"/>
      <c r="P8" s="24"/>
      <c r="Q8" s="24"/>
      <c r="R8" s="24"/>
      <c r="S8" s="24"/>
      <c r="T8" s="24"/>
      <c r="U8" s="24"/>
      <c r="V8" s="24"/>
      <c r="W8" s="24">
        <v>17166637</v>
      </c>
      <c r="X8" s="24">
        <v>17318828</v>
      </c>
      <c r="Y8" s="24">
        <v>-152191</v>
      </c>
      <c r="Z8" s="6">
        <v>-0.88</v>
      </c>
      <c r="AA8" s="22">
        <v>21928389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19299316</v>
      </c>
      <c r="F9" s="21">
        <f t="shared" si="1"/>
        <v>19299316</v>
      </c>
      <c r="G9" s="21">
        <f t="shared" si="1"/>
        <v>6607049</v>
      </c>
      <c r="H9" s="21">
        <f t="shared" si="1"/>
        <v>222014</v>
      </c>
      <c r="I9" s="21">
        <f t="shared" si="1"/>
        <v>420713</v>
      </c>
      <c r="J9" s="21">
        <f t="shared" si="1"/>
        <v>7249776</v>
      </c>
      <c r="K9" s="21">
        <f t="shared" si="1"/>
        <v>517471</v>
      </c>
      <c r="L9" s="21">
        <f t="shared" si="1"/>
        <v>5525592</v>
      </c>
      <c r="M9" s="21">
        <f t="shared" si="1"/>
        <v>0</v>
      </c>
      <c r="N9" s="21">
        <f t="shared" si="1"/>
        <v>6043063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13292839</v>
      </c>
      <c r="X9" s="21">
        <f t="shared" si="1"/>
        <v>0</v>
      </c>
      <c r="Y9" s="21">
        <f t="shared" si="1"/>
        <v>13292839</v>
      </c>
      <c r="Z9" s="4">
        <f>+IF(X9&lt;&gt;0,+(Y9/X9)*100,0)</f>
        <v>0</v>
      </c>
      <c r="AA9" s="19">
        <f>SUM(AA10:AA14)</f>
        <v>19299316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19299316</v>
      </c>
      <c r="F12" s="24">
        <v>19299316</v>
      </c>
      <c r="G12" s="24">
        <v>6607049</v>
      </c>
      <c r="H12" s="24">
        <v>222014</v>
      </c>
      <c r="I12" s="24">
        <v>420713</v>
      </c>
      <c r="J12" s="24">
        <v>7249776</v>
      </c>
      <c r="K12" s="24">
        <v>517471</v>
      </c>
      <c r="L12" s="24">
        <v>5525592</v>
      </c>
      <c r="M12" s="24"/>
      <c r="N12" s="24">
        <v>6043063</v>
      </c>
      <c r="O12" s="24"/>
      <c r="P12" s="24"/>
      <c r="Q12" s="24"/>
      <c r="R12" s="24"/>
      <c r="S12" s="24"/>
      <c r="T12" s="24"/>
      <c r="U12" s="24"/>
      <c r="V12" s="24"/>
      <c r="W12" s="24">
        <v>13292839</v>
      </c>
      <c r="X12" s="24"/>
      <c r="Y12" s="24">
        <v>13292839</v>
      </c>
      <c r="Z12" s="6">
        <v>0</v>
      </c>
      <c r="AA12" s="22">
        <v>19299316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85272878</v>
      </c>
      <c r="F15" s="21">
        <f t="shared" si="2"/>
        <v>85272878</v>
      </c>
      <c r="G15" s="21">
        <f t="shared" si="2"/>
        <v>11842558</v>
      </c>
      <c r="H15" s="21">
        <f t="shared" si="2"/>
        <v>491572</v>
      </c>
      <c r="I15" s="21">
        <f t="shared" si="2"/>
        <v>-1905</v>
      </c>
      <c r="J15" s="21">
        <f t="shared" si="2"/>
        <v>12332225</v>
      </c>
      <c r="K15" s="21">
        <f t="shared" si="2"/>
        <v>1241925</v>
      </c>
      <c r="L15" s="21">
        <f t="shared" si="2"/>
        <v>20955362</v>
      </c>
      <c r="M15" s="21">
        <f t="shared" si="2"/>
        <v>0</v>
      </c>
      <c r="N15" s="21">
        <f t="shared" si="2"/>
        <v>22197287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34529512</v>
      </c>
      <c r="X15" s="21">
        <f t="shared" si="2"/>
        <v>0</v>
      </c>
      <c r="Y15" s="21">
        <f t="shared" si="2"/>
        <v>34529512</v>
      </c>
      <c r="Z15" s="4">
        <f>+IF(X15&lt;&gt;0,+(Y15/X15)*100,0)</f>
        <v>0</v>
      </c>
      <c r="AA15" s="19">
        <f>SUM(AA16:AA18)</f>
        <v>85272878</v>
      </c>
    </row>
    <row r="16" spans="1:27" ht="13.5">
      <c r="A16" s="5" t="s">
        <v>43</v>
      </c>
      <c r="B16" s="3"/>
      <c r="C16" s="22"/>
      <c r="D16" s="22"/>
      <c r="E16" s="23">
        <v>22275183</v>
      </c>
      <c r="F16" s="24">
        <v>22275183</v>
      </c>
      <c r="G16" s="24">
        <v>6391696</v>
      </c>
      <c r="H16" s="24">
        <v>343</v>
      </c>
      <c r="I16" s="24">
        <v>1195</v>
      </c>
      <c r="J16" s="24">
        <v>6393234</v>
      </c>
      <c r="K16" s="24">
        <v>1246</v>
      </c>
      <c r="L16" s="24">
        <v>7444237</v>
      </c>
      <c r="M16" s="24"/>
      <c r="N16" s="24">
        <v>7445483</v>
      </c>
      <c r="O16" s="24"/>
      <c r="P16" s="24"/>
      <c r="Q16" s="24"/>
      <c r="R16" s="24"/>
      <c r="S16" s="24"/>
      <c r="T16" s="24"/>
      <c r="U16" s="24"/>
      <c r="V16" s="24"/>
      <c r="W16" s="24">
        <v>13838717</v>
      </c>
      <c r="X16" s="24"/>
      <c r="Y16" s="24">
        <v>13838717</v>
      </c>
      <c r="Z16" s="6">
        <v>0</v>
      </c>
      <c r="AA16" s="22">
        <v>22275183</v>
      </c>
    </row>
    <row r="17" spans="1:27" ht="13.5">
      <c r="A17" s="5" t="s">
        <v>44</v>
      </c>
      <c r="B17" s="3"/>
      <c r="C17" s="22"/>
      <c r="D17" s="22"/>
      <c r="E17" s="23">
        <v>62997695</v>
      </c>
      <c r="F17" s="24">
        <v>62997695</v>
      </c>
      <c r="G17" s="24">
        <v>5450862</v>
      </c>
      <c r="H17" s="24">
        <v>491229</v>
      </c>
      <c r="I17" s="24">
        <v>-3100</v>
      </c>
      <c r="J17" s="24">
        <v>5938991</v>
      </c>
      <c r="K17" s="24">
        <v>1240679</v>
      </c>
      <c r="L17" s="24">
        <v>13511125</v>
      </c>
      <c r="M17" s="24"/>
      <c r="N17" s="24">
        <v>14751804</v>
      </c>
      <c r="O17" s="24"/>
      <c r="P17" s="24"/>
      <c r="Q17" s="24"/>
      <c r="R17" s="24"/>
      <c r="S17" s="24"/>
      <c r="T17" s="24"/>
      <c r="U17" s="24"/>
      <c r="V17" s="24"/>
      <c r="W17" s="24">
        <v>20690795</v>
      </c>
      <c r="X17" s="24"/>
      <c r="Y17" s="24">
        <v>20690795</v>
      </c>
      <c r="Z17" s="6">
        <v>0</v>
      </c>
      <c r="AA17" s="22">
        <v>62997695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14455307</v>
      </c>
      <c r="F19" s="21">
        <f t="shared" si="3"/>
        <v>14455307</v>
      </c>
      <c r="G19" s="21">
        <f t="shared" si="3"/>
        <v>5481692</v>
      </c>
      <c r="H19" s="21">
        <f t="shared" si="3"/>
        <v>63466</v>
      </c>
      <c r="I19" s="21">
        <f t="shared" si="3"/>
        <v>47772</v>
      </c>
      <c r="J19" s="21">
        <f t="shared" si="3"/>
        <v>5592930</v>
      </c>
      <c r="K19" s="21">
        <f t="shared" si="3"/>
        <v>63702</v>
      </c>
      <c r="L19" s="21">
        <f t="shared" si="3"/>
        <v>4626467</v>
      </c>
      <c r="M19" s="21">
        <f t="shared" si="3"/>
        <v>0</v>
      </c>
      <c r="N19" s="21">
        <f t="shared" si="3"/>
        <v>4690169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10283099</v>
      </c>
      <c r="X19" s="21">
        <f t="shared" si="3"/>
        <v>0</v>
      </c>
      <c r="Y19" s="21">
        <f t="shared" si="3"/>
        <v>10283099</v>
      </c>
      <c r="Z19" s="4">
        <f>+IF(X19&lt;&gt;0,+(Y19/X19)*100,0)</f>
        <v>0</v>
      </c>
      <c r="AA19" s="19">
        <f>SUM(AA20:AA23)</f>
        <v>14455307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14455307</v>
      </c>
      <c r="F23" s="24">
        <v>14455307</v>
      </c>
      <c r="G23" s="24">
        <v>5481692</v>
      </c>
      <c r="H23" s="24">
        <v>63466</v>
      </c>
      <c r="I23" s="24">
        <v>47772</v>
      </c>
      <c r="J23" s="24">
        <v>5592930</v>
      </c>
      <c r="K23" s="24">
        <v>63702</v>
      </c>
      <c r="L23" s="24">
        <v>4626467</v>
      </c>
      <c r="M23" s="24"/>
      <c r="N23" s="24">
        <v>4690169</v>
      </c>
      <c r="O23" s="24"/>
      <c r="P23" s="24"/>
      <c r="Q23" s="24"/>
      <c r="R23" s="24"/>
      <c r="S23" s="24"/>
      <c r="T23" s="24"/>
      <c r="U23" s="24"/>
      <c r="V23" s="24"/>
      <c r="W23" s="24">
        <v>10283099</v>
      </c>
      <c r="X23" s="24"/>
      <c r="Y23" s="24">
        <v>10283099</v>
      </c>
      <c r="Z23" s="6">
        <v>0</v>
      </c>
      <c r="AA23" s="22">
        <v>14455307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202838508</v>
      </c>
      <c r="F25" s="42">
        <f t="shared" si="4"/>
        <v>202838508</v>
      </c>
      <c r="G25" s="42">
        <f t="shared" si="4"/>
        <v>54916587</v>
      </c>
      <c r="H25" s="42">
        <f t="shared" si="4"/>
        <v>1834686</v>
      </c>
      <c r="I25" s="42">
        <f t="shared" si="4"/>
        <v>625466</v>
      </c>
      <c r="J25" s="42">
        <f t="shared" si="4"/>
        <v>57376739</v>
      </c>
      <c r="K25" s="42">
        <f t="shared" si="4"/>
        <v>2247294</v>
      </c>
      <c r="L25" s="42">
        <f t="shared" si="4"/>
        <v>50788099</v>
      </c>
      <c r="M25" s="42">
        <f t="shared" si="4"/>
        <v>0</v>
      </c>
      <c r="N25" s="42">
        <f t="shared" si="4"/>
        <v>53035393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110412132</v>
      </c>
      <c r="X25" s="42">
        <f t="shared" si="4"/>
        <v>70342835</v>
      </c>
      <c r="Y25" s="42">
        <f t="shared" si="4"/>
        <v>40069297</v>
      </c>
      <c r="Z25" s="43">
        <f>+IF(X25&lt;&gt;0,+(Y25/X25)*100,0)</f>
        <v>56.96286906832799</v>
      </c>
      <c r="AA25" s="40">
        <f>+AA5+AA9+AA15+AA19+AA24</f>
        <v>202838508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81425525</v>
      </c>
      <c r="F28" s="21">
        <f t="shared" si="5"/>
        <v>81425525</v>
      </c>
      <c r="G28" s="21">
        <f t="shared" si="5"/>
        <v>10249559</v>
      </c>
      <c r="H28" s="21">
        <f t="shared" si="5"/>
        <v>8155636</v>
      </c>
      <c r="I28" s="21">
        <f t="shared" si="5"/>
        <v>7765264</v>
      </c>
      <c r="J28" s="21">
        <f t="shared" si="5"/>
        <v>26170459</v>
      </c>
      <c r="K28" s="21">
        <f t="shared" si="5"/>
        <v>5326012</v>
      </c>
      <c r="L28" s="21">
        <f t="shared" si="5"/>
        <v>5972742</v>
      </c>
      <c r="M28" s="21">
        <f t="shared" si="5"/>
        <v>0</v>
      </c>
      <c r="N28" s="21">
        <f t="shared" si="5"/>
        <v>11298754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37469213</v>
      </c>
      <c r="X28" s="21">
        <f t="shared" si="5"/>
        <v>44012886</v>
      </c>
      <c r="Y28" s="21">
        <f t="shared" si="5"/>
        <v>-6543673</v>
      </c>
      <c r="Z28" s="4">
        <f>+IF(X28&lt;&gt;0,+(Y28/X28)*100,0)</f>
        <v>-14.867629902751661</v>
      </c>
      <c r="AA28" s="19">
        <f>SUM(AA29:AA31)</f>
        <v>81425525</v>
      </c>
    </row>
    <row r="29" spans="1:27" ht="13.5">
      <c r="A29" s="5" t="s">
        <v>33</v>
      </c>
      <c r="B29" s="3"/>
      <c r="C29" s="22"/>
      <c r="D29" s="22"/>
      <c r="E29" s="23">
        <v>33711576</v>
      </c>
      <c r="F29" s="24">
        <v>33711576</v>
      </c>
      <c r="G29" s="24">
        <v>4904465</v>
      </c>
      <c r="H29" s="24">
        <v>4019047</v>
      </c>
      <c r="I29" s="24">
        <v>3289798</v>
      </c>
      <c r="J29" s="24">
        <v>12213310</v>
      </c>
      <c r="K29" s="24">
        <v>2695538</v>
      </c>
      <c r="L29" s="24">
        <v>2675407</v>
      </c>
      <c r="M29" s="24"/>
      <c r="N29" s="24">
        <v>5370945</v>
      </c>
      <c r="O29" s="24"/>
      <c r="P29" s="24"/>
      <c r="Q29" s="24"/>
      <c r="R29" s="24"/>
      <c r="S29" s="24"/>
      <c r="T29" s="24"/>
      <c r="U29" s="24"/>
      <c r="V29" s="24"/>
      <c r="W29" s="24">
        <v>17584255</v>
      </c>
      <c r="X29" s="24">
        <v>22005199</v>
      </c>
      <c r="Y29" s="24">
        <v>-4420944</v>
      </c>
      <c r="Z29" s="6">
        <v>-20.09</v>
      </c>
      <c r="AA29" s="22">
        <v>33711576</v>
      </c>
    </row>
    <row r="30" spans="1:27" ht="13.5">
      <c r="A30" s="5" t="s">
        <v>34</v>
      </c>
      <c r="B30" s="3"/>
      <c r="C30" s="25"/>
      <c r="D30" s="25"/>
      <c r="E30" s="26">
        <v>27390940</v>
      </c>
      <c r="F30" s="27">
        <v>27390940</v>
      </c>
      <c r="G30" s="27">
        <v>3893426</v>
      </c>
      <c r="H30" s="27">
        <v>2708870</v>
      </c>
      <c r="I30" s="27">
        <v>2223895</v>
      </c>
      <c r="J30" s="27">
        <v>8826191</v>
      </c>
      <c r="K30" s="27">
        <v>1111635</v>
      </c>
      <c r="L30" s="27">
        <v>1916131</v>
      </c>
      <c r="M30" s="27"/>
      <c r="N30" s="27">
        <v>3027766</v>
      </c>
      <c r="O30" s="27"/>
      <c r="P30" s="27"/>
      <c r="Q30" s="27"/>
      <c r="R30" s="27"/>
      <c r="S30" s="27"/>
      <c r="T30" s="27"/>
      <c r="U30" s="27"/>
      <c r="V30" s="27"/>
      <c r="W30" s="27">
        <v>11853957</v>
      </c>
      <c r="X30" s="27">
        <v>11562154</v>
      </c>
      <c r="Y30" s="27">
        <v>291803</v>
      </c>
      <c r="Z30" s="7">
        <v>2.52</v>
      </c>
      <c r="AA30" s="25">
        <v>27390940</v>
      </c>
    </row>
    <row r="31" spans="1:27" ht="13.5">
      <c r="A31" s="5" t="s">
        <v>35</v>
      </c>
      <c r="B31" s="3"/>
      <c r="C31" s="22"/>
      <c r="D31" s="22"/>
      <c r="E31" s="23">
        <v>20323009</v>
      </c>
      <c r="F31" s="24">
        <v>20323009</v>
      </c>
      <c r="G31" s="24">
        <v>1451668</v>
      </c>
      <c r="H31" s="24">
        <v>1427719</v>
      </c>
      <c r="I31" s="24">
        <v>2251571</v>
      </c>
      <c r="J31" s="24">
        <v>5130958</v>
      </c>
      <c r="K31" s="24">
        <v>1518839</v>
      </c>
      <c r="L31" s="24">
        <v>1381204</v>
      </c>
      <c r="M31" s="24"/>
      <c r="N31" s="24">
        <v>2900043</v>
      </c>
      <c r="O31" s="24"/>
      <c r="P31" s="24"/>
      <c r="Q31" s="24"/>
      <c r="R31" s="24"/>
      <c r="S31" s="24"/>
      <c r="T31" s="24"/>
      <c r="U31" s="24"/>
      <c r="V31" s="24"/>
      <c r="W31" s="24">
        <v>8031001</v>
      </c>
      <c r="X31" s="24">
        <v>10445533</v>
      </c>
      <c r="Y31" s="24">
        <v>-2414532</v>
      </c>
      <c r="Z31" s="6">
        <v>-23.12</v>
      </c>
      <c r="AA31" s="22">
        <v>20323009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18091316</v>
      </c>
      <c r="F32" s="21">
        <f t="shared" si="6"/>
        <v>18091316</v>
      </c>
      <c r="G32" s="21">
        <f t="shared" si="6"/>
        <v>1309546</v>
      </c>
      <c r="H32" s="21">
        <f t="shared" si="6"/>
        <v>1342576</v>
      </c>
      <c r="I32" s="21">
        <f t="shared" si="6"/>
        <v>1073393</v>
      </c>
      <c r="J32" s="21">
        <f t="shared" si="6"/>
        <v>3725515</v>
      </c>
      <c r="K32" s="21">
        <f t="shared" si="6"/>
        <v>1536801</v>
      </c>
      <c r="L32" s="21">
        <f t="shared" si="6"/>
        <v>1219205</v>
      </c>
      <c r="M32" s="21">
        <f t="shared" si="6"/>
        <v>0</v>
      </c>
      <c r="N32" s="21">
        <f t="shared" si="6"/>
        <v>2756006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6481521</v>
      </c>
      <c r="X32" s="21">
        <f t="shared" si="6"/>
        <v>0</v>
      </c>
      <c r="Y32" s="21">
        <f t="shared" si="6"/>
        <v>6481521</v>
      </c>
      <c r="Z32" s="4">
        <f>+IF(X32&lt;&gt;0,+(Y32/X32)*100,0)</f>
        <v>0</v>
      </c>
      <c r="AA32" s="19">
        <f>SUM(AA33:AA37)</f>
        <v>18091316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18091316</v>
      </c>
      <c r="F35" s="24">
        <v>18091316</v>
      </c>
      <c r="G35" s="24">
        <v>1309546</v>
      </c>
      <c r="H35" s="24">
        <v>1342576</v>
      </c>
      <c r="I35" s="24">
        <v>1073393</v>
      </c>
      <c r="J35" s="24">
        <v>3725515</v>
      </c>
      <c r="K35" s="24">
        <v>1536801</v>
      </c>
      <c r="L35" s="24">
        <v>1219205</v>
      </c>
      <c r="M35" s="24"/>
      <c r="N35" s="24">
        <v>2756006</v>
      </c>
      <c r="O35" s="24"/>
      <c r="P35" s="24"/>
      <c r="Q35" s="24"/>
      <c r="R35" s="24"/>
      <c r="S35" s="24"/>
      <c r="T35" s="24"/>
      <c r="U35" s="24"/>
      <c r="V35" s="24"/>
      <c r="W35" s="24">
        <v>6481521</v>
      </c>
      <c r="X35" s="24"/>
      <c r="Y35" s="24">
        <v>6481521</v>
      </c>
      <c r="Z35" s="6">
        <v>0</v>
      </c>
      <c r="AA35" s="22">
        <v>18091316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34415068</v>
      </c>
      <c r="F38" s="21">
        <f t="shared" si="7"/>
        <v>34415068</v>
      </c>
      <c r="G38" s="21">
        <f t="shared" si="7"/>
        <v>7103274</v>
      </c>
      <c r="H38" s="21">
        <f t="shared" si="7"/>
        <v>2110657</v>
      </c>
      <c r="I38" s="21">
        <f t="shared" si="7"/>
        <v>1547944</v>
      </c>
      <c r="J38" s="21">
        <f t="shared" si="7"/>
        <v>10761875</v>
      </c>
      <c r="K38" s="21">
        <f t="shared" si="7"/>
        <v>2506176</v>
      </c>
      <c r="L38" s="21">
        <f t="shared" si="7"/>
        <v>3127645</v>
      </c>
      <c r="M38" s="21">
        <f t="shared" si="7"/>
        <v>0</v>
      </c>
      <c r="N38" s="21">
        <f t="shared" si="7"/>
        <v>5633821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16395696</v>
      </c>
      <c r="X38" s="21">
        <f t="shared" si="7"/>
        <v>0</v>
      </c>
      <c r="Y38" s="21">
        <f t="shared" si="7"/>
        <v>16395696</v>
      </c>
      <c r="Z38" s="4">
        <f>+IF(X38&lt;&gt;0,+(Y38/X38)*100,0)</f>
        <v>0</v>
      </c>
      <c r="AA38" s="19">
        <f>SUM(AA39:AA41)</f>
        <v>34415068</v>
      </c>
    </row>
    <row r="39" spans="1:27" ht="13.5">
      <c r="A39" s="5" t="s">
        <v>43</v>
      </c>
      <c r="B39" s="3"/>
      <c r="C39" s="22"/>
      <c r="D39" s="22"/>
      <c r="E39" s="23">
        <v>17466168</v>
      </c>
      <c r="F39" s="24">
        <v>17466168</v>
      </c>
      <c r="G39" s="24">
        <v>1134851</v>
      </c>
      <c r="H39" s="24">
        <v>445755</v>
      </c>
      <c r="I39" s="24">
        <v>400114</v>
      </c>
      <c r="J39" s="24">
        <v>1980720</v>
      </c>
      <c r="K39" s="24">
        <v>655974</v>
      </c>
      <c r="L39" s="24">
        <v>593937</v>
      </c>
      <c r="M39" s="24"/>
      <c r="N39" s="24">
        <v>1249911</v>
      </c>
      <c r="O39" s="24"/>
      <c r="P39" s="24"/>
      <c r="Q39" s="24"/>
      <c r="R39" s="24"/>
      <c r="S39" s="24"/>
      <c r="T39" s="24"/>
      <c r="U39" s="24"/>
      <c r="V39" s="24"/>
      <c r="W39" s="24">
        <v>3230631</v>
      </c>
      <c r="X39" s="24"/>
      <c r="Y39" s="24">
        <v>3230631</v>
      </c>
      <c r="Z39" s="6">
        <v>0</v>
      </c>
      <c r="AA39" s="22">
        <v>17466168</v>
      </c>
    </row>
    <row r="40" spans="1:27" ht="13.5">
      <c r="A40" s="5" t="s">
        <v>44</v>
      </c>
      <c r="B40" s="3"/>
      <c r="C40" s="22"/>
      <c r="D40" s="22"/>
      <c r="E40" s="23">
        <v>16948900</v>
      </c>
      <c r="F40" s="24">
        <v>16948900</v>
      </c>
      <c r="G40" s="24">
        <v>5968423</v>
      </c>
      <c r="H40" s="24">
        <v>1664902</v>
      </c>
      <c r="I40" s="24">
        <v>1147830</v>
      </c>
      <c r="J40" s="24">
        <v>8781155</v>
      </c>
      <c r="K40" s="24">
        <v>1850202</v>
      </c>
      <c r="L40" s="24">
        <v>2533708</v>
      </c>
      <c r="M40" s="24"/>
      <c r="N40" s="24">
        <v>4383910</v>
      </c>
      <c r="O40" s="24"/>
      <c r="P40" s="24"/>
      <c r="Q40" s="24"/>
      <c r="R40" s="24"/>
      <c r="S40" s="24"/>
      <c r="T40" s="24"/>
      <c r="U40" s="24"/>
      <c r="V40" s="24"/>
      <c r="W40" s="24">
        <v>13165065</v>
      </c>
      <c r="X40" s="24"/>
      <c r="Y40" s="24">
        <v>13165065</v>
      </c>
      <c r="Z40" s="6">
        <v>0</v>
      </c>
      <c r="AA40" s="22">
        <v>16948900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14185825</v>
      </c>
      <c r="F42" s="21">
        <f t="shared" si="8"/>
        <v>14185825</v>
      </c>
      <c r="G42" s="21">
        <f t="shared" si="8"/>
        <v>979481</v>
      </c>
      <c r="H42" s="21">
        <f t="shared" si="8"/>
        <v>974856</v>
      </c>
      <c r="I42" s="21">
        <f t="shared" si="8"/>
        <v>803878</v>
      </c>
      <c r="J42" s="21">
        <f t="shared" si="8"/>
        <v>2758215</v>
      </c>
      <c r="K42" s="21">
        <f t="shared" si="8"/>
        <v>936115</v>
      </c>
      <c r="L42" s="21">
        <f t="shared" si="8"/>
        <v>799031</v>
      </c>
      <c r="M42" s="21">
        <f t="shared" si="8"/>
        <v>0</v>
      </c>
      <c r="N42" s="21">
        <f t="shared" si="8"/>
        <v>1735146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4493361</v>
      </c>
      <c r="X42" s="21">
        <f t="shared" si="8"/>
        <v>0</v>
      </c>
      <c r="Y42" s="21">
        <f t="shared" si="8"/>
        <v>4493361</v>
      </c>
      <c r="Z42" s="4">
        <f>+IF(X42&lt;&gt;0,+(Y42/X42)*100,0)</f>
        <v>0</v>
      </c>
      <c r="AA42" s="19">
        <f>SUM(AA43:AA46)</f>
        <v>14185825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14185825</v>
      </c>
      <c r="F46" s="24">
        <v>14185825</v>
      </c>
      <c r="G46" s="24">
        <v>979481</v>
      </c>
      <c r="H46" s="24">
        <v>974856</v>
      </c>
      <c r="I46" s="24">
        <v>803878</v>
      </c>
      <c r="J46" s="24">
        <v>2758215</v>
      </c>
      <c r="K46" s="24">
        <v>936115</v>
      </c>
      <c r="L46" s="24">
        <v>799031</v>
      </c>
      <c r="M46" s="24"/>
      <c r="N46" s="24">
        <v>1735146</v>
      </c>
      <c r="O46" s="24"/>
      <c r="P46" s="24"/>
      <c r="Q46" s="24"/>
      <c r="R46" s="24"/>
      <c r="S46" s="24"/>
      <c r="T46" s="24"/>
      <c r="U46" s="24"/>
      <c r="V46" s="24"/>
      <c r="W46" s="24">
        <v>4493361</v>
      </c>
      <c r="X46" s="24"/>
      <c r="Y46" s="24">
        <v>4493361</v>
      </c>
      <c r="Z46" s="6">
        <v>0</v>
      </c>
      <c r="AA46" s="22">
        <v>14185825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148117734</v>
      </c>
      <c r="F48" s="42">
        <f t="shared" si="9"/>
        <v>148117734</v>
      </c>
      <c r="G48" s="42">
        <f t="shared" si="9"/>
        <v>19641860</v>
      </c>
      <c r="H48" s="42">
        <f t="shared" si="9"/>
        <v>12583725</v>
      </c>
      <c r="I48" s="42">
        <f t="shared" si="9"/>
        <v>11190479</v>
      </c>
      <c r="J48" s="42">
        <f t="shared" si="9"/>
        <v>43416064</v>
      </c>
      <c r="K48" s="42">
        <f t="shared" si="9"/>
        <v>10305104</v>
      </c>
      <c r="L48" s="42">
        <f t="shared" si="9"/>
        <v>11118623</v>
      </c>
      <c r="M48" s="42">
        <f t="shared" si="9"/>
        <v>0</v>
      </c>
      <c r="N48" s="42">
        <f t="shared" si="9"/>
        <v>21423727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64839791</v>
      </c>
      <c r="X48" s="42">
        <f t="shared" si="9"/>
        <v>44012886</v>
      </c>
      <c r="Y48" s="42">
        <f t="shared" si="9"/>
        <v>20826905</v>
      </c>
      <c r="Z48" s="43">
        <f>+IF(X48&lt;&gt;0,+(Y48/X48)*100,0)</f>
        <v>47.32001668784001</v>
      </c>
      <c r="AA48" s="40">
        <f>+AA28+AA32+AA38+AA42+AA47</f>
        <v>148117734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54720774</v>
      </c>
      <c r="F49" s="46">
        <f t="shared" si="10"/>
        <v>54720774</v>
      </c>
      <c r="G49" s="46">
        <f t="shared" si="10"/>
        <v>35274727</v>
      </c>
      <c r="H49" s="46">
        <f t="shared" si="10"/>
        <v>-10749039</v>
      </c>
      <c r="I49" s="46">
        <f t="shared" si="10"/>
        <v>-10565013</v>
      </c>
      <c r="J49" s="46">
        <f t="shared" si="10"/>
        <v>13960675</v>
      </c>
      <c r="K49" s="46">
        <f t="shared" si="10"/>
        <v>-8057810</v>
      </c>
      <c r="L49" s="46">
        <f t="shared" si="10"/>
        <v>39669476</v>
      </c>
      <c r="M49" s="46">
        <f t="shared" si="10"/>
        <v>0</v>
      </c>
      <c r="N49" s="46">
        <f t="shared" si="10"/>
        <v>31611666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45572341</v>
      </c>
      <c r="X49" s="46">
        <f>IF(F25=F48,0,X25-X48)</f>
        <v>26329949</v>
      </c>
      <c r="Y49" s="46">
        <f t="shared" si="10"/>
        <v>19242392</v>
      </c>
      <c r="Z49" s="47">
        <f>+IF(X49&lt;&gt;0,+(Y49/X49)*100,0)</f>
        <v>73.08176707824234</v>
      </c>
      <c r="AA49" s="44">
        <f>+AA25-AA48</f>
        <v>54720774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68025183</v>
      </c>
      <c r="D5" s="19">
        <f>SUM(D6:D8)</f>
        <v>0</v>
      </c>
      <c r="E5" s="20">
        <f t="shared" si="0"/>
        <v>74766203</v>
      </c>
      <c r="F5" s="21">
        <f t="shared" si="0"/>
        <v>74766203</v>
      </c>
      <c r="G5" s="21">
        <f t="shared" si="0"/>
        <v>39899747</v>
      </c>
      <c r="H5" s="21">
        <f t="shared" si="0"/>
        <v>1620781</v>
      </c>
      <c r="I5" s="21">
        <f t="shared" si="0"/>
        <v>219392</v>
      </c>
      <c r="J5" s="21">
        <f t="shared" si="0"/>
        <v>41739920</v>
      </c>
      <c r="K5" s="21">
        <f t="shared" si="0"/>
        <v>628312</v>
      </c>
      <c r="L5" s="21">
        <f t="shared" si="0"/>
        <v>999955</v>
      </c>
      <c r="M5" s="21">
        <f t="shared" si="0"/>
        <v>14257817</v>
      </c>
      <c r="N5" s="21">
        <f t="shared" si="0"/>
        <v>15886084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57626004</v>
      </c>
      <c r="X5" s="21">
        <f t="shared" si="0"/>
        <v>0</v>
      </c>
      <c r="Y5" s="21">
        <f t="shared" si="0"/>
        <v>57626004</v>
      </c>
      <c r="Z5" s="4">
        <f>+IF(X5&lt;&gt;0,+(Y5/X5)*100,0)</f>
        <v>0</v>
      </c>
      <c r="AA5" s="19">
        <f>SUM(AA6:AA8)</f>
        <v>74766203</v>
      </c>
    </row>
    <row r="6" spans="1:27" ht="13.5">
      <c r="A6" s="5" t="s">
        <v>33</v>
      </c>
      <c r="B6" s="3"/>
      <c r="C6" s="22">
        <v>2024884</v>
      </c>
      <c r="D6" s="22"/>
      <c r="E6" s="23">
        <v>1973023</v>
      </c>
      <c r="F6" s="24">
        <v>1973023</v>
      </c>
      <c r="G6" s="24">
        <v>-510229</v>
      </c>
      <c r="H6" s="24">
        <v>1337350</v>
      </c>
      <c r="I6" s="24">
        <v>2200</v>
      </c>
      <c r="J6" s="24">
        <v>829321</v>
      </c>
      <c r="K6" s="24">
        <v>4850</v>
      </c>
      <c r="L6" s="24">
        <v>301150</v>
      </c>
      <c r="M6" s="24">
        <v>2300</v>
      </c>
      <c r="N6" s="24">
        <v>308300</v>
      </c>
      <c r="O6" s="24"/>
      <c r="P6" s="24"/>
      <c r="Q6" s="24"/>
      <c r="R6" s="24"/>
      <c r="S6" s="24"/>
      <c r="T6" s="24"/>
      <c r="U6" s="24"/>
      <c r="V6" s="24"/>
      <c r="W6" s="24">
        <v>1137621</v>
      </c>
      <c r="X6" s="24"/>
      <c r="Y6" s="24">
        <v>1137621</v>
      </c>
      <c r="Z6" s="6">
        <v>0</v>
      </c>
      <c r="AA6" s="22">
        <v>1973023</v>
      </c>
    </row>
    <row r="7" spans="1:27" ht="13.5">
      <c r="A7" s="5" t="s">
        <v>34</v>
      </c>
      <c r="B7" s="3"/>
      <c r="C7" s="25">
        <v>65309838</v>
      </c>
      <c r="D7" s="25"/>
      <c r="E7" s="26">
        <v>72171814</v>
      </c>
      <c r="F7" s="27">
        <v>72171814</v>
      </c>
      <c r="G7" s="27">
        <v>40274735</v>
      </c>
      <c r="H7" s="27">
        <v>249205</v>
      </c>
      <c r="I7" s="27">
        <v>159165</v>
      </c>
      <c r="J7" s="27">
        <v>40683105</v>
      </c>
      <c r="K7" s="27">
        <v>602878</v>
      </c>
      <c r="L7" s="27">
        <v>637130</v>
      </c>
      <c r="M7" s="27">
        <v>14237179</v>
      </c>
      <c r="N7" s="27">
        <v>15477187</v>
      </c>
      <c r="O7" s="27"/>
      <c r="P7" s="27"/>
      <c r="Q7" s="27"/>
      <c r="R7" s="27"/>
      <c r="S7" s="27"/>
      <c r="T7" s="27"/>
      <c r="U7" s="27"/>
      <c r="V7" s="27"/>
      <c r="W7" s="27">
        <v>56160292</v>
      </c>
      <c r="X7" s="27"/>
      <c r="Y7" s="27">
        <v>56160292</v>
      </c>
      <c r="Z7" s="7">
        <v>0</v>
      </c>
      <c r="AA7" s="25">
        <v>72171814</v>
      </c>
    </row>
    <row r="8" spans="1:27" ht="13.5">
      <c r="A8" s="5" t="s">
        <v>35</v>
      </c>
      <c r="B8" s="3"/>
      <c r="C8" s="22">
        <v>690461</v>
      </c>
      <c r="D8" s="22"/>
      <c r="E8" s="23">
        <v>621366</v>
      </c>
      <c r="F8" s="24">
        <v>621366</v>
      </c>
      <c r="G8" s="24">
        <v>135241</v>
      </c>
      <c r="H8" s="24">
        <v>34226</v>
      </c>
      <c r="I8" s="24">
        <v>58027</v>
      </c>
      <c r="J8" s="24">
        <v>227494</v>
      </c>
      <c r="K8" s="24">
        <v>20584</v>
      </c>
      <c r="L8" s="24">
        <v>61675</v>
      </c>
      <c r="M8" s="24">
        <v>18338</v>
      </c>
      <c r="N8" s="24">
        <v>100597</v>
      </c>
      <c r="O8" s="24"/>
      <c r="P8" s="24"/>
      <c r="Q8" s="24"/>
      <c r="R8" s="24"/>
      <c r="S8" s="24"/>
      <c r="T8" s="24"/>
      <c r="U8" s="24"/>
      <c r="V8" s="24"/>
      <c r="W8" s="24">
        <v>328091</v>
      </c>
      <c r="X8" s="24"/>
      <c r="Y8" s="24">
        <v>328091</v>
      </c>
      <c r="Z8" s="6">
        <v>0</v>
      </c>
      <c r="AA8" s="22">
        <v>621366</v>
      </c>
    </row>
    <row r="9" spans="1:27" ht="13.5">
      <c r="A9" s="2" t="s">
        <v>36</v>
      </c>
      <c r="B9" s="3"/>
      <c r="C9" s="19">
        <f aca="true" t="shared" si="1" ref="C9:Y9">SUM(C10:C14)</f>
        <v>5839280</v>
      </c>
      <c r="D9" s="19">
        <f>SUM(D10:D14)</f>
        <v>0</v>
      </c>
      <c r="E9" s="20">
        <f t="shared" si="1"/>
        <v>6106269</v>
      </c>
      <c r="F9" s="21">
        <f t="shared" si="1"/>
        <v>6106269</v>
      </c>
      <c r="G9" s="21">
        <f t="shared" si="1"/>
        <v>397232</v>
      </c>
      <c r="H9" s="21">
        <f t="shared" si="1"/>
        <v>203582</v>
      </c>
      <c r="I9" s="21">
        <f t="shared" si="1"/>
        <v>480587</v>
      </c>
      <c r="J9" s="21">
        <f t="shared" si="1"/>
        <v>1081401</v>
      </c>
      <c r="K9" s="21">
        <f t="shared" si="1"/>
        <v>157567</v>
      </c>
      <c r="L9" s="21">
        <f t="shared" si="1"/>
        <v>522434</v>
      </c>
      <c r="M9" s="21">
        <f t="shared" si="1"/>
        <v>480867</v>
      </c>
      <c r="N9" s="21">
        <f t="shared" si="1"/>
        <v>1160868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2242269</v>
      </c>
      <c r="X9" s="21">
        <f t="shared" si="1"/>
        <v>0</v>
      </c>
      <c r="Y9" s="21">
        <f t="shared" si="1"/>
        <v>2242269</v>
      </c>
      <c r="Z9" s="4">
        <f>+IF(X9&lt;&gt;0,+(Y9/X9)*100,0)</f>
        <v>0</v>
      </c>
      <c r="AA9" s="19">
        <f>SUM(AA10:AA14)</f>
        <v>6106269</v>
      </c>
    </row>
    <row r="10" spans="1:27" ht="13.5">
      <c r="A10" s="5" t="s">
        <v>37</v>
      </c>
      <c r="B10" s="3"/>
      <c r="C10" s="22">
        <v>1586354</v>
      </c>
      <c r="D10" s="22"/>
      <c r="E10" s="23">
        <v>1747662</v>
      </c>
      <c r="F10" s="24">
        <v>1747662</v>
      </c>
      <c r="G10" s="24">
        <v>19093</v>
      </c>
      <c r="H10" s="24">
        <v>13290</v>
      </c>
      <c r="I10" s="24">
        <v>9315</v>
      </c>
      <c r="J10" s="24">
        <v>41698</v>
      </c>
      <c r="K10" s="24">
        <v>8664</v>
      </c>
      <c r="L10" s="24">
        <v>13887</v>
      </c>
      <c r="M10" s="24">
        <v>15514</v>
      </c>
      <c r="N10" s="24">
        <v>38065</v>
      </c>
      <c r="O10" s="24"/>
      <c r="P10" s="24"/>
      <c r="Q10" s="24"/>
      <c r="R10" s="24"/>
      <c r="S10" s="24"/>
      <c r="T10" s="24"/>
      <c r="U10" s="24"/>
      <c r="V10" s="24"/>
      <c r="W10" s="24">
        <v>79763</v>
      </c>
      <c r="X10" s="24"/>
      <c r="Y10" s="24">
        <v>79763</v>
      </c>
      <c r="Z10" s="6">
        <v>0</v>
      </c>
      <c r="AA10" s="22">
        <v>1747662</v>
      </c>
    </row>
    <row r="11" spans="1:27" ht="13.5">
      <c r="A11" s="5" t="s">
        <v>38</v>
      </c>
      <c r="B11" s="3"/>
      <c r="C11" s="22">
        <v>67054</v>
      </c>
      <c r="D11" s="22"/>
      <c r="E11" s="23">
        <v>71201</v>
      </c>
      <c r="F11" s="24">
        <v>71201</v>
      </c>
      <c r="G11" s="24">
        <v>5435</v>
      </c>
      <c r="H11" s="24">
        <v>5712</v>
      </c>
      <c r="I11" s="24">
        <v>5766</v>
      </c>
      <c r="J11" s="24">
        <v>16913</v>
      </c>
      <c r="K11" s="24">
        <v>5584</v>
      </c>
      <c r="L11" s="24">
        <v>5396</v>
      </c>
      <c r="M11" s="24">
        <v>5163</v>
      </c>
      <c r="N11" s="24">
        <v>16143</v>
      </c>
      <c r="O11" s="24"/>
      <c r="P11" s="24"/>
      <c r="Q11" s="24"/>
      <c r="R11" s="24"/>
      <c r="S11" s="24"/>
      <c r="T11" s="24"/>
      <c r="U11" s="24"/>
      <c r="V11" s="24"/>
      <c r="W11" s="24">
        <v>33056</v>
      </c>
      <c r="X11" s="24"/>
      <c r="Y11" s="24">
        <v>33056</v>
      </c>
      <c r="Z11" s="6">
        <v>0</v>
      </c>
      <c r="AA11" s="22">
        <v>71201</v>
      </c>
    </row>
    <row r="12" spans="1:27" ht="13.5">
      <c r="A12" s="5" t="s">
        <v>39</v>
      </c>
      <c r="B12" s="3"/>
      <c r="C12" s="22">
        <v>3125040</v>
      </c>
      <c r="D12" s="22"/>
      <c r="E12" s="23">
        <v>3169898</v>
      </c>
      <c r="F12" s="24">
        <v>3169898</v>
      </c>
      <c r="G12" s="24">
        <v>372348</v>
      </c>
      <c r="H12" s="24">
        <v>184224</v>
      </c>
      <c r="I12" s="24">
        <v>193452</v>
      </c>
      <c r="J12" s="24">
        <v>750024</v>
      </c>
      <c r="K12" s="24">
        <v>142963</v>
      </c>
      <c r="L12" s="24">
        <v>502795</v>
      </c>
      <c r="M12" s="24">
        <v>188136</v>
      </c>
      <c r="N12" s="24">
        <v>833894</v>
      </c>
      <c r="O12" s="24"/>
      <c r="P12" s="24"/>
      <c r="Q12" s="24"/>
      <c r="R12" s="24"/>
      <c r="S12" s="24"/>
      <c r="T12" s="24"/>
      <c r="U12" s="24"/>
      <c r="V12" s="24"/>
      <c r="W12" s="24">
        <v>1583918</v>
      </c>
      <c r="X12" s="24"/>
      <c r="Y12" s="24">
        <v>1583918</v>
      </c>
      <c r="Z12" s="6">
        <v>0</v>
      </c>
      <c r="AA12" s="22">
        <v>3169898</v>
      </c>
    </row>
    <row r="13" spans="1:27" ht="13.5">
      <c r="A13" s="5" t="s">
        <v>40</v>
      </c>
      <c r="B13" s="3"/>
      <c r="C13" s="22">
        <v>4270</v>
      </c>
      <c r="D13" s="22"/>
      <c r="E13" s="23">
        <v>4484</v>
      </c>
      <c r="F13" s="24">
        <v>4484</v>
      </c>
      <c r="G13" s="24">
        <v>356</v>
      </c>
      <c r="H13" s="24">
        <v>356</v>
      </c>
      <c r="I13" s="24">
        <v>356</v>
      </c>
      <c r="J13" s="24">
        <v>1068</v>
      </c>
      <c r="K13" s="24">
        <v>356</v>
      </c>
      <c r="L13" s="24">
        <v>356</v>
      </c>
      <c r="M13" s="24">
        <v>356</v>
      </c>
      <c r="N13" s="24">
        <v>1068</v>
      </c>
      <c r="O13" s="24"/>
      <c r="P13" s="24"/>
      <c r="Q13" s="24"/>
      <c r="R13" s="24"/>
      <c r="S13" s="24"/>
      <c r="T13" s="24"/>
      <c r="U13" s="24"/>
      <c r="V13" s="24"/>
      <c r="W13" s="24">
        <v>2136</v>
      </c>
      <c r="X13" s="24"/>
      <c r="Y13" s="24">
        <v>2136</v>
      </c>
      <c r="Z13" s="6">
        <v>0</v>
      </c>
      <c r="AA13" s="22">
        <v>4484</v>
      </c>
    </row>
    <row r="14" spans="1:27" ht="13.5">
      <c r="A14" s="5" t="s">
        <v>41</v>
      </c>
      <c r="B14" s="3"/>
      <c r="C14" s="25">
        <v>1056562</v>
      </c>
      <c r="D14" s="25"/>
      <c r="E14" s="26">
        <v>1113024</v>
      </c>
      <c r="F14" s="27">
        <v>1113024</v>
      </c>
      <c r="G14" s="27"/>
      <c r="H14" s="27"/>
      <c r="I14" s="27">
        <v>271698</v>
      </c>
      <c r="J14" s="27">
        <v>271698</v>
      </c>
      <c r="K14" s="27"/>
      <c r="L14" s="27"/>
      <c r="M14" s="27">
        <v>271698</v>
      </c>
      <c r="N14" s="27">
        <v>271698</v>
      </c>
      <c r="O14" s="27"/>
      <c r="P14" s="27"/>
      <c r="Q14" s="27"/>
      <c r="R14" s="27"/>
      <c r="S14" s="27"/>
      <c r="T14" s="27"/>
      <c r="U14" s="27"/>
      <c r="V14" s="27"/>
      <c r="W14" s="27">
        <v>543396</v>
      </c>
      <c r="X14" s="27"/>
      <c r="Y14" s="27">
        <v>543396</v>
      </c>
      <c r="Z14" s="7">
        <v>0</v>
      </c>
      <c r="AA14" s="25">
        <v>1113024</v>
      </c>
    </row>
    <row r="15" spans="1:27" ht="13.5">
      <c r="A15" s="2" t="s">
        <v>42</v>
      </c>
      <c r="B15" s="8"/>
      <c r="C15" s="19">
        <f aca="true" t="shared" si="2" ref="C15:Y15">SUM(C16:C18)</f>
        <v>669778</v>
      </c>
      <c r="D15" s="19">
        <f>SUM(D16:D18)</f>
        <v>0</v>
      </c>
      <c r="E15" s="20">
        <f t="shared" si="2"/>
        <v>245545</v>
      </c>
      <c r="F15" s="21">
        <f t="shared" si="2"/>
        <v>245545</v>
      </c>
      <c r="G15" s="21">
        <f t="shared" si="2"/>
        <v>41003</v>
      </c>
      <c r="H15" s="21">
        <f t="shared" si="2"/>
        <v>102680</v>
      </c>
      <c r="I15" s="21">
        <f t="shared" si="2"/>
        <v>6107</v>
      </c>
      <c r="J15" s="21">
        <f t="shared" si="2"/>
        <v>149790</v>
      </c>
      <c r="K15" s="21">
        <f t="shared" si="2"/>
        <v>21186</v>
      </c>
      <c r="L15" s="21">
        <f t="shared" si="2"/>
        <v>38171</v>
      </c>
      <c r="M15" s="21">
        <f t="shared" si="2"/>
        <v>11862</v>
      </c>
      <c r="N15" s="21">
        <f t="shared" si="2"/>
        <v>71219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221009</v>
      </c>
      <c r="X15" s="21">
        <f t="shared" si="2"/>
        <v>0</v>
      </c>
      <c r="Y15" s="21">
        <f t="shared" si="2"/>
        <v>221009</v>
      </c>
      <c r="Z15" s="4">
        <f>+IF(X15&lt;&gt;0,+(Y15/X15)*100,0)</f>
        <v>0</v>
      </c>
      <c r="AA15" s="19">
        <f>SUM(AA16:AA18)</f>
        <v>245545</v>
      </c>
    </row>
    <row r="16" spans="1:27" ht="13.5">
      <c r="A16" s="5" t="s">
        <v>43</v>
      </c>
      <c r="B16" s="3"/>
      <c r="C16" s="22">
        <v>229275</v>
      </c>
      <c r="D16" s="22"/>
      <c r="E16" s="23">
        <v>124075</v>
      </c>
      <c r="F16" s="24">
        <v>124075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124075</v>
      </c>
    </row>
    <row r="17" spans="1:27" ht="13.5">
      <c r="A17" s="5" t="s">
        <v>44</v>
      </c>
      <c r="B17" s="3"/>
      <c r="C17" s="22">
        <v>440503</v>
      </c>
      <c r="D17" s="22"/>
      <c r="E17" s="23">
        <v>121470</v>
      </c>
      <c r="F17" s="24">
        <v>121470</v>
      </c>
      <c r="G17" s="24">
        <v>41003</v>
      </c>
      <c r="H17" s="24">
        <v>102680</v>
      </c>
      <c r="I17" s="24">
        <v>6107</v>
      </c>
      <c r="J17" s="24">
        <v>149790</v>
      </c>
      <c r="K17" s="24">
        <v>21186</v>
      </c>
      <c r="L17" s="24">
        <v>38171</v>
      </c>
      <c r="M17" s="24">
        <v>11862</v>
      </c>
      <c r="N17" s="24">
        <v>71219</v>
      </c>
      <c r="O17" s="24"/>
      <c r="P17" s="24"/>
      <c r="Q17" s="24"/>
      <c r="R17" s="24"/>
      <c r="S17" s="24"/>
      <c r="T17" s="24"/>
      <c r="U17" s="24"/>
      <c r="V17" s="24"/>
      <c r="W17" s="24">
        <v>221009</v>
      </c>
      <c r="X17" s="24"/>
      <c r="Y17" s="24">
        <v>221009</v>
      </c>
      <c r="Z17" s="6">
        <v>0</v>
      </c>
      <c r="AA17" s="22">
        <v>121470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120901872</v>
      </c>
      <c r="D19" s="19">
        <f>SUM(D20:D23)</f>
        <v>0</v>
      </c>
      <c r="E19" s="20">
        <f t="shared" si="3"/>
        <v>145663686</v>
      </c>
      <c r="F19" s="21">
        <f t="shared" si="3"/>
        <v>145663686</v>
      </c>
      <c r="G19" s="21">
        <f t="shared" si="3"/>
        <v>24510349</v>
      </c>
      <c r="H19" s="21">
        <f t="shared" si="3"/>
        <v>9169930</v>
      </c>
      <c r="I19" s="21">
        <f t="shared" si="3"/>
        <v>8093570</v>
      </c>
      <c r="J19" s="21">
        <f t="shared" si="3"/>
        <v>41773849</v>
      </c>
      <c r="K19" s="21">
        <f t="shared" si="3"/>
        <v>9457670</v>
      </c>
      <c r="L19" s="21">
        <f t="shared" si="3"/>
        <v>10518217</v>
      </c>
      <c r="M19" s="21">
        <f t="shared" si="3"/>
        <v>8251607</v>
      </c>
      <c r="N19" s="21">
        <f t="shared" si="3"/>
        <v>28227494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70001343</v>
      </c>
      <c r="X19" s="21">
        <f t="shared" si="3"/>
        <v>0</v>
      </c>
      <c r="Y19" s="21">
        <f t="shared" si="3"/>
        <v>70001343</v>
      </c>
      <c r="Z19" s="4">
        <f>+IF(X19&lt;&gt;0,+(Y19/X19)*100,0)</f>
        <v>0</v>
      </c>
      <c r="AA19" s="19">
        <f>SUM(AA20:AA23)</f>
        <v>145663686</v>
      </c>
    </row>
    <row r="20" spans="1:27" ht="13.5">
      <c r="A20" s="5" t="s">
        <v>47</v>
      </c>
      <c r="B20" s="3"/>
      <c r="C20" s="22">
        <v>70237034</v>
      </c>
      <c r="D20" s="22"/>
      <c r="E20" s="23">
        <v>80137746</v>
      </c>
      <c r="F20" s="24">
        <v>80137746</v>
      </c>
      <c r="G20" s="24">
        <v>7070067</v>
      </c>
      <c r="H20" s="24">
        <v>6725143</v>
      </c>
      <c r="I20" s="24">
        <v>5769886</v>
      </c>
      <c r="J20" s="24">
        <v>19565096</v>
      </c>
      <c r="K20" s="24">
        <v>6994621</v>
      </c>
      <c r="L20" s="24">
        <v>6020777</v>
      </c>
      <c r="M20" s="24">
        <v>5765458</v>
      </c>
      <c r="N20" s="24">
        <v>18780856</v>
      </c>
      <c r="O20" s="24"/>
      <c r="P20" s="24"/>
      <c r="Q20" s="24"/>
      <c r="R20" s="24"/>
      <c r="S20" s="24"/>
      <c r="T20" s="24"/>
      <c r="U20" s="24"/>
      <c r="V20" s="24"/>
      <c r="W20" s="24">
        <v>38345952</v>
      </c>
      <c r="X20" s="24"/>
      <c r="Y20" s="24">
        <v>38345952</v>
      </c>
      <c r="Z20" s="6">
        <v>0</v>
      </c>
      <c r="AA20" s="22">
        <v>80137746</v>
      </c>
    </row>
    <row r="21" spans="1:27" ht="13.5">
      <c r="A21" s="5" t="s">
        <v>48</v>
      </c>
      <c r="B21" s="3"/>
      <c r="C21" s="22">
        <v>16871348</v>
      </c>
      <c r="D21" s="22"/>
      <c r="E21" s="23">
        <v>36944411</v>
      </c>
      <c r="F21" s="24">
        <v>36944411</v>
      </c>
      <c r="G21" s="24">
        <v>1531375</v>
      </c>
      <c r="H21" s="24">
        <v>1570647</v>
      </c>
      <c r="I21" s="24">
        <v>1458595</v>
      </c>
      <c r="J21" s="24">
        <v>4560617</v>
      </c>
      <c r="K21" s="24">
        <v>1618591</v>
      </c>
      <c r="L21" s="24">
        <v>1365611</v>
      </c>
      <c r="M21" s="24">
        <v>1643948</v>
      </c>
      <c r="N21" s="24">
        <v>4628150</v>
      </c>
      <c r="O21" s="24"/>
      <c r="P21" s="24"/>
      <c r="Q21" s="24"/>
      <c r="R21" s="24"/>
      <c r="S21" s="24"/>
      <c r="T21" s="24"/>
      <c r="U21" s="24"/>
      <c r="V21" s="24"/>
      <c r="W21" s="24">
        <v>9188767</v>
      </c>
      <c r="X21" s="24"/>
      <c r="Y21" s="24">
        <v>9188767</v>
      </c>
      <c r="Z21" s="6">
        <v>0</v>
      </c>
      <c r="AA21" s="22">
        <v>36944411</v>
      </c>
    </row>
    <row r="22" spans="1:27" ht="13.5">
      <c r="A22" s="5" t="s">
        <v>49</v>
      </c>
      <c r="B22" s="3"/>
      <c r="C22" s="25">
        <v>30350321</v>
      </c>
      <c r="D22" s="25"/>
      <c r="E22" s="26">
        <v>23036266</v>
      </c>
      <c r="F22" s="27">
        <v>23036266</v>
      </c>
      <c r="G22" s="27">
        <v>13539249</v>
      </c>
      <c r="H22" s="27">
        <v>556240</v>
      </c>
      <c r="I22" s="27">
        <v>535430</v>
      </c>
      <c r="J22" s="27">
        <v>14630919</v>
      </c>
      <c r="K22" s="27">
        <v>522709</v>
      </c>
      <c r="L22" s="27">
        <v>2803024</v>
      </c>
      <c r="M22" s="27">
        <v>518834</v>
      </c>
      <c r="N22" s="27">
        <v>3844567</v>
      </c>
      <c r="O22" s="27"/>
      <c r="P22" s="27"/>
      <c r="Q22" s="27"/>
      <c r="R22" s="27"/>
      <c r="S22" s="27"/>
      <c r="T22" s="27"/>
      <c r="U22" s="27"/>
      <c r="V22" s="27"/>
      <c r="W22" s="27">
        <v>18475486</v>
      </c>
      <c r="X22" s="27"/>
      <c r="Y22" s="27">
        <v>18475486</v>
      </c>
      <c r="Z22" s="7">
        <v>0</v>
      </c>
      <c r="AA22" s="25">
        <v>23036266</v>
      </c>
    </row>
    <row r="23" spans="1:27" ht="13.5">
      <c r="A23" s="5" t="s">
        <v>50</v>
      </c>
      <c r="B23" s="3"/>
      <c r="C23" s="22">
        <v>3443169</v>
      </c>
      <c r="D23" s="22"/>
      <c r="E23" s="23">
        <v>5545263</v>
      </c>
      <c r="F23" s="24">
        <v>5545263</v>
      </c>
      <c r="G23" s="24">
        <v>2369658</v>
      </c>
      <c r="H23" s="24">
        <v>317900</v>
      </c>
      <c r="I23" s="24">
        <v>329659</v>
      </c>
      <c r="J23" s="24">
        <v>3017217</v>
      </c>
      <c r="K23" s="24">
        <v>321749</v>
      </c>
      <c r="L23" s="24">
        <v>328805</v>
      </c>
      <c r="M23" s="24">
        <v>323367</v>
      </c>
      <c r="N23" s="24">
        <v>973921</v>
      </c>
      <c r="O23" s="24"/>
      <c r="P23" s="24"/>
      <c r="Q23" s="24"/>
      <c r="R23" s="24"/>
      <c r="S23" s="24"/>
      <c r="T23" s="24"/>
      <c r="U23" s="24"/>
      <c r="V23" s="24"/>
      <c r="W23" s="24">
        <v>3991138</v>
      </c>
      <c r="X23" s="24"/>
      <c r="Y23" s="24">
        <v>3991138</v>
      </c>
      <c r="Z23" s="6">
        <v>0</v>
      </c>
      <c r="AA23" s="22">
        <v>5545263</v>
      </c>
    </row>
    <row r="24" spans="1:27" ht="13.5">
      <c r="A24" s="2" t="s">
        <v>51</v>
      </c>
      <c r="B24" s="8" t="s">
        <v>52</v>
      </c>
      <c r="C24" s="19">
        <v>475058</v>
      </c>
      <c r="D24" s="19"/>
      <c r="E24" s="20">
        <v>481088</v>
      </c>
      <c r="F24" s="21">
        <v>481088</v>
      </c>
      <c r="G24" s="21">
        <v>29494</v>
      </c>
      <c r="H24" s="21">
        <v>31595</v>
      </c>
      <c r="I24" s="21">
        <v>28454</v>
      </c>
      <c r="J24" s="21">
        <v>89543</v>
      </c>
      <c r="K24" s="21">
        <v>80658</v>
      </c>
      <c r="L24" s="21">
        <v>9480</v>
      </c>
      <c r="M24" s="21">
        <v>45374</v>
      </c>
      <c r="N24" s="21">
        <v>135512</v>
      </c>
      <c r="O24" s="21"/>
      <c r="P24" s="21"/>
      <c r="Q24" s="21"/>
      <c r="R24" s="21"/>
      <c r="S24" s="21"/>
      <c r="T24" s="21"/>
      <c r="U24" s="21"/>
      <c r="V24" s="21"/>
      <c r="W24" s="21">
        <v>225055</v>
      </c>
      <c r="X24" s="21"/>
      <c r="Y24" s="21">
        <v>225055</v>
      </c>
      <c r="Z24" s="4">
        <v>0</v>
      </c>
      <c r="AA24" s="19">
        <v>481088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195911171</v>
      </c>
      <c r="D25" s="40">
        <f>+D5+D9+D15+D19+D24</f>
        <v>0</v>
      </c>
      <c r="E25" s="41">
        <f t="shared" si="4"/>
        <v>227262791</v>
      </c>
      <c r="F25" s="42">
        <f t="shared" si="4"/>
        <v>227262791</v>
      </c>
      <c r="G25" s="42">
        <f t="shared" si="4"/>
        <v>64877825</v>
      </c>
      <c r="H25" s="42">
        <f t="shared" si="4"/>
        <v>11128568</v>
      </c>
      <c r="I25" s="42">
        <f t="shared" si="4"/>
        <v>8828110</v>
      </c>
      <c r="J25" s="42">
        <f t="shared" si="4"/>
        <v>84834503</v>
      </c>
      <c r="K25" s="42">
        <f t="shared" si="4"/>
        <v>10345393</v>
      </c>
      <c r="L25" s="42">
        <f t="shared" si="4"/>
        <v>12088257</v>
      </c>
      <c r="M25" s="42">
        <f t="shared" si="4"/>
        <v>23047527</v>
      </c>
      <c r="N25" s="42">
        <f t="shared" si="4"/>
        <v>45481177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130315680</v>
      </c>
      <c r="X25" s="42">
        <f t="shared" si="4"/>
        <v>0</v>
      </c>
      <c r="Y25" s="42">
        <f t="shared" si="4"/>
        <v>130315680</v>
      </c>
      <c r="Z25" s="43">
        <f>+IF(X25&lt;&gt;0,+(Y25/X25)*100,0)</f>
        <v>0</v>
      </c>
      <c r="AA25" s="40">
        <f>+AA5+AA9+AA15+AA19+AA24</f>
        <v>227262791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38895277</v>
      </c>
      <c r="D28" s="19">
        <f>SUM(D29:D31)</f>
        <v>0</v>
      </c>
      <c r="E28" s="20">
        <f t="shared" si="5"/>
        <v>59556795</v>
      </c>
      <c r="F28" s="21">
        <f t="shared" si="5"/>
        <v>59556795</v>
      </c>
      <c r="G28" s="21">
        <f t="shared" si="5"/>
        <v>4889739</v>
      </c>
      <c r="H28" s="21">
        <f t="shared" si="5"/>
        <v>3458540</v>
      </c>
      <c r="I28" s="21">
        <f t="shared" si="5"/>
        <v>3542874</v>
      </c>
      <c r="J28" s="21">
        <f t="shared" si="5"/>
        <v>11891153</v>
      </c>
      <c r="K28" s="21">
        <f t="shared" si="5"/>
        <v>4327454</v>
      </c>
      <c r="L28" s="21">
        <f t="shared" si="5"/>
        <v>5251706</v>
      </c>
      <c r="M28" s="21">
        <f t="shared" si="5"/>
        <v>4652891</v>
      </c>
      <c r="N28" s="21">
        <f t="shared" si="5"/>
        <v>14232051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26123204</v>
      </c>
      <c r="X28" s="21">
        <f t="shared" si="5"/>
        <v>0</v>
      </c>
      <c r="Y28" s="21">
        <f t="shared" si="5"/>
        <v>26123204</v>
      </c>
      <c r="Z28" s="4">
        <f>+IF(X28&lt;&gt;0,+(Y28/X28)*100,0)</f>
        <v>0</v>
      </c>
      <c r="AA28" s="19">
        <f>SUM(AA29:AA31)</f>
        <v>59556795</v>
      </c>
    </row>
    <row r="29" spans="1:27" ht="13.5">
      <c r="A29" s="5" t="s">
        <v>33</v>
      </c>
      <c r="B29" s="3"/>
      <c r="C29" s="22">
        <v>9724959</v>
      </c>
      <c r="D29" s="22"/>
      <c r="E29" s="23">
        <v>11834660</v>
      </c>
      <c r="F29" s="24">
        <v>11834660</v>
      </c>
      <c r="G29" s="24">
        <v>769375</v>
      </c>
      <c r="H29" s="24">
        <v>744195</v>
      </c>
      <c r="I29" s="24">
        <v>746233</v>
      </c>
      <c r="J29" s="24">
        <v>2259803</v>
      </c>
      <c r="K29" s="24">
        <v>777686</v>
      </c>
      <c r="L29" s="24">
        <v>908966</v>
      </c>
      <c r="M29" s="24">
        <v>958844</v>
      </c>
      <c r="N29" s="24">
        <v>2645496</v>
      </c>
      <c r="O29" s="24"/>
      <c r="P29" s="24"/>
      <c r="Q29" s="24"/>
      <c r="R29" s="24"/>
      <c r="S29" s="24"/>
      <c r="T29" s="24"/>
      <c r="U29" s="24"/>
      <c r="V29" s="24"/>
      <c r="W29" s="24">
        <v>4905299</v>
      </c>
      <c r="X29" s="24"/>
      <c r="Y29" s="24">
        <v>4905299</v>
      </c>
      <c r="Z29" s="6">
        <v>0</v>
      </c>
      <c r="AA29" s="22">
        <v>11834660</v>
      </c>
    </row>
    <row r="30" spans="1:27" ht="13.5">
      <c r="A30" s="5" t="s">
        <v>34</v>
      </c>
      <c r="B30" s="3"/>
      <c r="C30" s="25">
        <v>19737420</v>
      </c>
      <c r="D30" s="25"/>
      <c r="E30" s="26">
        <v>36326327</v>
      </c>
      <c r="F30" s="27">
        <v>36326327</v>
      </c>
      <c r="G30" s="27">
        <v>3260498</v>
      </c>
      <c r="H30" s="27">
        <v>1903836</v>
      </c>
      <c r="I30" s="27">
        <v>2109052</v>
      </c>
      <c r="J30" s="27">
        <v>7273386</v>
      </c>
      <c r="K30" s="27">
        <v>2863050</v>
      </c>
      <c r="L30" s="27">
        <v>3224409</v>
      </c>
      <c r="M30" s="27">
        <v>2986902</v>
      </c>
      <c r="N30" s="27">
        <v>9074361</v>
      </c>
      <c r="O30" s="27"/>
      <c r="P30" s="27"/>
      <c r="Q30" s="27"/>
      <c r="R30" s="27"/>
      <c r="S30" s="27"/>
      <c r="T30" s="27"/>
      <c r="U30" s="27"/>
      <c r="V30" s="27"/>
      <c r="W30" s="27">
        <v>16347747</v>
      </c>
      <c r="X30" s="27"/>
      <c r="Y30" s="27">
        <v>16347747</v>
      </c>
      <c r="Z30" s="7">
        <v>0</v>
      </c>
      <c r="AA30" s="25">
        <v>36326327</v>
      </c>
    </row>
    <row r="31" spans="1:27" ht="13.5">
      <c r="A31" s="5" t="s">
        <v>35</v>
      </c>
      <c r="B31" s="3"/>
      <c r="C31" s="22">
        <v>9432898</v>
      </c>
      <c r="D31" s="22"/>
      <c r="E31" s="23">
        <v>11395808</v>
      </c>
      <c r="F31" s="24">
        <v>11395808</v>
      </c>
      <c r="G31" s="24">
        <v>859866</v>
      </c>
      <c r="H31" s="24">
        <v>810509</v>
      </c>
      <c r="I31" s="24">
        <v>687589</v>
      </c>
      <c r="J31" s="24">
        <v>2357964</v>
      </c>
      <c r="K31" s="24">
        <v>686718</v>
      </c>
      <c r="L31" s="24">
        <v>1118331</v>
      </c>
      <c r="M31" s="24">
        <v>707145</v>
      </c>
      <c r="N31" s="24">
        <v>2512194</v>
      </c>
      <c r="O31" s="24"/>
      <c r="P31" s="24"/>
      <c r="Q31" s="24"/>
      <c r="R31" s="24"/>
      <c r="S31" s="24"/>
      <c r="T31" s="24"/>
      <c r="U31" s="24"/>
      <c r="V31" s="24"/>
      <c r="W31" s="24">
        <v>4870158</v>
      </c>
      <c r="X31" s="24"/>
      <c r="Y31" s="24">
        <v>4870158</v>
      </c>
      <c r="Z31" s="6">
        <v>0</v>
      </c>
      <c r="AA31" s="22">
        <v>11395808</v>
      </c>
    </row>
    <row r="32" spans="1:27" ht="13.5">
      <c r="A32" s="2" t="s">
        <v>36</v>
      </c>
      <c r="B32" s="3"/>
      <c r="C32" s="19">
        <f aca="true" t="shared" si="6" ref="C32:Y32">SUM(C33:C37)</f>
        <v>18368696</v>
      </c>
      <c r="D32" s="19">
        <f>SUM(D33:D37)</f>
        <v>0</v>
      </c>
      <c r="E32" s="20">
        <f t="shared" si="6"/>
        <v>22120471</v>
      </c>
      <c r="F32" s="21">
        <f t="shared" si="6"/>
        <v>22120471</v>
      </c>
      <c r="G32" s="21">
        <f t="shared" si="6"/>
        <v>1428243</v>
      </c>
      <c r="H32" s="21">
        <f t="shared" si="6"/>
        <v>1457341</v>
      </c>
      <c r="I32" s="21">
        <f t="shared" si="6"/>
        <v>1578806</v>
      </c>
      <c r="J32" s="21">
        <f t="shared" si="6"/>
        <v>4464390</v>
      </c>
      <c r="K32" s="21">
        <f t="shared" si="6"/>
        <v>1554884</v>
      </c>
      <c r="L32" s="21">
        <f t="shared" si="6"/>
        <v>2203993</v>
      </c>
      <c r="M32" s="21">
        <f t="shared" si="6"/>
        <v>1845022</v>
      </c>
      <c r="N32" s="21">
        <f t="shared" si="6"/>
        <v>5603899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10068289</v>
      </c>
      <c r="X32" s="21">
        <f t="shared" si="6"/>
        <v>0</v>
      </c>
      <c r="Y32" s="21">
        <f t="shared" si="6"/>
        <v>10068289</v>
      </c>
      <c r="Z32" s="4">
        <f>+IF(X32&lt;&gt;0,+(Y32/X32)*100,0)</f>
        <v>0</v>
      </c>
      <c r="AA32" s="19">
        <f>SUM(AA33:AA37)</f>
        <v>22120471</v>
      </c>
    </row>
    <row r="33" spans="1:27" ht="13.5">
      <c r="A33" s="5" t="s">
        <v>37</v>
      </c>
      <c r="B33" s="3"/>
      <c r="C33" s="22">
        <v>2117155</v>
      </c>
      <c r="D33" s="22"/>
      <c r="E33" s="23">
        <v>2851292</v>
      </c>
      <c r="F33" s="24">
        <v>2851292</v>
      </c>
      <c r="G33" s="24">
        <v>208426</v>
      </c>
      <c r="H33" s="24">
        <v>157800</v>
      </c>
      <c r="I33" s="24">
        <v>171194</v>
      </c>
      <c r="J33" s="24">
        <v>537420</v>
      </c>
      <c r="K33" s="24">
        <v>165072</v>
      </c>
      <c r="L33" s="24">
        <v>275878</v>
      </c>
      <c r="M33" s="24">
        <v>180116</v>
      </c>
      <c r="N33" s="24">
        <v>621066</v>
      </c>
      <c r="O33" s="24"/>
      <c r="P33" s="24"/>
      <c r="Q33" s="24"/>
      <c r="R33" s="24"/>
      <c r="S33" s="24"/>
      <c r="T33" s="24"/>
      <c r="U33" s="24"/>
      <c r="V33" s="24"/>
      <c r="W33" s="24">
        <v>1158486</v>
      </c>
      <c r="X33" s="24"/>
      <c r="Y33" s="24">
        <v>1158486</v>
      </c>
      <c r="Z33" s="6">
        <v>0</v>
      </c>
      <c r="AA33" s="22">
        <v>2851292</v>
      </c>
    </row>
    <row r="34" spans="1:27" ht="13.5">
      <c r="A34" s="5" t="s">
        <v>38</v>
      </c>
      <c r="B34" s="3"/>
      <c r="C34" s="22">
        <v>9471020</v>
      </c>
      <c r="D34" s="22"/>
      <c r="E34" s="23">
        <v>11907807</v>
      </c>
      <c r="F34" s="24">
        <v>11907807</v>
      </c>
      <c r="G34" s="24">
        <v>794971</v>
      </c>
      <c r="H34" s="24">
        <v>847039</v>
      </c>
      <c r="I34" s="24">
        <v>900912</v>
      </c>
      <c r="J34" s="24">
        <v>2542922</v>
      </c>
      <c r="K34" s="24">
        <v>915645</v>
      </c>
      <c r="L34" s="24">
        <v>1105370</v>
      </c>
      <c r="M34" s="24">
        <v>1177760</v>
      </c>
      <c r="N34" s="24">
        <v>3198775</v>
      </c>
      <c r="O34" s="24"/>
      <c r="P34" s="24"/>
      <c r="Q34" s="24"/>
      <c r="R34" s="24"/>
      <c r="S34" s="24"/>
      <c r="T34" s="24"/>
      <c r="U34" s="24"/>
      <c r="V34" s="24"/>
      <c r="W34" s="24">
        <v>5741697</v>
      </c>
      <c r="X34" s="24"/>
      <c r="Y34" s="24">
        <v>5741697</v>
      </c>
      <c r="Z34" s="6">
        <v>0</v>
      </c>
      <c r="AA34" s="22">
        <v>11907807</v>
      </c>
    </row>
    <row r="35" spans="1:27" ht="13.5">
      <c r="A35" s="5" t="s">
        <v>39</v>
      </c>
      <c r="B35" s="3"/>
      <c r="C35" s="22">
        <v>4217197</v>
      </c>
      <c r="D35" s="22"/>
      <c r="E35" s="23">
        <v>5473616</v>
      </c>
      <c r="F35" s="24">
        <v>5473616</v>
      </c>
      <c r="G35" s="24">
        <v>334300</v>
      </c>
      <c r="H35" s="24">
        <v>309121</v>
      </c>
      <c r="I35" s="24">
        <v>335369</v>
      </c>
      <c r="J35" s="24">
        <v>978790</v>
      </c>
      <c r="K35" s="24">
        <v>322749</v>
      </c>
      <c r="L35" s="24">
        <v>585115</v>
      </c>
      <c r="M35" s="24">
        <v>341693</v>
      </c>
      <c r="N35" s="24">
        <v>1249557</v>
      </c>
      <c r="O35" s="24"/>
      <c r="P35" s="24"/>
      <c r="Q35" s="24"/>
      <c r="R35" s="24"/>
      <c r="S35" s="24"/>
      <c r="T35" s="24"/>
      <c r="U35" s="24"/>
      <c r="V35" s="24"/>
      <c r="W35" s="24">
        <v>2228347</v>
      </c>
      <c r="X35" s="24"/>
      <c r="Y35" s="24">
        <v>2228347</v>
      </c>
      <c r="Z35" s="6">
        <v>0</v>
      </c>
      <c r="AA35" s="22">
        <v>5473616</v>
      </c>
    </row>
    <row r="36" spans="1:27" ht="13.5">
      <c r="A36" s="5" t="s">
        <v>40</v>
      </c>
      <c r="B36" s="3"/>
      <c r="C36" s="22">
        <v>1169458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1393866</v>
      </c>
      <c r="D37" s="25"/>
      <c r="E37" s="26">
        <v>1887756</v>
      </c>
      <c r="F37" s="27">
        <v>1887756</v>
      </c>
      <c r="G37" s="27">
        <v>90546</v>
      </c>
      <c r="H37" s="27">
        <v>143381</v>
      </c>
      <c r="I37" s="27">
        <v>171331</v>
      </c>
      <c r="J37" s="27">
        <v>405258</v>
      </c>
      <c r="K37" s="27">
        <v>151418</v>
      </c>
      <c r="L37" s="27">
        <v>237630</v>
      </c>
      <c r="M37" s="27">
        <v>145453</v>
      </c>
      <c r="N37" s="27">
        <v>534501</v>
      </c>
      <c r="O37" s="27"/>
      <c r="P37" s="27"/>
      <c r="Q37" s="27"/>
      <c r="R37" s="27"/>
      <c r="S37" s="27"/>
      <c r="T37" s="27"/>
      <c r="U37" s="27"/>
      <c r="V37" s="27"/>
      <c r="W37" s="27">
        <v>939759</v>
      </c>
      <c r="X37" s="27"/>
      <c r="Y37" s="27">
        <v>939759</v>
      </c>
      <c r="Z37" s="7">
        <v>0</v>
      </c>
      <c r="AA37" s="25">
        <v>1887756</v>
      </c>
    </row>
    <row r="38" spans="1:27" ht="13.5">
      <c r="A38" s="2" t="s">
        <v>42</v>
      </c>
      <c r="B38" s="8"/>
      <c r="C38" s="19">
        <f aca="true" t="shared" si="7" ref="C38:Y38">SUM(C39:C41)</f>
        <v>16010210</v>
      </c>
      <c r="D38" s="19">
        <f>SUM(D39:D41)</f>
        <v>0</v>
      </c>
      <c r="E38" s="20">
        <f t="shared" si="7"/>
        <v>17844452</v>
      </c>
      <c r="F38" s="21">
        <f t="shared" si="7"/>
        <v>17844452</v>
      </c>
      <c r="G38" s="21">
        <f t="shared" si="7"/>
        <v>1090280</v>
      </c>
      <c r="H38" s="21">
        <f t="shared" si="7"/>
        <v>1218675</v>
      </c>
      <c r="I38" s="21">
        <f t="shared" si="7"/>
        <v>1218223</v>
      </c>
      <c r="J38" s="21">
        <f t="shared" si="7"/>
        <v>3527178</v>
      </c>
      <c r="K38" s="21">
        <f t="shared" si="7"/>
        <v>1241453</v>
      </c>
      <c r="L38" s="21">
        <f t="shared" si="7"/>
        <v>1570224</v>
      </c>
      <c r="M38" s="21">
        <f t="shared" si="7"/>
        <v>1400713</v>
      </c>
      <c r="N38" s="21">
        <f t="shared" si="7"/>
        <v>4212390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7739568</v>
      </c>
      <c r="X38" s="21">
        <f t="shared" si="7"/>
        <v>0</v>
      </c>
      <c r="Y38" s="21">
        <f t="shared" si="7"/>
        <v>7739568</v>
      </c>
      <c r="Z38" s="4">
        <f>+IF(X38&lt;&gt;0,+(Y38/X38)*100,0)</f>
        <v>0</v>
      </c>
      <c r="AA38" s="19">
        <f>SUM(AA39:AA41)</f>
        <v>17844452</v>
      </c>
    </row>
    <row r="39" spans="1:27" ht="13.5">
      <c r="A39" s="5" t="s">
        <v>43</v>
      </c>
      <c r="B39" s="3"/>
      <c r="C39" s="22">
        <v>1421325</v>
      </c>
      <c r="D39" s="22"/>
      <c r="E39" s="23">
        <v>983392</v>
      </c>
      <c r="F39" s="24">
        <v>983392</v>
      </c>
      <c r="G39" s="24">
        <v>74698</v>
      </c>
      <c r="H39" s="24">
        <v>60213</v>
      </c>
      <c r="I39" s="24">
        <v>71747</v>
      </c>
      <c r="J39" s="24">
        <v>206658</v>
      </c>
      <c r="K39" s="24">
        <v>82711</v>
      </c>
      <c r="L39" s="24">
        <v>79418</v>
      </c>
      <c r="M39" s="24">
        <v>56347</v>
      </c>
      <c r="N39" s="24">
        <v>218476</v>
      </c>
      <c r="O39" s="24"/>
      <c r="P39" s="24"/>
      <c r="Q39" s="24"/>
      <c r="R39" s="24"/>
      <c r="S39" s="24"/>
      <c r="T39" s="24"/>
      <c r="U39" s="24"/>
      <c r="V39" s="24"/>
      <c r="W39" s="24">
        <v>425134</v>
      </c>
      <c r="X39" s="24"/>
      <c r="Y39" s="24">
        <v>425134</v>
      </c>
      <c r="Z39" s="6">
        <v>0</v>
      </c>
      <c r="AA39" s="22">
        <v>983392</v>
      </c>
    </row>
    <row r="40" spans="1:27" ht="13.5">
      <c r="A40" s="5" t="s">
        <v>44</v>
      </c>
      <c r="B40" s="3"/>
      <c r="C40" s="22">
        <v>14588885</v>
      </c>
      <c r="D40" s="22"/>
      <c r="E40" s="23">
        <v>16861060</v>
      </c>
      <c r="F40" s="24">
        <v>16861060</v>
      </c>
      <c r="G40" s="24">
        <v>1015582</v>
      </c>
      <c r="H40" s="24">
        <v>1158462</v>
      </c>
      <c r="I40" s="24">
        <v>1146476</v>
      </c>
      <c r="J40" s="24">
        <v>3320520</v>
      </c>
      <c r="K40" s="24">
        <v>1158742</v>
      </c>
      <c r="L40" s="24">
        <v>1490806</v>
      </c>
      <c r="M40" s="24">
        <v>1344366</v>
      </c>
      <c r="N40" s="24">
        <v>3993914</v>
      </c>
      <c r="O40" s="24"/>
      <c r="P40" s="24"/>
      <c r="Q40" s="24"/>
      <c r="R40" s="24"/>
      <c r="S40" s="24"/>
      <c r="T40" s="24"/>
      <c r="U40" s="24"/>
      <c r="V40" s="24"/>
      <c r="W40" s="24">
        <v>7314434</v>
      </c>
      <c r="X40" s="24"/>
      <c r="Y40" s="24">
        <v>7314434</v>
      </c>
      <c r="Z40" s="6">
        <v>0</v>
      </c>
      <c r="AA40" s="22">
        <v>16861060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124897774</v>
      </c>
      <c r="D42" s="19">
        <f>SUM(D43:D46)</f>
        <v>0</v>
      </c>
      <c r="E42" s="20">
        <f t="shared" si="8"/>
        <v>122347823</v>
      </c>
      <c r="F42" s="21">
        <f t="shared" si="8"/>
        <v>122347823</v>
      </c>
      <c r="G42" s="21">
        <f t="shared" si="8"/>
        <v>8957078</v>
      </c>
      <c r="H42" s="21">
        <f t="shared" si="8"/>
        <v>9384252</v>
      </c>
      <c r="I42" s="21">
        <f t="shared" si="8"/>
        <v>8720158</v>
      </c>
      <c r="J42" s="21">
        <f t="shared" si="8"/>
        <v>27061488</v>
      </c>
      <c r="K42" s="21">
        <f t="shared" si="8"/>
        <v>6889783</v>
      </c>
      <c r="L42" s="21">
        <f t="shared" si="8"/>
        <v>7394206</v>
      </c>
      <c r="M42" s="21">
        <f t="shared" si="8"/>
        <v>7757085</v>
      </c>
      <c r="N42" s="21">
        <f t="shared" si="8"/>
        <v>22041074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49102562</v>
      </c>
      <c r="X42" s="21">
        <f t="shared" si="8"/>
        <v>0</v>
      </c>
      <c r="Y42" s="21">
        <f t="shared" si="8"/>
        <v>49102562</v>
      </c>
      <c r="Z42" s="4">
        <f>+IF(X42&lt;&gt;0,+(Y42/X42)*100,0)</f>
        <v>0</v>
      </c>
      <c r="AA42" s="19">
        <f>SUM(AA43:AA46)</f>
        <v>122347823</v>
      </c>
    </row>
    <row r="43" spans="1:27" ht="13.5">
      <c r="A43" s="5" t="s">
        <v>47</v>
      </c>
      <c r="B43" s="3"/>
      <c r="C43" s="22">
        <v>64055160</v>
      </c>
      <c r="D43" s="22"/>
      <c r="E43" s="23">
        <v>73945553</v>
      </c>
      <c r="F43" s="24">
        <v>73945553</v>
      </c>
      <c r="G43" s="24">
        <v>6667606</v>
      </c>
      <c r="H43" s="24">
        <v>6922561</v>
      </c>
      <c r="I43" s="24">
        <v>6277167</v>
      </c>
      <c r="J43" s="24">
        <v>19867334</v>
      </c>
      <c r="K43" s="24">
        <v>4526677</v>
      </c>
      <c r="L43" s="24">
        <v>4932132</v>
      </c>
      <c r="M43" s="24">
        <v>4943089</v>
      </c>
      <c r="N43" s="24">
        <v>14401898</v>
      </c>
      <c r="O43" s="24"/>
      <c r="P43" s="24"/>
      <c r="Q43" s="24"/>
      <c r="R43" s="24"/>
      <c r="S43" s="24"/>
      <c r="T43" s="24"/>
      <c r="U43" s="24"/>
      <c r="V43" s="24"/>
      <c r="W43" s="24">
        <v>34269232</v>
      </c>
      <c r="X43" s="24"/>
      <c r="Y43" s="24">
        <v>34269232</v>
      </c>
      <c r="Z43" s="6">
        <v>0</v>
      </c>
      <c r="AA43" s="22">
        <v>73945553</v>
      </c>
    </row>
    <row r="44" spans="1:27" ht="13.5">
      <c r="A44" s="5" t="s">
        <v>48</v>
      </c>
      <c r="B44" s="3"/>
      <c r="C44" s="22">
        <v>23046342</v>
      </c>
      <c r="D44" s="22"/>
      <c r="E44" s="23">
        <v>23418423</v>
      </c>
      <c r="F44" s="24">
        <v>23418423</v>
      </c>
      <c r="G44" s="24">
        <v>791563</v>
      </c>
      <c r="H44" s="24">
        <v>871081</v>
      </c>
      <c r="I44" s="24">
        <v>1004565</v>
      </c>
      <c r="J44" s="24">
        <v>2667209</v>
      </c>
      <c r="K44" s="24">
        <v>1088252</v>
      </c>
      <c r="L44" s="24">
        <v>972789</v>
      </c>
      <c r="M44" s="24">
        <v>1277740</v>
      </c>
      <c r="N44" s="24">
        <v>3338781</v>
      </c>
      <c r="O44" s="24"/>
      <c r="P44" s="24"/>
      <c r="Q44" s="24"/>
      <c r="R44" s="24"/>
      <c r="S44" s="24"/>
      <c r="T44" s="24"/>
      <c r="U44" s="24"/>
      <c r="V44" s="24"/>
      <c r="W44" s="24">
        <v>6005990</v>
      </c>
      <c r="X44" s="24"/>
      <c r="Y44" s="24">
        <v>6005990</v>
      </c>
      <c r="Z44" s="6">
        <v>0</v>
      </c>
      <c r="AA44" s="22">
        <v>23418423</v>
      </c>
    </row>
    <row r="45" spans="1:27" ht="13.5">
      <c r="A45" s="5" t="s">
        <v>49</v>
      </c>
      <c r="B45" s="3"/>
      <c r="C45" s="25">
        <v>31683733</v>
      </c>
      <c r="D45" s="25"/>
      <c r="E45" s="26">
        <v>11565435</v>
      </c>
      <c r="F45" s="27">
        <v>11565435</v>
      </c>
      <c r="G45" s="27">
        <v>1108629</v>
      </c>
      <c r="H45" s="27">
        <v>1158962</v>
      </c>
      <c r="I45" s="27">
        <v>1008607</v>
      </c>
      <c r="J45" s="27">
        <v>3276198</v>
      </c>
      <c r="K45" s="27">
        <v>748727</v>
      </c>
      <c r="L45" s="27">
        <v>880102</v>
      </c>
      <c r="M45" s="27">
        <v>872268</v>
      </c>
      <c r="N45" s="27">
        <v>2501097</v>
      </c>
      <c r="O45" s="27"/>
      <c r="P45" s="27"/>
      <c r="Q45" s="27"/>
      <c r="R45" s="27"/>
      <c r="S45" s="27"/>
      <c r="T45" s="27"/>
      <c r="U45" s="27"/>
      <c r="V45" s="27"/>
      <c r="W45" s="27">
        <v>5777295</v>
      </c>
      <c r="X45" s="27"/>
      <c r="Y45" s="27">
        <v>5777295</v>
      </c>
      <c r="Z45" s="7">
        <v>0</v>
      </c>
      <c r="AA45" s="25">
        <v>11565435</v>
      </c>
    </row>
    <row r="46" spans="1:27" ht="13.5">
      <c r="A46" s="5" t="s">
        <v>50</v>
      </c>
      <c r="B46" s="3"/>
      <c r="C46" s="22">
        <v>6112539</v>
      </c>
      <c r="D46" s="22"/>
      <c r="E46" s="23">
        <v>13418412</v>
      </c>
      <c r="F46" s="24">
        <v>13418412</v>
      </c>
      <c r="G46" s="24">
        <v>389280</v>
      </c>
      <c r="H46" s="24">
        <v>431648</v>
      </c>
      <c r="I46" s="24">
        <v>429819</v>
      </c>
      <c r="J46" s="24">
        <v>1250747</v>
      </c>
      <c r="K46" s="24">
        <v>526127</v>
      </c>
      <c r="L46" s="24">
        <v>609183</v>
      </c>
      <c r="M46" s="24">
        <v>663988</v>
      </c>
      <c r="N46" s="24">
        <v>1799298</v>
      </c>
      <c r="O46" s="24"/>
      <c r="P46" s="24"/>
      <c r="Q46" s="24"/>
      <c r="R46" s="24"/>
      <c r="S46" s="24"/>
      <c r="T46" s="24"/>
      <c r="U46" s="24"/>
      <c r="V46" s="24"/>
      <c r="W46" s="24">
        <v>3050045</v>
      </c>
      <c r="X46" s="24"/>
      <c r="Y46" s="24">
        <v>3050045</v>
      </c>
      <c r="Z46" s="6">
        <v>0</v>
      </c>
      <c r="AA46" s="22">
        <v>13418412</v>
      </c>
    </row>
    <row r="47" spans="1:27" ht="13.5">
      <c r="A47" s="2" t="s">
        <v>51</v>
      </c>
      <c r="B47" s="8" t="s">
        <v>52</v>
      </c>
      <c r="C47" s="19">
        <v>822695</v>
      </c>
      <c r="D47" s="19"/>
      <c r="E47" s="20">
        <v>1164376</v>
      </c>
      <c r="F47" s="21">
        <v>1164376</v>
      </c>
      <c r="G47" s="21">
        <v>109831</v>
      </c>
      <c r="H47" s="21">
        <v>99564</v>
      </c>
      <c r="I47" s="21">
        <v>145921</v>
      </c>
      <c r="J47" s="21">
        <v>355316</v>
      </c>
      <c r="K47" s="21">
        <v>46947</v>
      </c>
      <c r="L47" s="21">
        <v>104256</v>
      </c>
      <c r="M47" s="21">
        <v>58260</v>
      </c>
      <c r="N47" s="21">
        <v>209463</v>
      </c>
      <c r="O47" s="21"/>
      <c r="P47" s="21"/>
      <c r="Q47" s="21"/>
      <c r="R47" s="21"/>
      <c r="S47" s="21"/>
      <c r="T47" s="21"/>
      <c r="U47" s="21"/>
      <c r="V47" s="21"/>
      <c r="W47" s="21">
        <v>564779</v>
      </c>
      <c r="X47" s="21"/>
      <c r="Y47" s="21">
        <v>564779</v>
      </c>
      <c r="Z47" s="4">
        <v>0</v>
      </c>
      <c r="AA47" s="19">
        <v>1164376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198994652</v>
      </c>
      <c r="D48" s="40">
        <f>+D28+D32+D38+D42+D47</f>
        <v>0</v>
      </c>
      <c r="E48" s="41">
        <f t="shared" si="9"/>
        <v>223033917</v>
      </c>
      <c r="F48" s="42">
        <f t="shared" si="9"/>
        <v>223033917</v>
      </c>
      <c r="G48" s="42">
        <f t="shared" si="9"/>
        <v>16475171</v>
      </c>
      <c r="H48" s="42">
        <f t="shared" si="9"/>
        <v>15618372</v>
      </c>
      <c r="I48" s="42">
        <f t="shared" si="9"/>
        <v>15205982</v>
      </c>
      <c r="J48" s="42">
        <f t="shared" si="9"/>
        <v>47299525</v>
      </c>
      <c r="K48" s="42">
        <f t="shared" si="9"/>
        <v>14060521</v>
      </c>
      <c r="L48" s="42">
        <f t="shared" si="9"/>
        <v>16524385</v>
      </c>
      <c r="M48" s="42">
        <f t="shared" si="9"/>
        <v>15713971</v>
      </c>
      <c r="N48" s="42">
        <f t="shared" si="9"/>
        <v>46298877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93598402</v>
      </c>
      <c r="X48" s="42">
        <f t="shared" si="9"/>
        <v>0</v>
      </c>
      <c r="Y48" s="42">
        <f t="shared" si="9"/>
        <v>93598402</v>
      </c>
      <c r="Z48" s="43">
        <f>+IF(X48&lt;&gt;0,+(Y48/X48)*100,0)</f>
        <v>0</v>
      </c>
      <c r="AA48" s="40">
        <f>+AA28+AA32+AA38+AA42+AA47</f>
        <v>223033917</v>
      </c>
    </row>
    <row r="49" spans="1:27" ht="13.5">
      <c r="A49" s="14" t="s">
        <v>58</v>
      </c>
      <c r="B49" s="15"/>
      <c r="C49" s="44">
        <f aca="true" t="shared" si="10" ref="C49:Y49">+C25-C48</f>
        <v>-3083481</v>
      </c>
      <c r="D49" s="44">
        <f>+D25-D48</f>
        <v>0</v>
      </c>
      <c r="E49" s="45">
        <f t="shared" si="10"/>
        <v>4228874</v>
      </c>
      <c r="F49" s="46">
        <f t="shared" si="10"/>
        <v>4228874</v>
      </c>
      <c r="G49" s="46">
        <f t="shared" si="10"/>
        <v>48402654</v>
      </c>
      <c r="H49" s="46">
        <f t="shared" si="10"/>
        <v>-4489804</v>
      </c>
      <c r="I49" s="46">
        <f t="shared" si="10"/>
        <v>-6377872</v>
      </c>
      <c r="J49" s="46">
        <f t="shared" si="10"/>
        <v>37534978</v>
      </c>
      <c r="K49" s="46">
        <f t="shared" si="10"/>
        <v>-3715128</v>
      </c>
      <c r="L49" s="46">
        <f t="shared" si="10"/>
        <v>-4436128</v>
      </c>
      <c r="M49" s="46">
        <f t="shared" si="10"/>
        <v>7333556</v>
      </c>
      <c r="N49" s="46">
        <f t="shared" si="10"/>
        <v>-817700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36717278</v>
      </c>
      <c r="X49" s="46">
        <f>IF(F25=F48,0,X25-X48)</f>
        <v>0</v>
      </c>
      <c r="Y49" s="46">
        <f t="shared" si="10"/>
        <v>36717278</v>
      </c>
      <c r="Z49" s="47">
        <f>+IF(X49&lt;&gt;0,+(Y49/X49)*100,0)</f>
        <v>0</v>
      </c>
      <c r="AA49" s="44">
        <f>+AA25-AA48</f>
        <v>4228874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405227793</v>
      </c>
      <c r="D5" s="19">
        <f>SUM(D6:D8)</f>
        <v>0</v>
      </c>
      <c r="E5" s="20">
        <f t="shared" si="0"/>
        <v>509490703</v>
      </c>
      <c r="F5" s="21">
        <f t="shared" si="0"/>
        <v>509490703</v>
      </c>
      <c r="G5" s="21">
        <f t="shared" si="0"/>
        <v>82285575</v>
      </c>
      <c r="H5" s="21">
        <f t="shared" si="0"/>
        <v>5409867</v>
      </c>
      <c r="I5" s="21">
        <f t="shared" si="0"/>
        <v>48475350</v>
      </c>
      <c r="J5" s="21">
        <f t="shared" si="0"/>
        <v>136170792</v>
      </c>
      <c r="K5" s="21">
        <f t="shared" si="0"/>
        <v>55258460</v>
      </c>
      <c r="L5" s="21">
        <f t="shared" si="0"/>
        <v>74790620</v>
      </c>
      <c r="M5" s="21">
        <f t="shared" si="0"/>
        <v>6385237</v>
      </c>
      <c r="N5" s="21">
        <f t="shared" si="0"/>
        <v>136434317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272605109</v>
      </c>
      <c r="X5" s="21">
        <f t="shared" si="0"/>
        <v>208080546</v>
      </c>
      <c r="Y5" s="21">
        <f t="shared" si="0"/>
        <v>64524563</v>
      </c>
      <c r="Z5" s="4">
        <f>+IF(X5&lt;&gt;0,+(Y5/X5)*100,0)</f>
        <v>31.009416420889245</v>
      </c>
      <c r="AA5" s="19">
        <f>SUM(AA6:AA8)</f>
        <v>509490703</v>
      </c>
    </row>
    <row r="6" spans="1:27" ht="13.5">
      <c r="A6" s="5" t="s">
        <v>33</v>
      </c>
      <c r="B6" s="3"/>
      <c r="C6" s="22">
        <v>12041336</v>
      </c>
      <c r="D6" s="22"/>
      <c r="E6" s="23">
        <v>1585000</v>
      </c>
      <c r="F6" s="24">
        <v>1585000</v>
      </c>
      <c r="G6" s="24">
        <v>13339</v>
      </c>
      <c r="H6" s="24">
        <v>1061927</v>
      </c>
      <c r="I6" s="24">
        <v>-673035</v>
      </c>
      <c r="J6" s="24">
        <v>402231</v>
      </c>
      <c r="K6" s="24">
        <v>39572</v>
      </c>
      <c r="L6" s="24">
        <v>283143</v>
      </c>
      <c r="M6" s="24">
        <v>642248</v>
      </c>
      <c r="N6" s="24">
        <v>964963</v>
      </c>
      <c r="O6" s="24"/>
      <c r="P6" s="24"/>
      <c r="Q6" s="24"/>
      <c r="R6" s="24"/>
      <c r="S6" s="24"/>
      <c r="T6" s="24"/>
      <c r="U6" s="24"/>
      <c r="V6" s="24"/>
      <c r="W6" s="24">
        <v>1367194</v>
      </c>
      <c r="X6" s="24">
        <v>1090092</v>
      </c>
      <c r="Y6" s="24">
        <v>277102</v>
      </c>
      <c r="Z6" s="6">
        <v>25.42</v>
      </c>
      <c r="AA6" s="22">
        <v>1585000</v>
      </c>
    </row>
    <row r="7" spans="1:27" ht="13.5">
      <c r="A7" s="5" t="s">
        <v>34</v>
      </c>
      <c r="B7" s="3"/>
      <c r="C7" s="25">
        <v>392031050</v>
      </c>
      <c r="D7" s="25"/>
      <c r="E7" s="26">
        <v>507171703</v>
      </c>
      <c r="F7" s="27">
        <v>507171703</v>
      </c>
      <c r="G7" s="27">
        <v>82217992</v>
      </c>
      <c r="H7" s="27">
        <v>4140772</v>
      </c>
      <c r="I7" s="27">
        <v>49121887</v>
      </c>
      <c r="J7" s="27">
        <v>135480651</v>
      </c>
      <c r="K7" s="27">
        <v>55243177</v>
      </c>
      <c r="L7" s="27">
        <v>74384595</v>
      </c>
      <c r="M7" s="27">
        <v>5831103</v>
      </c>
      <c r="N7" s="27">
        <v>135458875</v>
      </c>
      <c r="O7" s="27"/>
      <c r="P7" s="27"/>
      <c r="Q7" s="27"/>
      <c r="R7" s="27"/>
      <c r="S7" s="27"/>
      <c r="T7" s="27"/>
      <c r="U7" s="27"/>
      <c r="V7" s="27"/>
      <c r="W7" s="27">
        <v>270939526</v>
      </c>
      <c r="X7" s="27">
        <v>206034846</v>
      </c>
      <c r="Y7" s="27">
        <v>64904680</v>
      </c>
      <c r="Z7" s="7">
        <v>31.5</v>
      </c>
      <c r="AA7" s="25">
        <v>507171703</v>
      </c>
    </row>
    <row r="8" spans="1:27" ht="13.5">
      <c r="A8" s="5" t="s">
        <v>35</v>
      </c>
      <c r="B8" s="3"/>
      <c r="C8" s="22">
        <v>1155407</v>
      </c>
      <c r="D8" s="22"/>
      <c r="E8" s="23">
        <v>734000</v>
      </c>
      <c r="F8" s="24">
        <v>734000</v>
      </c>
      <c r="G8" s="24">
        <v>54244</v>
      </c>
      <c r="H8" s="24">
        <v>207168</v>
      </c>
      <c r="I8" s="24">
        <v>26498</v>
      </c>
      <c r="J8" s="24">
        <v>287910</v>
      </c>
      <c r="K8" s="24">
        <v>-24289</v>
      </c>
      <c r="L8" s="24">
        <v>122882</v>
      </c>
      <c r="M8" s="24">
        <v>-88114</v>
      </c>
      <c r="N8" s="24">
        <v>10479</v>
      </c>
      <c r="O8" s="24"/>
      <c r="P8" s="24"/>
      <c r="Q8" s="24"/>
      <c r="R8" s="24"/>
      <c r="S8" s="24"/>
      <c r="T8" s="24"/>
      <c r="U8" s="24"/>
      <c r="V8" s="24"/>
      <c r="W8" s="24">
        <v>298389</v>
      </c>
      <c r="X8" s="24">
        <v>955608</v>
      </c>
      <c r="Y8" s="24">
        <v>-657219</v>
      </c>
      <c r="Z8" s="6">
        <v>-68.77</v>
      </c>
      <c r="AA8" s="22">
        <v>734000</v>
      </c>
    </row>
    <row r="9" spans="1:27" ht="13.5">
      <c r="A9" s="2" t="s">
        <v>36</v>
      </c>
      <c r="B9" s="3"/>
      <c r="C9" s="19">
        <f aca="true" t="shared" si="1" ref="C9:Y9">SUM(C10:C14)</f>
        <v>71506688</v>
      </c>
      <c r="D9" s="19">
        <f>SUM(D10:D14)</f>
        <v>0</v>
      </c>
      <c r="E9" s="20">
        <f t="shared" si="1"/>
        <v>37480000</v>
      </c>
      <c r="F9" s="21">
        <f t="shared" si="1"/>
        <v>37480000</v>
      </c>
      <c r="G9" s="21">
        <f t="shared" si="1"/>
        <v>706843</v>
      </c>
      <c r="H9" s="21">
        <f t="shared" si="1"/>
        <v>2810831</v>
      </c>
      <c r="I9" s="21">
        <f t="shared" si="1"/>
        <v>4266849</v>
      </c>
      <c r="J9" s="21">
        <f t="shared" si="1"/>
        <v>7784523</v>
      </c>
      <c r="K9" s="21">
        <f t="shared" si="1"/>
        <v>-4338463</v>
      </c>
      <c r="L9" s="21">
        <f t="shared" si="1"/>
        <v>2937188</v>
      </c>
      <c r="M9" s="21">
        <f t="shared" si="1"/>
        <v>7204541</v>
      </c>
      <c r="N9" s="21">
        <f t="shared" si="1"/>
        <v>5803266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13587789</v>
      </c>
      <c r="X9" s="21">
        <f t="shared" si="1"/>
        <v>42640416</v>
      </c>
      <c r="Y9" s="21">
        <f t="shared" si="1"/>
        <v>-29052627</v>
      </c>
      <c r="Z9" s="4">
        <f>+IF(X9&lt;&gt;0,+(Y9/X9)*100,0)</f>
        <v>-68.13401398335326</v>
      </c>
      <c r="AA9" s="19">
        <f>SUM(AA10:AA14)</f>
        <v>37480000</v>
      </c>
    </row>
    <row r="10" spans="1:27" ht="13.5">
      <c r="A10" s="5" t="s">
        <v>37</v>
      </c>
      <c r="B10" s="3"/>
      <c r="C10" s="22">
        <v>11591905</v>
      </c>
      <c r="D10" s="22"/>
      <c r="E10" s="23">
        <v>3106000</v>
      </c>
      <c r="F10" s="24">
        <v>3106000</v>
      </c>
      <c r="G10" s="24">
        <v>89343</v>
      </c>
      <c r="H10" s="24">
        <v>645356</v>
      </c>
      <c r="I10" s="24">
        <v>30587</v>
      </c>
      <c r="J10" s="24">
        <v>765286</v>
      </c>
      <c r="K10" s="24">
        <v>-95628</v>
      </c>
      <c r="L10" s="24">
        <v>38052</v>
      </c>
      <c r="M10" s="24">
        <v>479236</v>
      </c>
      <c r="N10" s="24">
        <v>421660</v>
      </c>
      <c r="O10" s="24"/>
      <c r="P10" s="24"/>
      <c r="Q10" s="24"/>
      <c r="R10" s="24"/>
      <c r="S10" s="24"/>
      <c r="T10" s="24"/>
      <c r="U10" s="24"/>
      <c r="V10" s="24"/>
      <c r="W10" s="24">
        <v>1186946</v>
      </c>
      <c r="X10" s="24">
        <v>3915672</v>
      </c>
      <c r="Y10" s="24">
        <v>-2728726</v>
      </c>
      <c r="Z10" s="6">
        <v>-69.69</v>
      </c>
      <c r="AA10" s="22">
        <v>3106000</v>
      </c>
    </row>
    <row r="11" spans="1:27" ht="13.5">
      <c r="A11" s="5" t="s">
        <v>38</v>
      </c>
      <c r="B11" s="3"/>
      <c r="C11" s="22"/>
      <c r="D11" s="22"/>
      <c r="E11" s="23">
        <v>665000</v>
      </c>
      <c r="F11" s="24">
        <v>665000</v>
      </c>
      <c r="G11" s="24"/>
      <c r="H11" s="24">
        <v>10527</v>
      </c>
      <c r="I11" s="24">
        <v>1324</v>
      </c>
      <c r="J11" s="24">
        <v>11851</v>
      </c>
      <c r="K11" s="24">
        <v>1283</v>
      </c>
      <c r="L11" s="24">
        <v>13570</v>
      </c>
      <c r="M11" s="24">
        <v>11404</v>
      </c>
      <c r="N11" s="24">
        <v>26257</v>
      </c>
      <c r="O11" s="24"/>
      <c r="P11" s="24"/>
      <c r="Q11" s="24"/>
      <c r="R11" s="24"/>
      <c r="S11" s="24"/>
      <c r="T11" s="24"/>
      <c r="U11" s="24"/>
      <c r="V11" s="24"/>
      <c r="W11" s="24">
        <v>38108</v>
      </c>
      <c r="X11" s="24">
        <v>13482</v>
      </c>
      <c r="Y11" s="24">
        <v>24626</v>
      </c>
      <c r="Z11" s="6">
        <v>182.66</v>
      </c>
      <c r="AA11" s="22">
        <v>665000</v>
      </c>
    </row>
    <row r="12" spans="1:27" ht="13.5">
      <c r="A12" s="5" t="s">
        <v>39</v>
      </c>
      <c r="B12" s="3"/>
      <c r="C12" s="22">
        <v>18378094</v>
      </c>
      <c r="D12" s="22"/>
      <c r="E12" s="23">
        <v>13323000</v>
      </c>
      <c r="F12" s="24">
        <v>13323000</v>
      </c>
      <c r="G12" s="24">
        <v>64148</v>
      </c>
      <c r="H12" s="24">
        <v>35604</v>
      </c>
      <c r="I12" s="24">
        <v>2878570</v>
      </c>
      <c r="J12" s="24">
        <v>2978322</v>
      </c>
      <c r="K12" s="24">
        <v>-3074038</v>
      </c>
      <c r="L12" s="24">
        <v>116327</v>
      </c>
      <c r="M12" s="24">
        <v>88816</v>
      </c>
      <c r="N12" s="24">
        <v>-2868895</v>
      </c>
      <c r="O12" s="24"/>
      <c r="P12" s="24"/>
      <c r="Q12" s="24"/>
      <c r="R12" s="24"/>
      <c r="S12" s="24"/>
      <c r="T12" s="24"/>
      <c r="U12" s="24"/>
      <c r="V12" s="24"/>
      <c r="W12" s="24">
        <v>109427</v>
      </c>
      <c r="X12" s="24">
        <v>5976024</v>
      </c>
      <c r="Y12" s="24">
        <v>-5866597</v>
      </c>
      <c r="Z12" s="6">
        <v>-98.17</v>
      </c>
      <c r="AA12" s="22">
        <v>13323000</v>
      </c>
    </row>
    <row r="13" spans="1:27" ht="13.5">
      <c r="A13" s="5" t="s">
        <v>40</v>
      </c>
      <c r="B13" s="3"/>
      <c r="C13" s="22">
        <v>41536689</v>
      </c>
      <c r="D13" s="22"/>
      <c r="E13" s="23">
        <v>20386000</v>
      </c>
      <c r="F13" s="24">
        <v>20386000</v>
      </c>
      <c r="G13" s="24">
        <v>553352</v>
      </c>
      <c r="H13" s="24">
        <v>2119344</v>
      </c>
      <c r="I13" s="24">
        <v>1356368</v>
      </c>
      <c r="J13" s="24">
        <v>4029064</v>
      </c>
      <c r="K13" s="24">
        <v>-1170080</v>
      </c>
      <c r="L13" s="24">
        <v>2769239</v>
      </c>
      <c r="M13" s="24">
        <v>6625085</v>
      </c>
      <c r="N13" s="24">
        <v>8224244</v>
      </c>
      <c r="O13" s="24"/>
      <c r="P13" s="24"/>
      <c r="Q13" s="24"/>
      <c r="R13" s="24"/>
      <c r="S13" s="24"/>
      <c r="T13" s="24"/>
      <c r="U13" s="24"/>
      <c r="V13" s="24"/>
      <c r="W13" s="24">
        <v>12253308</v>
      </c>
      <c r="X13" s="24">
        <v>32735238</v>
      </c>
      <c r="Y13" s="24">
        <v>-20481930</v>
      </c>
      <c r="Z13" s="6">
        <v>-62.57</v>
      </c>
      <c r="AA13" s="22">
        <v>20386000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92410155</v>
      </c>
      <c r="D15" s="19">
        <f>SUM(D16:D18)</f>
        <v>0</v>
      </c>
      <c r="E15" s="20">
        <f t="shared" si="2"/>
        <v>115593000</v>
      </c>
      <c r="F15" s="21">
        <f t="shared" si="2"/>
        <v>115593000</v>
      </c>
      <c r="G15" s="21">
        <f t="shared" si="2"/>
        <v>2687152</v>
      </c>
      <c r="H15" s="21">
        <f t="shared" si="2"/>
        <v>7196636</v>
      </c>
      <c r="I15" s="21">
        <f t="shared" si="2"/>
        <v>4919056</v>
      </c>
      <c r="J15" s="21">
        <f t="shared" si="2"/>
        <v>14802844</v>
      </c>
      <c r="K15" s="21">
        <f t="shared" si="2"/>
        <v>-10016757</v>
      </c>
      <c r="L15" s="21">
        <f t="shared" si="2"/>
        <v>4989455</v>
      </c>
      <c r="M15" s="21">
        <f t="shared" si="2"/>
        <v>8234675</v>
      </c>
      <c r="N15" s="21">
        <f t="shared" si="2"/>
        <v>3207373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18010217</v>
      </c>
      <c r="X15" s="21">
        <f t="shared" si="2"/>
        <v>45062574</v>
      </c>
      <c r="Y15" s="21">
        <f t="shared" si="2"/>
        <v>-27052357</v>
      </c>
      <c r="Z15" s="4">
        <f>+IF(X15&lt;&gt;0,+(Y15/X15)*100,0)</f>
        <v>-60.03287118041681</v>
      </c>
      <c r="AA15" s="19">
        <f>SUM(AA16:AA18)</f>
        <v>115593000</v>
      </c>
    </row>
    <row r="16" spans="1:27" ht="13.5">
      <c r="A16" s="5" t="s">
        <v>43</v>
      </c>
      <c r="B16" s="3"/>
      <c r="C16" s="22">
        <v>739291</v>
      </c>
      <c r="D16" s="22"/>
      <c r="E16" s="23">
        <v>13940000</v>
      </c>
      <c r="F16" s="24">
        <v>13940000</v>
      </c>
      <c r="G16" s="24">
        <v>41205</v>
      </c>
      <c r="H16" s="24">
        <v>73851</v>
      </c>
      <c r="I16" s="24">
        <v>186362</v>
      </c>
      <c r="J16" s="24">
        <v>301418</v>
      </c>
      <c r="K16" s="24">
        <v>-424425</v>
      </c>
      <c r="L16" s="24">
        <v>648089</v>
      </c>
      <c r="M16" s="24">
        <v>26327</v>
      </c>
      <c r="N16" s="24">
        <v>249991</v>
      </c>
      <c r="O16" s="24"/>
      <c r="P16" s="24"/>
      <c r="Q16" s="24"/>
      <c r="R16" s="24"/>
      <c r="S16" s="24"/>
      <c r="T16" s="24"/>
      <c r="U16" s="24"/>
      <c r="V16" s="24"/>
      <c r="W16" s="24">
        <v>551409</v>
      </c>
      <c r="X16" s="24">
        <v>2409282</v>
      </c>
      <c r="Y16" s="24">
        <v>-1857873</v>
      </c>
      <c r="Z16" s="6">
        <v>-77.11</v>
      </c>
      <c r="AA16" s="22">
        <v>13940000</v>
      </c>
    </row>
    <row r="17" spans="1:27" ht="13.5">
      <c r="A17" s="5" t="s">
        <v>44</v>
      </c>
      <c r="B17" s="3"/>
      <c r="C17" s="22">
        <v>91670864</v>
      </c>
      <c r="D17" s="22"/>
      <c r="E17" s="23">
        <v>101653000</v>
      </c>
      <c r="F17" s="24">
        <v>101653000</v>
      </c>
      <c r="G17" s="24">
        <v>2645947</v>
      </c>
      <c r="H17" s="24">
        <v>7122785</v>
      </c>
      <c r="I17" s="24">
        <v>4732694</v>
      </c>
      <c r="J17" s="24">
        <v>14501426</v>
      </c>
      <c r="K17" s="24">
        <v>-9592332</v>
      </c>
      <c r="L17" s="24">
        <v>4341366</v>
      </c>
      <c r="M17" s="24">
        <v>8208348</v>
      </c>
      <c r="N17" s="24">
        <v>2957382</v>
      </c>
      <c r="O17" s="24"/>
      <c r="P17" s="24"/>
      <c r="Q17" s="24"/>
      <c r="R17" s="24"/>
      <c r="S17" s="24"/>
      <c r="T17" s="24"/>
      <c r="U17" s="24"/>
      <c r="V17" s="24"/>
      <c r="W17" s="24">
        <v>17458808</v>
      </c>
      <c r="X17" s="24">
        <v>42653292</v>
      </c>
      <c r="Y17" s="24">
        <v>-25194484</v>
      </c>
      <c r="Z17" s="6">
        <v>-59.07</v>
      </c>
      <c r="AA17" s="22">
        <v>101653000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298647146</v>
      </c>
      <c r="D19" s="19">
        <f>SUM(D20:D23)</f>
        <v>0</v>
      </c>
      <c r="E19" s="20">
        <f t="shared" si="3"/>
        <v>301557424</v>
      </c>
      <c r="F19" s="21">
        <f t="shared" si="3"/>
        <v>301557424</v>
      </c>
      <c r="G19" s="21">
        <f t="shared" si="3"/>
        <v>12947823</v>
      </c>
      <c r="H19" s="21">
        <f t="shared" si="3"/>
        <v>21052215</v>
      </c>
      <c r="I19" s="21">
        <f t="shared" si="3"/>
        <v>21422963</v>
      </c>
      <c r="J19" s="21">
        <f t="shared" si="3"/>
        <v>55423001</v>
      </c>
      <c r="K19" s="21">
        <f t="shared" si="3"/>
        <v>-14688160</v>
      </c>
      <c r="L19" s="21">
        <f t="shared" si="3"/>
        <v>29795824</v>
      </c>
      <c r="M19" s="21">
        <f t="shared" si="3"/>
        <v>26102761</v>
      </c>
      <c r="N19" s="21">
        <f t="shared" si="3"/>
        <v>41210425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96633426</v>
      </c>
      <c r="X19" s="21">
        <f t="shared" si="3"/>
        <v>164504148</v>
      </c>
      <c r="Y19" s="21">
        <f t="shared" si="3"/>
        <v>-67870722</v>
      </c>
      <c r="Z19" s="4">
        <f>+IF(X19&lt;&gt;0,+(Y19/X19)*100,0)</f>
        <v>-41.257757220808806</v>
      </c>
      <c r="AA19" s="19">
        <f>SUM(AA20:AA23)</f>
        <v>301557424</v>
      </c>
    </row>
    <row r="20" spans="1:27" ht="13.5">
      <c r="A20" s="5" t="s">
        <v>47</v>
      </c>
      <c r="B20" s="3"/>
      <c r="C20" s="22">
        <v>276154203</v>
      </c>
      <c r="D20" s="22"/>
      <c r="E20" s="23">
        <v>275501909</v>
      </c>
      <c r="F20" s="24">
        <v>275501909</v>
      </c>
      <c r="G20" s="24">
        <v>12964926</v>
      </c>
      <c r="H20" s="24">
        <v>20643674</v>
      </c>
      <c r="I20" s="24">
        <v>20683342</v>
      </c>
      <c r="J20" s="24">
        <v>54291942</v>
      </c>
      <c r="K20" s="24">
        <v>-14646534</v>
      </c>
      <c r="L20" s="24">
        <v>29468236</v>
      </c>
      <c r="M20" s="24">
        <v>25776064</v>
      </c>
      <c r="N20" s="24">
        <v>40597766</v>
      </c>
      <c r="O20" s="24"/>
      <c r="P20" s="24"/>
      <c r="Q20" s="24"/>
      <c r="R20" s="24"/>
      <c r="S20" s="24"/>
      <c r="T20" s="24"/>
      <c r="U20" s="24"/>
      <c r="V20" s="24"/>
      <c r="W20" s="24">
        <v>94889708</v>
      </c>
      <c r="X20" s="24">
        <v>153492696</v>
      </c>
      <c r="Y20" s="24">
        <v>-58602988</v>
      </c>
      <c r="Z20" s="6">
        <v>-38.18</v>
      </c>
      <c r="AA20" s="22">
        <v>275501909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22492943</v>
      </c>
      <c r="D23" s="22"/>
      <c r="E23" s="23">
        <v>26055515</v>
      </c>
      <c r="F23" s="24">
        <v>26055515</v>
      </c>
      <c r="G23" s="24">
        <v>-17103</v>
      </c>
      <c r="H23" s="24">
        <v>408541</v>
      </c>
      <c r="I23" s="24">
        <v>739621</v>
      </c>
      <c r="J23" s="24">
        <v>1131059</v>
      </c>
      <c r="K23" s="24">
        <v>-41626</v>
      </c>
      <c r="L23" s="24">
        <v>327588</v>
      </c>
      <c r="M23" s="24">
        <v>326697</v>
      </c>
      <c r="N23" s="24">
        <v>612659</v>
      </c>
      <c r="O23" s="24"/>
      <c r="P23" s="24"/>
      <c r="Q23" s="24"/>
      <c r="R23" s="24"/>
      <c r="S23" s="24"/>
      <c r="T23" s="24"/>
      <c r="U23" s="24"/>
      <c r="V23" s="24"/>
      <c r="W23" s="24">
        <v>1743718</v>
      </c>
      <c r="X23" s="24">
        <v>11011452</v>
      </c>
      <c r="Y23" s="24">
        <v>-9267734</v>
      </c>
      <c r="Z23" s="6">
        <v>-84.16</v>
      </c>
      <c r="AA23" s="22">
        <v>26055515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867791782</v>
      </c>
      <c r="D25" s="40">
        <f>+D5+D9+D15+D19+D24</f>
        <v>0</v>
      </c>
      <c r="E25" s="41">
        <f t="shared" si="4"/>
        <v>964121127</v>
      </c>
      <c r="F25" s="42">
        <f t="shared" si="4"/>
        <v>964121127</v>
      </c>
      <c r="G25" s="42">
        <f t="shared" si="4"/>
        <v>98627393</v>
      </c>
      <c r="H25" s="42">
        <f t="shared" si="4"/>
        <v>36469549</v>
      </c>
      <c r="I25" s="42">
        <f t="shared" si="4"/>
        <v>79084218</v>
      </c>
      <c r="J25" s="42">
        <f t="shared" si="4"/>
        <v>214181160</v>
      </c>
      <c r="K25" s="42">
        <f t="shared" si="4"/>
        <v>26215080</v>
      </c>
      <c r="L25" s="42">
        <f t="shared" si="4"/>
        <v>112513087</v>
      </c>
      <c r="M25" s="42">
        <f t="shared" si="4"/>
        <v>47927214</v>
      </c>
      <c r="N25" s="42">
        <f t="shared" si="4"/>
        <v>186655381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400836541</v>
      </c>
      <c r="X25" s="42">
        <f t="shared" si="4"/>
        <v>460287684</v>
      </c>
      <c r="Y25" s="42">
        <f t="shared" si="4"/>
        <v>-59451143</v>
      </c>
      <c r="Z25" s="43">
        <f>+IF(X25&lt;&gt;0,+(Y25/X25)*100,0)</f>
        <v>-12.91608380292878</v>
      </c>
      <c r="AA25" s="40">
        <f>+AA5+AA9+AA15+AA19+AA24</f>
        <v>964121127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684563304</v>
      </c>
      <c r="D28" s="19">
        <f>SUM(D29:D31)</f>
        <v>0</v>
      </c>
      <c r="E28" s="20">
        <f t="shared" si="5"/>
        <v>428909796</v>
      </c>
      <c r="F28" s="21">
        <f t="shared" si="5"/>
        <v>428909796</v>
      </c>
      <c r="G28" s="21">
        <f t="shared" si="5"/>
        <v>19062539</v>
      </c>
      <c r="H28" s="21">
        <f t="shared" si="5"/>
        <v>20892938</v>
      </c>
      <c r="I28" s="21">
        <f t="shared" si="5"/>
        <v>21224318</v>
      </c>
      <c r="J28" s="21">
        <f t="shared" si="5"/>
        <v>61179795</v>
      </c>
      <c r="K28" s="21">
        <f t="shared" si="5"/>
        <v>15718056</v>
      </c>
      <c r="L28" s="21">
        <f t="shared" si="5"/>
        <v>17901259</v>
      </c>
      <c r="M28" s="21">
        <f t="shared" si="5"/>
        <v>20973553</v>
      </c>
      <c r="N28" s="21">
        <f t="shared" si="5"/>
        <v>54592868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115772663</v>
      </c>
      <c r="X28" s="21">
        <f t="shared" si="5"/>
        <v>225569076</v>
      </c>
      <c r="Y28" s="21">
        <f t="shared" si="5"/>
        <v>-109796413</v>
      </c>
      <c r="Z28" s="4">
        <f>+IF(X28&lt;&gt;0,+(Y28/X28)*100,0)</f>
        <v>-48.67529492384852</v>
      </c>
      <c r="AA28" s="19">
        <f>SUM(AA29:AA31)</f>
        <v>428909796</v>
      </c>
    </row>
    <row r="29" spans="1:27" ht="13.5">
      <c r="A29" s="5" t="s">
        <v>33</v>
      </c>
      <c r="B29" s="3"/>
      <c r="C29" s="22">
        <v>88010657</v>
      </c>
      <c r="D29" s="22"/>
      <c r="E29" s="23">
        <v>84557796</v>
      </c>
      <c r="F29" s="24">
        <v>84557796</v>
      </c>
      <c r="G29" s="24">
        <v>5094640</v>
      </c>
      <c r="H29" s="24">
        <v>5122595</v>
      </c>
      <c r="I29" s="24">
        <v>5889916</v>
      </c>
      <c r="J29" s="24">
        <v>16107151</v>
      </c>
      <c r="K29" s="24">
        <v>5830931</v>
      </c>
      <c r="L29" s="24">
        <v>5642340</v>
      </c>
      <c r="M29" s="24">
        <v>5669844</v>
      </c>
      <c r="N29" s="24">
        <v>17143115</v>
      </c>
      <c r="O29" s="24"/>
      <c r="P29" s="24"/>
      <c r="Q29" s="24"/>
      <c r="R29" s="24"/>
      <c r="S29" s="24"/>
      <c r="T29" s="24"/>
      <c r="U29" s="24"/>
      <c r="V29" s="24"/>
      <c r="W29" s="24">
        <v>33250266</v>
      </c>
      <c r="X29" s="24">
        <v>40772784</v>
      </c>
      <c r="Y29" s="24">
        <v>-7522518</v>
      </c>
      <c r="Z29" s="6">
        <v>-18.45</v>
      </c>
      <c r="AA29" s="22">
        <v>84557796</v>
      </c>
    </row>
    <row r="30" spans="1:27" ht="13.5">
      <c r="A30" s="5" t="s">
        <v>34</v>
      </c>
      <c r="B30" s="3"/>
      <c r="C30" s="25">
        <v>576021194</v>
      </c>
      <c r="D30" s="25"/>
      <c r="E30" s="26">
        <v>285045000</v>
      </c>
      <c r="F30" s="27">
        <v>285045000</v>
      </c>
      <c r="G30" s="27">
        <v>11614709</v>
      </c>
      <c r="H30" s="27">
        <v>13311106</v>
      </c>
      <c r="I30" s="27">
        <v>11614655</v>
      </c>
      <c r="J30" s="27">
        <v>36540470</v>
      </c>
      <c r="K30" s="27">
        <v>7187973</v>
      </c>
      <c r="L30" s="27">
        <v>9687112</v>
      </c>
      <c r="M30" s="27">
        <v>12115884</v>
      </c>
      <c r="N30" s="27">
        <v>28990969</v>
      </c>
      <c r="O30" s="27"/>
      <c r="P30" s="27"/>
      <c r="Q30" s="27"/>
      <c r="R30" s="27"/>
      <c r="S30" s="27"/>
      <c r="T30" s="27"/>
      <c r="U30" s="27"/>
      <c r="V30" s="27"/>
      <c r="W30" s="27">
        <v>65531439</v>
      </c>
      <c r="X30" s="27">
        <v>158465814</v>
      </c>
      <c r="Y30" s="27">
        <v>-92934375</v>
      </c>
      <c r="Z30" s="7">
        <v>-58.65</v>
      </c>
      <c r="AA30" s="25">
        <v>285045000</v>
      </c>
    </row>
    <row r="31" spans="1:27" ht="13.5">
      <c r="A31" s="5" t="s">
        <v>35</v>
      </c>
      <c r="B31" s="3"/>
      <c r="C31" s="22">
        <v>20531453</v>
      </c>
      <c r="D31" s="22"/>
      <c r="E31" s="23">
        <v>59307000</v>
      </c>
      <c r="F31" s="24">
        <v>59307000</v>
      </c>
      <c r="G31" s="24">
        <v>2353190</v>
      </c>
      <c r="H31" s="24">
        <v>2459237</v>
      </c>
      <c r="I31" s="24">
        <v>3719747</v>
      </c>
      <c r="J31" s="24">
        <v>8532174</v>
      </c>
      <c r="K31" s="24">
        <v>2699152</v>
      </c>
      <c r="L31" s="24">
        <v>2571807</v>
      </c>
      <c r="M31" s="24">
        <v>3187825</v>
      </c>
      <c r="N31" s="24">
        <v>8458784</v>
      </c>
      <c r="O31" s="24"/>
      <c r="P31" s="24"/>
      <c r="Q31" s="24"/>
      <c r="R31" s="24"/>
      <c r="S31" s="24"/>
      <c r="T31" s="24"/>
      <c r="U31" s="24"/>
      <c r="V31" s="24"/>
      <c r="W31" s="24">
        <v>16990958</v>
      </c>
      <c r="X31" s="24">
        <v>26330478</v>
      </c>
      <c r="Y31" s="24">
        <v>-9339520</v>
      </c>
      <c r="Z31" s="6">
        <v>-35.47</v>
      </c>
      <c r="AA31" s="22">
        <v>59307000</v>
      </c>
    </row>
    <row r="32" spans="1:27" ht="13.5">
      <c r="A32" s="2" t="s">
        <v>36</v>
      </c>
      <c r="B32" s="3"/>
      <c r="C32" s="19">
        <f aca="true" t="shared" si="6" ref="C32:Y32">SUM(C33:C37)</f>
        <v>116143518</v>
      </c>
      <c r="D32" s="19">
        <f>SUM(D33:D37)</f>
        <v>0</v>
      </c>
      <c r="E32" s="20">
        <f t="shared" si="6"/>
        <v>124449000</v>
      </c>
      <c r="F32" s="21">
        <f t="shared" si="6"/>
        <v>124449000</v>
      </c>
      <c r="G32" s="21">
        <f t="shared" si="6"/>
        <v>7934698</v>
      </c>
      <c r="H32" s="21">
        <f t="shared" si="6"/>
        <v>8107719</v>
      </c>
      <c r="I32" s="21">
        <f t="shared" si="6"/>
        <v>8403016</v>
      </c>
      <c r="J32" s="21">
        <f t="shared" si="6"/>
        <v>24445433</v>
      </c>
      <c r="K32" s="21">
        <f t="shared" si="6"/>
        <v>7331188</v>
      </c>
      <c r="L32" s="21">
        <f t="shared" si="6"/>
        <v>9648875</v>
      </c>
      <c r="M32" s="21">
        <f t="shared" si="6"/>
        <v>8932569</v>
      </c>
      <c r="N32" s="21">
        <f t="shared" si="6"/>
        <v>25912632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50358065</v>
      </c>
      <c r="X32" s="21">
        <f t="shared" si="6"/>
        <v>61484250</v>
      </c>
      <c r="Y32" s="21">
        <f t="shared" si="6"/>
        <v>-11126185</v>
      </c>
      <c r="Z32" s="4">
        <f>+IF(X32&lt;&gt;0,+(Y32/X32)*100,0)</f>
        <v>-18.09599206300801</v>
      </c>
      <c r="AA32" s="19">
        <f>SUM(AA33:AA37)</f>
        <v>124449000</v>
      </c>
    </row>
    <row r="33" spans="1:27" ht="13.5">
      <c r="A33" s="5" t="s">
        <v>37</v>
      </c>
      <c r="B33" s="3"/>
      <c r="C33" s="22">
        <v>31455697</v>
      </c>
      <c r="D33" s="22"/>
      <c r="E33" s="23">
        <v>19369000</v>
      </c>
      <c r="F33" s="24">
        <v>19369000</v>
      </c>
      <c r="G33" s="24">
        <v>1012696</v>
      </c>
      <c r="H33" s="24">
        <v>908486</v>
      </c>
      <c r="I33" s="24">
        <v>970830</v>
      </c>
      <c r="J33" s="24">
        <v>2892012</v>
      </c>
      <c r="K33" s="24">
        <v>1212075</v>
      </c>
      <c r="L33" s="24">
        <v>985248</v>
      </c>
      <c r="M33" s="24">
        <v>1124235</v>
      </c>
      <c r="N33" s="24">
        <v>3321558</v>
      </c>
      <c r="O33" s="24"/>
      <c r="P33" s="24"/>
      <c r="Q33" s="24"/>
      <c r="R33" s="24"/>
      <c r="S33" s="24"/>
      <c r="T33" s="24"/>
      <c r="U33" s="24"/>
      <c r="V33" s="24"/>
      <c r="W33" s="24">
        <v>6213570</v>
      </c>
      <c r="X33" s="24">
        <v>13400880</v>
      </c>
      <c r="Y33" s="24">
        <v>-7187310</v>
      </c>
      <c r="Z33" s="6">
        <v>-53.63</v>
      </c>
      <c r="AA33" s="22">
        <v>19369000</v>
      </c>
    </row>
    <row r="34" spans="1:27" ht="13.5">
      <c r="A34" s="5" t="s">
        <v>38</v>
      </c>
      <c r="B34" s="3"/>
      <c r="C34" s="22">
        <v>9220833</v>
      </c>
      <c r="D34" s="22"/>
      <c r="E34" s="23">
        <v>12415000</v>
      </c>
      <c r="F34" s="24">
        <v>12415000</v>
      </c>
      <c r="G34" s="24">
        <v>620112</v>
      </c>
      <c r="H34" s="24">
        <v>650274</v>
      </c>
      <c r="I34" s="24">
        <v>640649</v>
      </c>
      <c r="J34" s="24">
        <v>1911035</v>
      </c>
      <c r="K34" s="24">
        <v>829045</v>
      </c>
      <c r="L34" s="24">
        <v>715919</v>
      </c>
      <c r="M34" s="24">
        <v>816358</v>
      </c>
      <c r="N34" s="24">
        <v>2361322</v>
      </c>
      <c r="O34" s="24"/>
      <c r="P34" s="24"/>
      <c r="Q34" s="24"/>
      <c r="R34" s="24"/>
      <c r="S34" s="24"/>
      <c r="T34" s="24"/>
      <c r="U34" s="24"/>
      <c r="V34" s="24"/>
      <c r="W34" s="24">
        <v>4272357</v>
      </c>
      <c r="X34" s="24">
        <v>6055578</v>
      </c>
      <c r="Y34" s="24">
        <v>-1783221</v>
      </c>
      <c r="Z34" s="6">
        <v>-29.45</v>
      </c>
      <c r="AA34" s="22">
        <v>12415000</v>
      </c>
    </row>
    <row r="35" spans="1:27" ht="13.5">
      <c r="A35" s="5" t="s">
        <v>39</v>
      </c>
      <c r="B35" s="3"/>
      <c r="C35" s="22">
        <v>60061175</v>
      </c>
      <c r="D35" s="22"/>
      <c r="E35" s="23">
        <v>83721000</v>
      </c>
      <c r="F35" s="24">
        <v>83721000</v>
      </c>
      <c r="G35" s="24">
        <v>5915209</v>
      </c>
      <c r="H35" s="24">
        <v>6127597</v>
      </c>
      <c r="I35" s="24">
        <v>6329728</v>
      </c>
      <c r="J35" s="24">
        <v>18372534</v>
      </c>
      <c r="K35" s="24">
        <v>5128583</v>
      </c>
      <c r="L35" s="24">
        <v>7516195</v>
      </c>
      <c r="M35" s="24">
        <v>6536923</v>
      </c>
      <c r="N35" s="24">
        <v>19181701</v>
      </c>
      <c r="O35" s="24"/>
      <c r="P35" s="24"/>
      <c r="Q35" s="24"/>
      <c r="R35" s="24"/>
      <c r="S35" s="24"/>
      <c r="T35" s="24"/>
      <c r="U35" s="24"/>
      <c r="V35" s="24"/>
      <c r="W35" s="24">
        <v>37554235</v>
      </c>
      <c r="X35" s="24">
        <v>38556024</v>
      </c>
      <c r="Y35" s="24">
        <v>-1001789</v>
      </c>
      <c r="Z35" s="6">
        <v>-2.6</v>
      </c>
      <c r="AA35" s="22">
        <v>83721000</v>
      </c>
    </row>
    <row r="36" spans="1:27" ht="13.5">
      <c r="A36" s="5" t="s">
        <v>40</v>
      </c>
      <c r="B36" s="3"/>
      <c r="C36" s="22">
        <v>15405813</v>
      </c>
      <c r="D36" s="22"/>
      <c r="E36" s="23">
        <v>8944000</v>
      </c>
      <c r="F36" s="24">
        <v>8944000</v>
      </c>
      <c r="G36" s="24">
        <v>370991</v>
      </c>
      <c r="H36" s="24">
        <v>405239</v>
      </c>
      <c r="I36" s="24">
        <v>445888</v>
      </c>
      <c r="J36" s="24">
        <v>1222118</v>
      </c>
      <c r="K36" s="24">
        <v>145362</v>
      </c>
      <c r="L36" s="24">
        <v>416400</v>
      </c>
      <c r="M36" s="24">
        <v>439233</v>
      </c>
      <c r="N36" s="24">
        <v>1000995</v>
      </c>
      <c r="O36" s="24"/>
      <c r="P36" s="24"/>
      <c r="Q36" s="24"/>
      <c r="R36" s="24"/>
      <c r="S36" s="24"/>
      <c r="T36" s="24"/>
      <c r="U36" s="24"/>
      <c r="V36" s="24"/>
      <c r="W36" s="24">
        <v>2223113</v>
      </c>
      <c r="X36" s="24">
        <v>3471768</v>
      </c>
      <c r="Y36" s="24">
        <v>-1248655</v>
      </c>
      <c r="Z36" s="6">
        <v>-35.97</v>
      </c>
      <c r="AA36" s="22">
        <v>8944000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15690</v>
      </c>
      <c r="H37" s="27">
        <v>16123</v>
      </c>
      <c r="I37" s="27">
        <v>15921</v>
      </c>
      <c r="J37" s="27">
        <v>47734</v>
      </c>
      <c r="K37" s="27">
        <v>16123</v>
      </c>
      <c r="L37" s="27">
        <v>15113</v>
      </c>
      <c r="M37" s="27">
        <v>15820</v>
      </c>
      <c r="N37" s="27">
        <v>47056</v>
      </c>
      <c r="O37" s="27"/>
      <c r="P37" s="27"/>
      <c r="Q37" s="27"/>
      <c r="R37" s="27"/>
      <c r="S37" s="27"/>
      <c r="T37" s="27"/>
      <c r="U37" s="27"/>
      <c r="V37" s="27"/>
      <c r="W37" s="27">
        <v>94790</v>
      </c>
      <c r="X37" s="27"/>
      <c r="Y37" s="27">
        <v>94790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36744820</v>
      </c>
      <c r="D38" s="19">
        <f>SUM(D39:D41)</f>
        <v>0</v>
      </c>
      <c r="E38" s="20">
        <f t="shared" si="7"/>
        <v>105734901</v>
      </c>
      <c r="F38" s="21">
        <f t="shared" si="7"/>
        <v>105734901</v>
      </c>
      <c r="G38" s="21">
        <f t="shared" si="7"/>
        <v>5119181</v>
      </c>
      <c r="H38" s="21">
        <f t="shared" si="7"/>
        <v>6732473</v>
      </c>
      <c r="I38" s="21">
        <f t="shared" si="7"/>
        <v>5768157</v>
      </c>
      <c r="J38" s="21">
        <f t="shared" si="7"/>
        <v>17619811</v>
      </c>
      <c r="K38" s="21">
        <f t="shared" si="7"/>
        <v>6331660</v>
      </c>
      <c r="L38" s="21">
        <f t="shared" si="7"/>
        <v>6599149</v>
      </c>
      <c r="M38" s="21">
        <f t="shared" si="7"/>
        <v>5620182</v>
      </c>
      <c r="N38" s="21">
        <f t="shared" si="7"/>
        <v>18550991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36170802</v>
      </c>
      <c r="X38" s="21">
        <f t="shared" si="7"/>
        <v>38890896</v>
      </c>
      <c r="Y38" s="21">
        <f t="shared" si="7"/>
        <v>-2720094</v>
      </c>
      <c r="Z38" s="4">
        <f>+IF(X38&lt;&gt;0,+(Y38/X38)*100,0)</f>
        <v>-6.9941664496492955</v>
      </c>
      <c r="AA38" s="19">
        <f>SUM(AA39:AA41)</f>
        <v>105734901</v>
      </c>
    </row>
    <row r="39" spans="1:27" ht="13.5">
      <c r="A39" s="5" t="s">
        <v>43</v>
      </c>
      <c r="B39" s="3"/>
      <c r="C39" s="22">
        <v>11960255</v>
      </c>
      <c r="D39" s="22"/>
      <c r="E39" s="23">
        <v>23294000</v>
      </c>
      <c r="F39" s="24">
        <v>23294000</v>
      </c>
      <c r="G39" s="24">
        <v>1189248</v>
      </c>
      <c r="H39" s="24">
        <v>1282307</v>
      </c>
      <c r="I39" s="24">
        <v>1537051</v>
      </c>
      <c r="J39" s="24">
        <v>4008606</v>
      </c>
      <c r="K39" s="24">
        <v>1586211</v>
      </c>
      <c r="L39" s="24">
        <v>1589034</v>
      </c>
      <c r="M39" s="24">
        <v>1346979</v>
      </c>
      <c r="N39" s="24">
        <v>4522224</v>
      </c>
      <c r="O39" s="24"/>
      <c r="P39" s="24"/>
      <c r="Q39" s="24"/>
      <c r="R39" s="24"/>
      <c r="S39" s="24"/>
      <c r="T39" s="24"/>
      <c r="U39" s="24"/>
      <c r="V39" s="24"/>
      <c r="W39" s="24">
        <v>8530830</v>
      </c>
      <c r="X39" s="24">
        <v>9950922</v>
      </c>
      <c r="Y39" s="24">
        <v>-1420092</v>
      </c>
      <c r="Z39" s="6">
        <v>-14.27</v>
      </c>
      <c r="AA39" s="22">
        <v>23294000</v>
      </c>
    </row>
    <row r="40" spans="1:27" ht="13.5">
      <c r="A40" s="5" t="s">
        <v>44</v>
      </c>
      <c r="B40" s="3"/>
      <c r="C40" s="22">
        <v>24784565</v>
      </c>
      <c r="D40" s="22"/>
      <c r="E40" s="23">
        <v>76937000</v>
      </c>
      <c r="F40" s="24">
        <v>76937000</v>
      </c>
      <c r="G40" s="24">
        <v>3698687</v>
      </c>
      <c r="H40" s="24">
        <v>5152333</v>
      </c>
      <c r="I40" s="24">
        <v>3999830</v>
      </c>
      <c r="J40" s="24">
        <v>12850850</v>
      </c>
      <c r="K40" s="24">
        <v>4491186</v>
      </c>
      <c r="L40" s="24">
        <v>4762917</v>
      </c>
      <c r="M40" s="24">
        <v>3989684</v>
      </c>
      <c r="N40" s="24">
        <v>13243787</v>
      </c>
      <c r="O40" s="24"/>
      <c r="P40" s="24"/>
      <c r="Q40" s="24"/>
      <c r="R40" s="24"/>
      <c r="S40" s="24"/>
      <c r="T40" s="24"/>
      <c r="U40" s="24"/>
      <c r="V40" s="24"/>
      <c r="W40" s="24">
        <v>26094637</v>
      </c>
      <c r="X40" s="24">
        <v>26044500</v>
      </c>
      <c r="Y40" s="24">
        <v>50137</v>
      </c>
      <c r="Z40" s="6">
        <v>0.19</v>
      </c>
      <c r="AA40" s="22">
        <v>76937000</v>
      </c>
    </row>
    <row r="41" spans="1:27" ht="13.5">
      <c r="A41" s="5" t="s">
        <v>45</v>
      </c>
      <c r="B41" s="3"/>
      <c r="C41" s="22"/>
      <c r="D41" s="22"/>
      <c r="E41" s="23">
        <v>5503901</v>
      </c>
      <c r="F41" s="24">
        <v>5503901</v>
      </c>
      <c r="G41" s="24">
        <v>231246</v>
      </c>
      <c r="H41" s="24">
        <v>297833</v>
      </c>
      <c r="I41" s="24">
        <v>231276</v>
      </c>
      <c r="J41" s="24">
        <v>760355</v>
      </c>
      <c r="K41" s="24">
        <v>254263</v>
      </c>
      <c r="L41" s="24">
        <v>247198</v>
      </c>
      <c r="M41" s="24">
        <v>283519</v>
      </c>
      <c r="N41" s="24">
        <v>784980</v>
      </c>
      <c r="O41" s="24"/>
      <c r="P41" s="24"/>
      <c r="Q41" s="24"/>
      <c r="R41" s="24"/>
      <c r="S41" s="24"/>
      <c r="T41" s="24"/>
      <c r="U41" s="24"/>
      <c r="V41" s="24"/>
      <c r="W41" s="24">
        <v>1545335</v>
      </c>
      <c r="X41" s="24">
        <v>2895474</v>
      </c>
      <c r="Y41" s="24">
        <v>-1350139</v>
      </c>
      <c r="Z41" s="6">
        <v>-46.63</v>
      </c>
      <c r="AA41" s="22">
        <v>5503901</v>
      </c>
    </row>
    <row r="42" spans="1:27" ht="13.5">
      <c r="A42" s="2" t="s">
        <v>46</v>
      </c>
      <c r="B42" s="8"/>
      <c r="C42" s="19">
        <f aca="true" t="shared" si="8" ref="C42:Y42">SUM(C43:C46)</f>
        <v>217729123</v>
      </c>
      <c r="D42" s="19">
        <f>SUM(D43:D46)</f>
        <v>0</v>
      </c>
      <c r="E42" s="20">
        <f t="shared" si="8"/>
        <v>277185430</v>
      </c>
      <c r="F42" s="21">
        <f t="shared" si="8"/>
        <v>277185430</v>
      </c>
      <c r="G42" s="21">
        <f t="shared" si="8"/>
        <v>28141606</v>
      </c>
      <c r="H42" s="21">
        <f t="shared" si="8"/>
        <v>28347635</v>
      </c>
      <c r="I42" s="21">
        <f t="shared" si="8"/>
        <v>19490361</v>
      </c>
      <c r="J42" s="21">
        <f t="shared" si="8"/>
        <v>75979602</v>
      </c>
      <c r="K42" s="21">
        <f t="shared" si="8"/>
        <v>18672571</v>
      </c>
      <c r="L42" s="21">
        <f t="shared" si="8"/>
        <v>18898413</v>
      </c>
      <c r="M42" s="21">
        <f t="shared" si="8"/>
        <v>17832039</v>
      </c>
      <c r="N42" s="21">
        <f t="shared" si="8"/>
        <v>55403023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131382625</v>
      </c>
      <c r="X42" s="21">
        <f t="shared" si="8"/>
        <v>134343456</v>
      </c>
      <c r="Y42" s="21">
        <f t="shared" si="8"/>
        <v>-2960831</v>
      </c>
      <c r="Z42" s="4">
        <f>+IF(X42&lt;&gt;0,+(Y42/X42)*100,0)</f>
        <v>-2.2039264793068893</v>
      </c>
      <c r="AA42" s="19">
        <f>SUM(AA43:AA46)</f>
        <v>277185430</v>
      </c>
    </row>
    <row r="43" spans="1:27" ht="13.5">
      <c r="A43" s="5" t="s">
        <v>47</v>
      </c>
      <c r="B43" s="3"/>
      <c r="C43" s="22">
        <v>197123080</v>
      </c>
      <c r="D43" s="22"/>
      <c r="E43" s="23">
        <v>221584430</v>
      </c>
      <c r="F43" s="24">
        <v>221584430</v>
      </c>
      <c r="G43" s="24">
        <v>24891938</v>
      </c>
      <c r="H43" s="24">
        <v>24800556</v>
      </c>
      <c r="I43" s="24">
        <v>15568086</v>
      </c>
      <c r="J43" s="24">
        <v>65260580</v>
      </c>
      <c r="K43" s="24">
        <v>14800143</v>
      </c>
      <c r="L43" s="24">
        <v>15263546</v>
      </c>
      <c r="M43" s="24">
        <v>13518601</v>
      </c>
      <c r="N43" s="24">
        <v>43582290</v>
      </c>
      <c r="O43" s="24"/>
      <c r="P43" s="24"/>
      <c r="Q43" s="24"/>
      <c r="R43" s="24"/>
      <c r="S43" s="24"/>
      <c r="T43" s="24"/>
      <c r="U43" s="24"/>
      <c r="V43" s="24"/>
      <c r="W43" s="24">
        <v>108842870</v>
      </c>
      <c r="X43" s="24">
        <v>106990566</v>
      </c>
      <c r="Y43" s="24">
        <v>1852304</v>
      </c>
      <c r="Z43" s="6">
        <v>1.73</v>
      </c>
      <c r="AA43" s="22">
        <v>221584430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>
        <v>4330000</v>
      </c>
      <c r="F45" s="27">
        <v>4330000</v>
      </c>
      <c r="G45" s="27">
        <v>189740</v>
      </c>
      <c r="H45" s="27">
        <v>203344</v>
      </c>
      <c r="I45" s="27">
        <v>199023</v>
      </c>
      <c r="J45" s="27">
        <v>592107</v>
      </c>
      <c r="K45" s="27">
        <v>240430</v>
      </c>
      <c r="L45" s="27">
        <v>251739</v>
      </c>
      <c r="M45" s="27">
        <v>258701</v>
      </c>
      <c r="N45" s="27">
        <v>750870</v>
      </c>
      <c r="O45" s="27"/>
      <c r="P45" s="27"/>
      <c r="Q45" s="27"/>
      <c r="R45" s="27"/>
      <c r="S45" s="27"/>
      <c r="T45" s="27"/>
      <c r="U45" s="27"/>
      <c r="V45" s="27"/>
      <c r="W45" s="27">
        <v>1342977</v>
      </c>
      <c r="X45" s="27">
        <v>1896264</v>
      </c>
      <c r="Y45" s="27">
        <v>-553287</v>
      </c>
      <c r="Z45" s="7">
        <v>-29.18</v>
      </c>
      <c r="AA45" s="25">
        <v>4330000</v>
      </c>
    </row>
    <row r="46" spans="1:27" ht="13.5">
      <c r="A46" s="5" t="s">
        <v>50</v>
      </c>
      <c r="B46" s="3"/>
      <c r="C46" s="22">
        <v>20606043</v>
      </c>
      <c r="D46" s="22"/>
      <c r="E46" s="23">
        <v>51271000</v>
      </c>
      <c r="F46" s="24">
        <v>51271000</v>
      </c>
      <c r="G46" s="24">
        <v>3059928</v>
      </c>
      <c r="H46" s="24">
        <v>3343735</v>
      </c>
      <c r="I46" s="24">
        <v>3723252</v>
      </c>
      <c r="J46" s="24">
        <v>10126915</v>
      </c>
      <c r="K46" s="24">
        <v>3631998</v>
      </c>
      <c r="L46" s="24">
        <v>3383128</v>
      </c>
      <c r="M46" s="24">
        <v>4054737</v>
      </c>
      <c r="N46" s="24">
        <v>11069863</v>
      </c>
      <c r="O46" s="24"/>
      <c r="P46" s="24"/>
      <c r="Q46" s="24"/>
      <c r="R46" s="24"/>
      <c r="S46" s="24"/>
      <c r="T46" s="24"/>
      <c r="U46" s="24"/>
      <c r="V46" s="24"/>
      <c r="W46" s="24">
        <v>21196778</v>
      </c>
      <c r="X46" s="24">
        <v>25456626</v>
      </c>
      <c r="Y46" s="24">
        <v>-4259848</v>
      </c>
      <c r="Z46" s="6">
        <v>-16.73</v>
      </c>
      <c r="AA46" s="22">
        <v>51271000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1055180765</v>
      </c>
      <c r="D48" s="40">
        <f>+D28+D32+D38+D42+D47</f>
        <v>0</v>
      </c>
      <c r="E48" s="41">
        <f t="shared" si="9"/>
        <v>936279127</v>
      </c>
      <c r="F48" s="42">
        <f t="shared" si="9"/>
        <v>936279127</v>
      </c>
      <c r="G48" s="42">
        <f t="shared" si="9"/>
        <v>60258024</v>
      </c>
      <c r="H48" s="42">
        <f t="shared" si="9"/>
        <v>64080765</v>
      </c>
      <c r="I48" s="42">
        <f t="shared" si="9"/>
        <v>54885852</v>
      </c>
      <c r="J48" s="42">
        <f t="shared" si="9"/>
        <v>179224641</v>
      </c>
      <c r="K48" s="42">
        <f t="shared" si="9"/>
        <v>48053475</v>
      </c>
      <c r="L48" s="42">
        <f t="shared" si="9"/>
        <v>53047696</v>
      </c>
      <c r="M48" s="42">
        <f t="shared" si="9"/>
        <v>53358343</v>
      </c>
      <c r="N48" s="42">
        <f t="shared" si="9"/>
        <v>154459514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333684155</v>
      </c>
      <c r="X48" s="42">
        <f t="shared" si="9"/>
        <v>460287678</v>
      </c>
      <c r="Y48" s="42">
        <f t="shared" si="9"/>
        <v>-126603523</v>
      </c>
      <c r="Z48" s="43">
        <f>+IF(X48&lt;&gt;0,+(Y48/X48)*100,0)</f>
        <v>-27.505303541929706</v>
      </c>
      <c r="AA48" s="40">
        <f>+AA28+AA32+AA38+AA42+AA47</f>
        <v>936279127</v>
      </c>
    </row>
    <row r="49" spans="1:27" ht="13.5">
      <c r="A49" s="14" t="s">
        <v>58</v>
      </c>
      <c r="B49" s="15"/>
      <c r="C49" s="44">
        <f aca="true" t="shared" si="10" ref="C49:Y49">+C25-C48</f>
        <v>-187388983</v>
      </c>
      <c r="D49" s="44">
        <f>+D25-D48</f>
        <v>0</v>
      </c>
      <c r="E49" s="45">
        <f t="shared" si="10"/>
        <v>27842000</v>
      </c>
      <c r="F49" s="46">
        <f t="shared" si="10"/>
        <v>27842000</v>
      </c>
      <c r="G49" s="46">
        <f t="shared" si="10"/>
        <v>38369369</v>
      </c>
      <c r="H49" s="46">
        <f t="shared" si="10"/>
        <v>-27611216</v>
      </c>
      <c r="I49" s="46">
        <f t="shared" si="10"/>
        <v>24198366</v>
      </c>
      <c r="J49" s="46">
        <f t="shared" si="10"/>
        <v>34956519</v>
      </c>
      <c r="K49" s="46">
        <f t="shared" si="10"/>
        <v>-21838395</v>
      </c>
      <c r="L49" s="46">
        <f t="shared" si="10"/>
        <v>59465391</v>
      </c>
      <c r="M49" s="46">
        <f t="shared" si="10"/>
        <v>-5431129</v>
      </c>
      <c r="N49" s="46">
        <f t="shared" si="10"/>
        <v>32195867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67152386</v>
      </c>
      <c r="X49" s="46">
        <f>IF(F25=F48,0,X25-X48)</f>
        <v>6</v>
      </c>
      <c r="Y49" s="46">
        <f t="shared" si="10"/>
        <v>67152380</v>
      </c>
      <c r="Z49" s="47">
        <f>+IF(X49&lt;&gt;0,+(Y49/X49)*100,0)</f>
        <v>1119206333.3333335</v>
      </c>
      <c r="AA49" s="44">
        <f>+AA25-AA48</f>
        <v>27842000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282384659</v>
      </c>
      <c r="F5" s="21">
        <f t="shared" si="0"/>
        <v>282384659</v>
      </c>
      <c r="G5" s="21">
        <f t="shared" si="0"/>
        <v>260964971</v>
      </c>
      <c r="H5" s="21">
        <f t="shared" si="0"/>
        <v>25029371</v>
      </c>
      <c r="I5" s="21">
        <f t="shared" si="0"/>
        <v>20722398</v>
      </c>
      <c r="J5" s="21">
        <f t="shared" si="0"/>
        <v>306716740</v>
      </c>
      <c r="K5" s="21">
        <f t="shared" si="0"/>
        <v>54067897</v>
      </c>
      <c r="L5" s="21">
        <f t="shared" si="0"/>
        <v>21169609</v>
      </c>
      <c r="M5" s="21">
        <f t="shared" si="0"/>
        <v>199602195</v>
      </c>
      <c r="N5" s="21">
        <f t="shared" si="0"/>
        <v>274839701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581556441</v>
      </c>
      <c r="X5" s="21">
        <f t="shared" si="0"/>
        <v>204612673</v>
      </c>
      <c r="Y5" s="21">
        <f t="shared" si="0"/>
        <v>376943768</v>
      </c>
      <c r="Z5" s="4">
        <f>+IF(X5&lt;&gt;0,+(Y5/X5)*100,0)</f>
        <v>184.22307986758963</v>
      </c>
      <c r="AA5" s="19">
        <f>SUM(AA6:AA8)</f>
        <v>282384659</v>
      </c>
    </row>
    <row r="6" spans="1:27" ht="13.5">
      <c r="A6" s="5" t="s">
        <v>33</v>
      </c>
      <c r="B6" s="3"/>
      <c r="C6" s="22"/>
      <c r="D6" s="22"/>
      <c r="E6" s="23">
        <v>109910062</v>
      </c>
      <c r="F6" s="24">
        <v>109910062</v>
      </c>
      <c r="G6" s="24"/>
      <c r="H6" s="24">
        <v>934000</v>
      </c>
      <c r="I6" s="24"/>
      <c r="J6" s="24">
        <v>934000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934000</v>
      </c>
      <c r="X6" s="24">
        <v>82666047</v>
      </c>
      <c r="Y6" s="24">
        <v>-81732047</v>
      </c>
      <c r="Z6" s="6">
        <v>-98.87</v>
      </c>
      <c r="AA6" s="22">
        <v>109910062</v>
      </c>
    </row>
    <row r="7" spans="1:27" ht="13.5">
      <c r="A7" s="5" t="s">
        <v>34</v>
      </c>
      <c r="B7" s="3"/>
      <c r="C7" s="25"/>
      <c r="D7" s="25"/>
      <c r="E7" s="26">
        <v>85693431</v>
      </c>
      <c r="F7" s="27">
        <v>85693431</v>
      </c>
      <c r="G7" s="27">
        <v>260964971</v>
      </c>
      <c r="H7" s="27">
        <v>24095371</v>
      </c>
      <c r="I7" s="27">
        <v>20722398</v>
      </c>
      <c r="J7" s="27">
        <v>305782740</v>
      </c>
      <c r="K7" s="27">
        <v>54067897</v>
      </c>
      <c r="L7" s="27">
        <v>21169609</v>
      </c>
      <c r="M7" s="27">
        <v>199602195</v>
      </c>
      <c r="N7" s="27">
        <v>274839701</v>
      </c>
      <c r="O7" s="27"/>
      <c r="P7" s="27"/>
      <c r="Q7" s="27"/>
      <c r="R7" s="27"/>
      <c r="S7" s="27"/>
      <c r="T7" s="27"/>
      <c r="U7" s="27"/>
      <c r="V7" s="27"/>
      <c r="W7" s="27">
        <v>580622441</v>
      </c>
      <c r="X7" s="27">
        <v>56860751</v>
      </c>
      <c r="Y7" s="27">
        <v>523761690</v>
      </c>
      <c r="Z7" s="7">
        <v>921.13</v>
      </c>
      <c r="AA7" s="25">
        <v>85693431</v>
      </c>
    </row>
    <row r="8" spans="1:27" ht="13.5">
      <c r="A8" s="5" t="s">
        <v>35</v>
      </c>
      <c r="B8" s="3"/>
      <c r="C8" s="22"/>
      <c r="D8" s="22"/>
      <c r="E8" s="23">
        <v>86781166</v>
      </c>
      <c r="F8" s="24">
        <v>86781166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65085875</v>
      </c>
      <c r="Y8" s="24">
        <v>-65085875</v>
      </c>
      <c r="Z8" s="6">
        <v>-100</v>
      </c>
      <c r="AA8" s="22">
        <v>86781166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39656591</v>
      </c>
      <c r="F9" s="21">
        <f t="shared" si="1"/>
        <v>39656591</v>
      </c>
      <c r="G9" s="21">
        <f t="shared" si="1"/>
        <v>2163587</v>
      </c>
      <c r="H9" s="21">
        <f t="shared" si="1"/>
        <v>0</v>
      </c>
      <c r="I9" s="21">
        <f t="shared" si="1"/>
        <v>0</v>
      </c>
      <c r="J9" s="21">
        <f t="shared" si="1"/>
        <v>2163587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2163587</v>
      </c>
      <c r="X9" s="21">
        <f t="shared" si="1"/>
        <v>29742445</v>
      </c>
      <c r="Y9" s="21">
        <f t="shared" si="1"/>
        <v>-27578858</v>
      </c>
      <c r="Z9" s="4">
        <f>+IF(X9&lt;&gt;0,+(Y9/X9)*100,0)</f>
        <v>-92.725591322435</v>
      </c>
      <c r="AA9" s="19">
        <f>SUM(AA10:AA14)</f>
        <v>39656591</v>
      </c>
    </row>
    <row r="10" spans="1:27" ht="13.5">
      <c r="A10" s="5" t="s">
        <v>37</v>
      </c>
      <c r="B10" s="3"/>
      <c r="C10" s="22"/>
      <c r="D10" s="22"/>
      <c r="E10" s="23">
        <v>7014497</v>
      </c>
      <c r="F10" s="24">
        <v>7014497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5260873</v>
      </c>
      <c r="Y10" s="24">
        <v>-5260873</v>
      </c>
      <c r="Z10" s="6">
        <v>-100</v>
      </c>
      <c r="AA10" s="22">
        <v>7014497</v>
      </c>
    </row>
    <row r="11" spans="1:27" ht="13.5">
      <c r="A11" s="5" t="s">
        <v>38</v>
      </c>
      <c r="B11" s="3"/>
      <c r="C11" s="22"/>
      <c r="D11" s="22"/>
      <c r="E11" s="23">
        <v>2666181</v>
      </c>
      <c r="F11" s="24">
        <v>2666181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1999636</v>
      </c>
      <c r="Y11" s="24">
        <v>-1999636</v>
      </c>
      <c r="Z11" s="6">
        <v>-100</v>
      </c>
      <c r="AA11" s="22">
        <v>2666181</v>
      </c>
    </row>
    <row r="12" spans="1:27" ht="13.5">
      <c r="A12" s="5" t="s">
        <v>39</v>
      </c>
      <c r="B12" s="3"/>
      <c r="C12" s="22"/>
      <c r="D12" s="22"/>
      <c r="E12" s="23">
        <v>17578372</v>
      </c>
      <c r="F12" s="24">
        <v>17578372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13183780</v>
      </c>
      <c r="Y12" s="24">
        <v>-13183780</v>
      </c>
      <c r="Z12" s="6">
        <v>-100</v>
      </c>
      <c r="AA12" s="22">
        <v>17578372</v>
      </c>
    </row>
    <row r="13" spans="1:27" ht="13.5">
      <c r="A13" s="5" t="s">
        <v>40</v>
      </c>
      <c r="B13" s="3"/>
      <c r="C13" s="22"/>
      <c r="D13" s="22"/>
      <c r="E13" s="23">
        <v>8095008</v>
      </c>
      <c r="F13" s="24">
        <v>8095008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6071256</v>
      </c>
      <c r="Y13" s="24">
        <v>-6071256</v>
      </c>
      <c r="Z13" s="6">
        <v>-100</v>
      </c>
      <c r="AA13" s="22">
        <v>8095008</v>
      </c>
    </row>
    <row r="14" spans="1:27" ht="13.5">
      <c r="A14" s="5" t="s">
        <v>41</v>
      </c>
      <c r="B14" s="3"/>
      <c r="C14" s="25"/>
      <c r="D14" s="25"/>
      <c r="E14" s="26">
        <v>4302533</v>
      </c>
      <c r="F14" s="27">
        <v>4302533</v>
      </c>
      <c r="G14" s="27">
        <v>2163587</v>
      </c>
      <c r="H14" s="27"/>
      <c r="I14" s="27"/>
      <c r="J14" s="27">
        <v>2163587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2163587</v>
      </c>
      <c r="X14" s="27">
        <v>3226900</v>
      </c>
      <c r="Y14" s="27">
        <v>-1063313</v>
      </c>
      <c r="Z14" s="7">
        <v>-32.95</v>
      </c>
      <c r="AA14" s="25">
        <v>4302533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97705562</v>
      </c>
      <c r="F15" s="21">
        <f t="shared" si="2"/>
        <v>97705562</v>
      </c>
      <c r="G15" s="21">
        <f t="shared" si="2"/>
        <v>0</v>
      </c>
      <c r="H15" s="21">
        <f t="shared" si="2"/>
        <v>7884000</v>
      </c>
      <c r="I15" s="21">
        <f t="shared" si="2"/>
        <v>0</v>
      </c>
      <c r="J15" s="21">
        <f t="shared" si="2"/>
        <v>7884000</v>
      </c>
      <c r="K15" s="21">
        <f t="shared" si="2"/>
        <v>0</v>
      </c>
      <c r="L15" s="21">
        <f t="shared" si="2"/>
        <v>3898000</v>
      </c>
      <c r="M15" s="21">
        <f t="shared" si="2"/>
        <v>420996</v>
      </c>
      <c r="N15" s="21">
        <f t="shared" si="2"/>
        <v>4318996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12202996</v>
      </c>
      <c r="X15" s="21">
        <f t="shared" si="2"/>
        <v>69397171</v>
      </c>
      <c r="Y15" s="21">
        <f t="shared" si="2"/>
        <v>-57194175</v>
      </c>
      <c r="Z15" s="4">
        <f>+IF(X15&lt;&gt;0,+(Y15/X15)*100,0)</f>
        <v>-82.41571547635566</v>
      </c>
      <c r="AA15" s="19">
        <f>SUM(AA16:AA18)</f>
        <v>97705562</v>
      </c>
    </row>
    <row r="16" spans="1:27" ht="13.5">
      <c r="A16" s="5" t="s">
        <v>43</v>
      </c>
      <c r="B16" s="3"/>
      <c r="C16" s="22"/>
      <c r="D16" s="22"/>
      <c r="E16" s="23">
        <v>69782414</v>
      </c>
      <c r="F16" s="24">
        <v>69782414</v>
      </c>
      <c r="G16" s="24"/>
      <c r="H16" s="24">
        <v>5198000</v>
      </c>
      <c r="I16" s="24"/>
      <c r="J16" s="24">
        <v>5198000</v>
      </c>
      <c r="K16" s="24"/>
      <c r="L16" s="24">
        <v>3898000</v>
      </c>
      <c r="M16" s="24">
        <v>420996</v>
      </c>
      <c r="N16" s="24">
        <v>4318996</v>
      </c>
      <c r="O16" s="24"/>
      <c r="P16" s="24"/>
      <c r="Q16" s="24"/>
      <c r="R16" s="24"/>
      <c r="S16" s="24"/>
      <c r="T16" s="24"/>
      <c r="U16" s="24"/>
      <c r="V16" s="24"/>
      <c r="W16" s="24">
        <v>9516996</v>
      </c>
      <c r="X16" s="24">
        <v>50469311</v>
      </c>
      <c r="Y16" s="24">
        <v>-40952315</v>
      </c>
      <c r="Z16" s="6">
        <v>-81.14</v>
      </c>
      <c r="AA16" s="22">
        <v>69782414</v>
      </c>
    </row>
    <row r="17" spans="1:27" ht="13.5">
      <c r="A17" s="5" t="s">
        <v>44</v>
      </c>
      <c r="B17" s="3"/>
      <c r="C17" s="22"/>
      <c r="D17" s="22"/>
      <c r="E17" s="23">
        <v>11504888</v>
      </c>
      <c r="F17" s="24">
        <v>11504888</v>
      </c>
      <c r="G17" s="24"/>
      <c r="H17" s="24">
        <v>2686000</v>
      </c>
      <c r="I17" s="24"/>
      <c r="J17" s="24">
        <v>2686000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2686000</v>
      </c>
      <c r="X17" s="24">
        <v>6614165</v>
      </c>
      <c r="Y17" s="24">
        <v>-3928165</v>
      </c>
      <c r="Z17" s="6">
        <v>-59.39</v>
      </c>
      <c r="AA17" s="22">
        <v>11504888</v>
      </c>
    </row>
    <row r="18" spans="1:27" ht="13.5">
      <c r="A18" s="5" t="s">
        <v>45</v>
      </c>
      <c r="B18" s="3"/>
      <c r="C18" s="22"/>
      <c r="D18" s="22"/>
      <c r="E18" s="23">
        <v>16418260</v>
      </c>
      <c r="F18" s="24">
        <v>16418260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12313695</v>
      </c>
      <c r="Y18" s="24">
        <v>-12313695</v>
      </c>
      <c r="Z18" s="6">
        <v>-100</v>
      </c>
      <c r="AA18" s="22">
        <v>16418260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1351932089</v>
      </c>
      <c r="F19" s="21">
        <f t="shared" si="3"/>
        <v>1351932089</v>
      </c>
      <c r="G19" s="21">
        <f t="shared" si="3"/>
        <v>120874000</v>
      </c>
      <c r="H19" s="21">
        <f t="shared" si="3"/>
        <v>24860000</v>
      </c>
      <c r="I19" s="21">
        <f t="shared" si="3"/>
        <v>0</v>
      </c>
      <c r="J19" s="21">
        <f t="shared" si="3"/>
        <v>145734000</v>
      </c>
      <c r="K19" s="21">
        <f t="shared" si="3"/>
        <v>44722000</v>
      </c>
      <c r="L19" s="21">
        <f t="shared" si="3"/>
        <v>5000000</v>
      </c>
      <c r="M19" s="21">
        <f t="shared" si="3"/>
        <v>181311000</v>
      </c>
      <c r="N19" s="21">
        <f t="shared" si="3"/>
        <v>231033000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376767000</v>
      </c>
      <c r="X19" s="21">
        <f t="shared" si="3"/>
        <v>403188097</v>
      </c>
      <c r="Y19" s="21">
        <f t="shared" si="3"/>
        <v>-26421097</v>
      </c>
      <c r="Z19" s="4">
        <f>+IF(X19&lt;&gt;0,+(Y19/X19)*100,0)</f>
        <v>-6.553044893088697</v>
      </c>
      <c r="AA19" s="19">
        <f>SUM(AA20:AA23)</f>
        <v>1351932089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1351932089</v>
      </c>
      <c r="F21" s="24">
        <v>1351932089</v>
      </c>
      <c r="G21" s="24">
        <v>120874000</v>
      </c>
      <c r="H21" s="24">
        <v>24860000</v>
      </c>
      <c r="I21" s="24"/>
      <c r="J21" s="24">
        <v>145734000</v>
      </c>
      <c r="K21" s="24">
        <v>44722000</v>
      </c>
      <c r="L21" s="24">
        <v>5000000</v>
      </c>
      <c r="M21" s="24">
        <v>181311000</v>
      </c>
      <c r="N21" s="24">
        <v>231033000</v>
      </c>
      <c r="O21" s="24"/>
      <c r="P21" s="24"/>
      <c r="Q21" s="24"/>
      <c r="R21" s="24"/>
      <c r="S21" s="24"/>
      <c r="T21" s="24"/>
      <c r="U21" s="24"/>
      <c r="V21" s="24"/>
      <c r="W21" s="24">
        <v>376767000</v>
      </c>
      <c r="X21" s="24">
        <v>403188097</v>
      </c>
      <c r="Y21" s="24">
        <v>-26421097</v>
      </c>
      <c r="Z21" s="6">
        <v>-6.55</v>
      </c>
      <c r="AA21" s="22">
        <v>1351932089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2314054</v>
      </c>
      <c r="F24" s="21">
        <v>2314054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1735540</v>
      </c>
      <c r="Y24" s="21">
        <v>-1735540</v>
      </c>
      <c r="Z24" s="4">
        <v>-100</v>
      </c>
      <c r="AA24" s="19">
        <v>2314054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1773992955</v>
      </c>
      <c r="F25" s="42">
        <f t="shared" si="4"/>
        <v>1773992955</v>
      </c>
      <c r="G25" s="42">
        <f t="shared" si="4"/>
        <v>384002558</v>
      </c>
      <c r="H25" s="42">
        <f t="shared" si="4"/>
        <v>57773371</v>
      </c>
      <c r="I25" s="42">
        <f t="shared" si="4"/>
        <v>20722398</v>
      </c>
      <c r="J25" s="42">
        <f t="shared" si="4"/>
        <v>462498327</v>
      </c>
      <c r="K25" s="42">
        <f t="shared" si="4"/>
        <v>98789897</v>
      </c>
      <c r="L25" s="42">
        <f t="shared" si="4"/>
        <v>30067609</v>
      </c>
      <c r="M25" s="42">
        <f t="shared" si="4"/>
        <v>381334191</v>
      </c>
      <c r="N25" s="42">
        <f t="shared" si="4"/>
        <v>510191697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972690024</v>
      </c>
      <c r="X25" s="42">
        <f t="shared" si="4"/>
        <v>708675926</v>
      </c>
      <c r="Y25" s="42">
        <f t="shared" si="4"/>
        <v>264014098</v>
      </c>
      <c r="Z25" s="43">
        <f>+IF(X25&lt;&gt;0,+(Y25/X25)*100,0)</f>
        <v>37.25455999192499</v>
      </c>
      <c r="AA25" s="40">
        <f>+AA5+AA9+AA15+AA19+AA24</f>
        <v>1773992955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275173115</v>
      </c>
      <c r="F28" s="21">
        <f t="shared" si="5"/>
        <v>275173115</v>
      </c>
      <c r="G28" s="21">
        <f t="shared" si="5"/>
        <v>18065120</v>
      </c>
      <c r="H28" s="21">
        <f t="shared" si="5"/>
        <v>19352698</v>
      </c>
      <c r="I28" s="21">
        <f t="shared" si="5"/>
        <v>16198569</v>
      </c>
      <c r="J28" s="21">
        <f t="shared" si="5"/>
        <v>53616387</v>
      </c>
      <c r="K28" s="21">
        <f t="shared" si="5"/>
        <v>19159422</v>
      </c>
      <c r="L28" s="21">
        <f t="shared" si="5"/>
        <v>19516039</v>
      </c>
      <c r="M28" s="21">
        <f t="shared" si="5"/>
        <v>24640042</v>
      </c>
      <c r="N28" s="21">
        <f t="shared" si="5"/>
        <v>63315503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116931890</v>
      </c>
      <c r="X28" s="21">
        <f t="shared" si="5"/>
        <v>147102594</v>
      </c>
      <c r="Y28" s="21">
        <f t="shared" si="5"/>
        <v>-30170704</v>
      </c>
      <c r="Z28" s="4">
        <f>+IF(X28&lt;&gt;0,+(Y28/X28)*100,0)</f>
        <v>-20.509974147702657</v>
      </c>
      <c r="AA28" s="19">
        <f>SUM(AA29:AA31)</f>
        <v>275173115</v>
      </c>
    </row>
    <row r="29" spans="1:27" ht="13.5">
      <c r="A29" s="5" t="s">
        <v>33</v>
      </c>
      <c r="B29" s="3"/>
      <c r="C29" s="22"/>
      <c r="D29" s="22"/>
      <c r="E29" s="23">
        <v>109910062</v>
      </c>
      <c r="F29" s="24">
        <v>109910062</v>
      </c>
      <c r="G29" s="24">
        <v>5661145</v>
      </c>
      <c r="H29" s="24">
        <v>7499353</v>
      </c>
      <c r="I29" s="24">
        <v>7995503</v>
      </c>
      <c r="J29" s="24">
        <v>21156001</v>
      </c>
      <c r="K29" s="24">
        <v>8029832</v>
      </c>
      <c r="L29" s="24">
        <v>10361462</v>
      </c>
      <c r="M29" s="24">
        <v>10091327</v>
      </c>
      <c r="N29" s="24">
        <v>28482621</v>
      </c>
      <c r="O29" s="24"/>
      <c r="P29" s="24"/>
      <c r="Q29" s="24"/>
      <c r="R29" s="24"/>
      <c r="S29" s="24"/>
      <c r="T29" s="24"/>
      <c r="U29" s="24"/>
      <c r="V29" s="24"/>
      <c r="W29" s="24">
        <v>49638622</v>
      </c>
      <c r="X29" s="24">
        <v>57481164</v>
      </c>
      <c r="Y29" s="24">
        <v>-7842542</v>
      </c>
      <c r="Z29" s="6">
        <v>-13.64</v>
      </c>
      <c r="AA29" s="22">
        <v>109910062</v>
      </c>
    </row>
    <row r="30" spans="1:27" ht="13.5">
      <c r="A30" s="5" t="s">
        <v>34</v>
      </c>
      <c r="B30" s="3"/>
      <c r="C30" s="25"/>
      <c r="D30" s="25"/>
      <c r="E30" s="26">
        <v>78481886</v>
      </c>
      <c r="F30" s="27">
        <v>78481886</v>
      </c>
      <c r="G30" s="27">
        <v>4349311</v>
      </c>
      <c r="H30" s="27">
        <v>4059743</v>
      </c>
      <c r="I30" s="27">
        <v>3248664</v>
      </c>
      <c r="J30" s="27">
        <v>11657718</v>
      </c>
      <c r="K30" s="27">
        <v>5392382</v>
      </c>
      <c r="L30" s="27">
        <v>3628954</v>
      </c>
      <c r="M30" s="27">
        <v>10013267</v>
      </c>
      <c r="N30" s="27">
        <v>19034603</v>
      </c>
      <c r="O30" s="27"/>
      <c r="P30" s="27"/>
      <c r="Q30" s="27"/>
      <c r="R30" s="27"/>
      <c r="S30" s="27"/>
      <c r="T30" s="27"/>
      <c r="U30" s="27"/>
      <c r="V30" s="27"/>
      <c r="W30" s="27">
        <v>30692321</v>
      </c>
      <c r="X30" s="27">
        <v>46142097</v>
      </c>
      <c r="Y30" s="27">
        <v>-15449776</v>
      </c>
      <c r="Z30" s="7">
        <v>-33.48</v>
      </c>
      <c r="AA30" s="25">
        <v>78481886</v>
      </c>
    </row>
    <row r="31" spans="1:27" ht="13.5">
      <c r="A31" s="5" t="s">
        <v>35</v>
      </c>
      <c r="B31" s="3"/>
      <c r="C31" s="22"/>
      <c r="D31" s="22"/>
      <c r="E31" s="23">
        <v>86781167</v>
      </c>
      <c r="F31" s="24">
        <v>86781167</v>
      </c>
      <c r="G31" s="24">
        <v>8054664</v>
      </c>
      <c r="H31" s="24">
        <v>7793602</v>
      </c>
      <c r="I31" s="24">
        <v>4954402</v>
      </c>
      <c r="J31" s="24">
        <v>20802668</v>
      </c>
      <c r="K31" s="24">
        <v>5737208</v>
      </c>
      <c r="L31" s="24">
        <v>5525623</v>
      </c>
      <c r="M31" s="24">
        <v>4535448</v>
      </c>
      <c r="N31" s="24">
        <v>15798279</v>
      </c>
      <c r="O31" s="24"/>
      <c r="P31" s="24"/>
      <c r="Q31" s="24"/>
      <c r="R31" s="24"/>
      <c r="S31" s="24"/>
      <c r="T31" s="24"/>
      <c r="U31" s="24"/>
      <c r="V31" s="24"/>
      <c r="W31" s="24">
        <v>36600947</v>
      </c>
      <c r="X31" s="24">
        <v>43479333</v>
      </c>
      <c r="Y31" s="24">
        <v>-6878386</v>
      </c>
      <c r="Z31" s="6">
        <v>-15.82</v>
      </c>
      <c r="AA31" s="22">
        <v>86781167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39656591</v>
      </c>
      <c r="F32" s="21">
        <f t="shared" si="6"/>
        <v>39656591</v>
      </c>
      <c r="G32" s="21">
        <f t="shared" si="6"/>
        <v>3493198</v>
      </c>
      <c r="H32" s="21">
        <f t="shared" si="6"/>
        <v>3593209</v>
      </c>
      <c r="I32" s="21">
        <f t="shared" si="6"/>
        <v>3786383</v>
      </c>
      <c r="J32" s="21">
        <f t="shared" si="6"/>
        <v>10872790</v>
      </c>
      <c r="K32" s="21">
        <f t="shared" si="6"/>
        <v>4011687</v>
      </c>
      <c r="L32" s="21">
        <f t="shared" si="6"/>
        <v>3417798</v>
      </c>
      <c r="M32" s="21">
        <f t="shared" si="6"/>
        <v>3476407</v>
      </c>
      <c r="N32" s="21">
        <f t="shared" si="6"/>
        <v>10905892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21778682</v>
      </c>
      <c r="X32" s="21">
        <f t="shared" si="6"/>
        <v>20389988</v>
      </c>
      <c r="Y32" s="21">
        <f t="shared" si="6"/>
        <v>1388694</v>
      </c>
      <c r="Z32" s="4">
        <f>+IF(X32&lt;&gt;0,+(Y32/X32)*100,0)</f>
        <v>6.810666097498438</v>
      </c>
      <c r="AA32" s="19">
        <f>SUM(AA33:AA37)</f>
        <v>39656591</v>
      </c>
    </row>
    <row r="33" spans="1:27" ht="13.5">
      <c r="A33" s="5" t="s">
        <v>37</v>
      </c>
      <c r="B33" s="3"/>
      <c r="C33" s="22"/>
      <c r="D33" s="22"/>
      <c r="E33" s="23">
        <v>7014497</v>
      </c>
      <c r="F33" s="24">
        <v>7014497</v>
      </c>
      <c r="G33" s="24">
        <v>1319698</v>
      </c>
      <c r="H33" s="24">
        <v>806961</v>
      </c>
      <c r="I33" s="24">
        <v>812605</v>
      </c>
      <c r="J33" s="24">
        <v>2939264</v>
      </c>
      <c r="K33" s="24">
        <v>947294</v>
      </c>
      <c r="L33" s="24">
        <v>766574</v>
      </c>
      <c r="M33" s="24">
        <v>857771</v>
      </c>
      <c r="N33" s="24">
        <v>2571639</v>
      </c>
      <c r="O33" s="24"/>
      <c r="P33" s="24"/>
      <c r="Q33" s="24"/>
      <c r="R33" s="24"/>
      <c r="S33" s="24"/>
      <c r="T33" s="24"/>
      <c r="U33" s="24"/>
      <c r="V33" s="24"/>
      <c r="W33" s="24">
        <v>5510903</v>
      </c>
      <c r="X33" s="24">
        <v>3082246</v>
      </c>
      <c r="Y33" s="24">
        <v>2428657</v>
      </c>
      <c r="Z33" s="6">
        <v>78.8</v>
      </c>
      <c r="AA33" s="22">
        <v>7014497</v>
      </c>
    </row>
    <row r="34" spans="1:27" ht="13.5">
      <c r="A34" s="5" t="s">
        <v>38</v>
      </c>
      <c r="B34" s="3"/>
      <c r="C34" s="22"/>
      <c r="D34" s="22"/>
      <c r="E34" s="23">
        <v>2666181</v>
      </c>
      <c r="F34" s="24">
        <v>2666181</v>
      </c>
      <c r="G34" s="24">
        <v>140570</v>
      </c>
      <c r="H34" s="24">
        <v>239333</v>
      </c>
      <c r="I34" s="24">
        <v>256052</v>
      </c>
      <c r="J34" s="24">
        <v>635955</v>
      </c>
      <c r="K34" s="24">
        <v>129792</v>
      </c>
      <c r="L34" s="24">
        <v>144875</v>
      </c>
      <c r="M34" s="24">
        <v>309336</v>
      </c>
      <c r="N34" s="24">
        <v>584003</v>
      </c>
      <c r="O34" s="24"/>
      <c r="P34" s="24"/>
      <c r="Q34" s="24"/>
      <c r="R34" s="24"/>
      <c r="S34" s="24"/>
      <c r="T34" s="24"/>
      <c r="U34" s="24"/>
      <c r="V34" s="24"/>
      <c r="W34" s="24">
        <v>1219958</v>
      </c>
      <c r="X34" s="24">
        <v>1523090</v>
      </c>
      <c r="Y34" s="24">
        <v>-303132</v>
      </c>
      <c r="Z34" s="6">
        <v>-19.9</v>
      </c>
      <c r="AA34" s="22">
        <v>2666181</v>
      </c>
    </row>
    <row r="35" spans="1:27" ht="13.5">
      <c r="A35" s="5" t="s">
        <v>39</v>
      </c>
      <c r="B35" s="3"/>
      <c r="C35" s="22"/>
      <c r="D35" s="22"/>
      <c r="E35" s="23">
        <v>17578372</v>
      </c>
      <c r="F35" s="24">
        <v>17578372</v>
      </c>
      <c r="G35" s="24">
        <v>1380401</v>
      </c>
      <c r="H35" s="24">
        <v>1828779</v>
      </c>
      <c r="I35" s="24">
        <v>1726066</v>
      </c>
      <c r="J35" s="24">
        <v>4935246</v>
      </c>
      <c r="K35" s="24">
        <v>1933981</v>
      </c>
      <c r="L35" s="24">
        <v>1741731</v>
      </c>
      <c r="M35" s="24">
        <v>1593783</v>
      </c>
      <c r="N35" s="24">
        <v>5269495</v>
      </c>
      <c r="O35" s="24"/>
      <c r="P35" s="24"/>
      <c r="Q35" s="24"/>
      <c r="R35" s="24"/>
      <c r="S35" s="24"/>
      <c r="T35" s="24"/>
      <c r="U35" s="24"/>
      <c r="V35" s="24"/>
      <c r="W35" s="24">
        <v>10204741</v>
      </c>
      <c r="X35" s="24">
        <v>9669186</v>
      </c>
      <c r="Y35" s="24">
        <v>535555</v>
      </c>
      <c r="Z35" s="6">
        <v>5.54</v>
      </c>
      <c r="AA35" s="22">
        <v>17578372</v>
      </c>
    </row>
    <row r="36" spans="1:27" ht="13.5">
      <c r="A36" s="5" t="s">
        <v>40</v>
      </c>
      <c r="B36" s="3"/>
      <c r="C36" s="22"/>
      <c r="D36" s="22"/>
      <c r="E36" s="23">
        <v>8095008</v>
      </c>
      <c r="F36" s="24">
        <v>8095008</v>
      </c>
      <c r="G36" s="24">
        <v>506796</v>
      </c>
      <c r="H36" s="24">
        <v>429129</v>
      </c>
      <c r="I36" s="24">
        <v>442143</v>
      </c>
      <c r="J36" s="24">
        <v>1378068</v>
      </c>
      <c r="K36" s="24">
        <v>570813</v>
      </c>
      <c r="L36" s="24">
        <v>498384</v>
      </c>
      <c r="M36" s="24">
        <v>478363</v>
      </c>
      <c r="N36" s="24">
        <v>1547560</v>
      </c>
      <c r="O36" s="24"/>
      <c r="P36" s="24"/>
      <c r="Q36" s="24"/>
      <c r="R36" s="24"/>
      <c r="S36" s="24"/>
      <c r="T36" s="24"/>
      <c r="U36" s="24"/>
      <c r="V36" s="24"/>
      <c r="W36" s="24">
        <v>2925628</v>
      </c>
      <c r="X36" s="24">
        <v>3964202</v>
      </c>
      <c r="Y36" s="24">
        <v>-1038574</v>
      </c>
      <c r="Z36" s="6">
        <v>-26.2</v>
      </c>
      <c r="AA36" s="22">
        <v>8095008</v>
      </c>
    </row>
    <row r="37" spans="1:27" ht="13.5">
      <c r="A37" s="5" t="s">
        <v>41</v>
      </c>
      <c r="B37" s="3"/>
      <c r="C37" s="25"/>
      <c r="D37" s="25"/>
      <c r="E37" s="26">
        <v>4302533</v>
      </c>
      <c r="F37" s="27">
        <v>4302533</v>
      </c>
      <c r="G37" s="27">
        <v>145733</v>
      </c>
      <c r="H37" s="27">
        <v>289007</v>
      </c>
      <c r="I37" s="27">
        <v>549517</v>
      </c>
      <c r="J37" s="27">
        <v>984257</v>
      </c>
      <c r="K37" s="27">
        <v>429807</v>
      </c>
      <c r="L37" s="27">
        <v>266234</v>
      </c>
      <c r="M37" s="27">
        <v>237154</v>
      </c>
      <c r="N37" s="27">
        <v>933195</v>
      </c>
      <c r="O37" s="27"/>
      <c r="P37" s="27"/>
      <c r="Q37" s="27"/>
      <c r="R37" s="27"/>
      <c r="S37" s="27"/>
      <c r="T37" s="27"/>
      <c r="U37" s="27"/>
      <c r="V37" s="27"/>
      <c r="W37" s="27">
        <v>1917452</v>
      </c>
      <c r="X37" s="27">
        <v>2151264</v>
      </c>
      <c r="Y37" s="27">
        <v>-233812</v>
      </c>
      <c r="Z37" s="7">
        <v>-10.87</v>
      </c>
      <c r="AA37" s="25">
        <v>4302533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91848155</v>
      </c>
      <c r="F38" s="21">
        <f t="shared" si="7"/>
        <v>91848155</v>
      </c>
      <c r="G38" s="21">
        <f t="shared" si="7"/>
        <v>6610117</v>
      </c>
      <c r="H38" s="21">
        <f t="shared" si="7"/>
        <v>5668190</v>
      </c>
      <c r="I38" s="21">
        <f t="shared" si="7"/>
        <v>6784914</v>
      </c>
      <c r="J38" s="21">
        <f t="shared" si="7"/>
        <v>19063221</v>
      </c>
      <c r="K38" s="21">
        <f t="shared" si="7"/>
        <v>7892141</v>
      </c>
      <c r="L38" s="21">
        <f t="shared" si="7"/>
        <v>7374720</v>
      </c>
      <c r="M38" s="21">
        <f t="shared" si="7"/>
        <v>8133915</v>
      </c>
      <c r="N38" s="21">
        <f t="shared" si="7"/>
        <v>23400776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42463997</v>
      </c>
      <c r="X38" s="21">
        <f t="shared" si="7"/>
        <v>50566508</v>
      </c>
      <c r="Y38" s="21">
        <f t="shared" si="7"/>
        <v>-8102511</v>
      </c>
      <c r="Z38" s="4">
        <f>+IF(X38&lt;&gt;0,+(Y38/X38)*100,0)</f>
        <v>-16.02347348169662</v>
      </c>
      <c r="AA38" s="19">
        <f>SUM(AA39:AA41)</f>
        <v>91848155</v>
      </c>
    </row>
    <row r="39" spans="1:27" ht="13.5">
      <c r="A39" s="5" t="s">
        <v>43</v>
      </c>
      <c r="B39" s="3"/>
      <c r="C39" s="22"/>
      <c r="D39" s="22"/>
      <c r="E39" s="23">
        <v>66611007</v>
      </c>
      <c r="F39" s="24">
        <v>66611007</v>
      </c>
      <c r="G39" s="24">
        <v>4880889</v>
      </c>
      <c r="H39" s="24">
        <v>4308816</v>
      </c>
      <c r="I39" s="24">
        <v>5167839</v>
      </c>
      <c r="J39" s="24">
        <v>14357544</v>
      </c>
      <c r="K39" s="24">
        <v>6200168</v>
      </c>
      <c r="L39" s="24">
        <v>5863114</v>
      </c>
      <c r="M39" s="24">
        <v>6231265</v>
      </c>
      <c r="N39" s="24">
        <v>18294547</v>
      </c>
      <c r="O39" s="24"/>
      <c r="P39" s="24"/>
      <c r="Q39" s="24"/>
      <c r="R39" s="24"/>
      <c r="S39" s="24"/>
      <c r="T39" s="24"/>
      <c r="U39" s="24"/>
      <c r="V39" s="24"/>
      <c r="W39" s="24">
        <v>32652091</v>
      </c>
      <c r="X39" s="24">
        <v>37212934</v>
      </c>
      <c r="Y39" s="24">
        <v>-4560843</v>
      </c>
      <c r="Z39" s="6">
        <v>-12.26</v>
      </c>
      <c r="AA39" s="22">
        <v>66611007</v>
      </c>
    </row>
    <row r="40" spans="1:27" ht="13.5">
      <c r="A40" s="5" t="s">
        <v>44</v>
      </c>
      <c r="B40" s="3"/>
      <c r="C40" s="22"/>
      <c r="D40" s="22"/>
      <c r="E40" s="23">
        <v>8818888</v>
      </c>
      <c r="F40" s="24">
        <v>8818888</v>
      </c>
      <c r="G40" s="24">
        <v>106085</v>
      </c>
      <c r="H40" s="24">
        <v>104544</v>
      </c>
      <c r="I40" s="24">
        <v>131818</v>
      </c>
      <c r="J40" s="24">
        <v>342447</v>
      </c>
      <c r="K40" s="24">
        <v>152728</v>
      </c>
      <c r="L40" s="24">
        <v>271554</v>
      </c>
      <c r="M40" s="24">
        <v>285558</v>
      </c>
      <c r="N40" s="24">
        <v>709840</v>
      </c>
      <c r="O40" s="24"/>
      <c r="P40" s="24"/>
      <c r="Q40" s="24"/>
      <c r="R40" s="24"/>
      <c r="S40" s="24"/>
      <c r="T40" s="24"/>
      <c r="U40" s="24"/>
      <c r="V40" s="24"/>
      <c r="W40" s="24">
        <v>1052287</v>
      </c>
      <c r="X40" s="24">
        <v>4479446</v>
      </c>
      <c r="Y40" s="24">
        <v>-3427159</v>
      </c>
      <c r="Z40" s="6">
        <v>-76.51</v>
      </c>
      <c r="AA40" s="22">
        <v>8818888</v>
      </c>
    </row>
    <row r="41" spans="1:27" ht="13.5">
      <c r="A41" s="5" t="s">
        <v>45</v>
      </c>
      <c r="B41" s="3"/>
      <c r="C41" s="22"/>
      <c r="D41" s="22"/>
      <c r="E41" s="23">
        <v>16418260</v>
      </c>
      <c r="F41" s="24">
        <v>16418260</v>
      </c>
      <c r="G41" s="24">
        <v>1623143</v>
      </c>
      <c r="H41" s="24">
        <v>1254830</v>
      </c>
      <c r="I41" s="24">
        <v>1485257</v>
      </c>
      <c r="J41" s="24">
        <v>4363230</v>
      </c>
      <c r="K41" s="24">
        <v>1539245</v>
      </c>
      <c r="L41" s="24">
        <v>1240052</v>
      </c>
      <c r="M41" s="24">
        <v>1617092</v>
      </c>
      <c r="N41" s="24">
        <v>4396389</v>
      </c>
      <c r="O41" s="24"/>
      <c r="P41" s="24"/>
      <c r="Q41" s="24"/>
      <c r="R41" s="24"/>
      <c r="S41" s="24"/>
      <c r="T41" s="24"/>
      <c r="U41" s="24"/>
      <c r="V41" s="24"/>
      <c r="W41" s="24">
        <v>8759619</v>
      </c>
      <c r="X41" s="24">
        <v>8874128</v>
      </c>
      <c r="Y41" s="24">
        <v>-114509</v>
      </c>
      <c r="Z41" s="6">
        <v>-1.29</v>
      </c>
      <c r="AA41" s="22">
        <v>16418260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597394036</v>
      </c>
      <c r="F42" s="21">
        <f t="shared" si="8"/>
        <v>597394036</v>
      </c>
      <c r="G42" s="21">
        <f t="shared" si="8"/>
        <v>28190635</v>
      </c>
      <c r="H42" s="21">
        <f t="shared" si="8"/>
        <v>18889202</v>
      </c>
      <c r="I42" s="21">
        <f t="shared" si="8"/>
        <v>23087621</v>
      </c>
      <c r="J42" s="21">
        <f t="shared" si="8"/>
        <v>70167458</v>
      </c>
      <c r="K42" s="21">
        <f t="shared" si="8"/>
        <v>28352569</v>
      </c>
      <c r="L42" s="21">
        <f t="shared" si="8"/>
        <v>17797732</v>
      </c>
      <c r="M42" s="21">
        <f t="shared" si="8"/>
        <v>17883134</v>
      </c>
      <c r="N42" s="21">
        <f t="shared" si="8"/>
        <v>64033435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134200893</v>
      </c>
      <c r="X42" s="21">
        <f t="shared" si="8"/>
        <v>302283509</v>
      </c>
      <c r="Y42" s="21">
        <f t="shared" si="8"/>
        <v>-168082616</v>
      </c>
      <c r="Z42" s="4">
        <f>+IF(X42&lt;&gt;0,+(Y42/X42)*100,0)</f>
        <v>-55.604295634929926</v>
      </c>
      <c r="AA42" s="19">
        <f>SUM(AA43:AA46)</f>
        <v>597394036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597394036</v>
      </c>
      <c r="F44" s="24">
        <v>597394036</v>
      </c>
      <c r="G44" s="24">
        <v>28190635</v>
      </c>
      <c r="H44" s="24">
        <v>18889202</v>
      </c>
      <c r="I44" s="24">
        <v>23087621</v>
      </c>
      <c r="J44" s="24">
        <v>70167458</v>
      </c>
      <c r="K44" s="24">
        <v>28352569</v>
      </c>
      <c r="L44" s="24">
        <v>17797732</v>
      </c>
      <c r="M44" s="24">
        <v>17883134</v>
      </c>
      <c r="N44" s="24">
        <v>64033435</v>
      </c>
      <c r="O44" s="24"/>
      <c r="P44" s="24"/>
      <c r="Q44" s="24"/>
      <c r="R44" s="24"/>
      <c r="S44" s="24"/>
      <c r="T44" s="24"/>
      <c r="U44" s="24"/>
      <c r="V44" s="24"/>
      <c r="W44" s="24">
        <v>134200893</v>
      </c>
      <c r="X44" s="24">
        <v>302283509</v>
      </c>
      <c r="Y44" s="24">
        <v>-168082616</v>
      </c>
      <c r="Z44" s="6">
        <v>-55.6</v>
      </c>
      <c r="AA44" s="22">
        <v>597394036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2314054</v>
      </c>
      <c r="F47" s="21">
        <v>2314054</v>
      </c>
      <c r="G47" s="21">
        <v>52658</v>
      </c>
      <c r="H47" s="21">
        <v>46178</v>
      </c>
      <c r="I47" s="21">
        <v>144878</v>
      </c>
      <c r="J47" s="21">
        <v>243714</v>
      </c>
      <c r="K47" s="21">
        <v>106149</v>
      </c>
      <c r="L47" s="21">
        <v>127994</v>
      </c>
      <c r="M47" s="21">
        <v>70882</v>
      </c>
      <c r="N47" s="21">
        <v>305025</v>
      </c>
      <c r="O47" s="21"/>
      <c r="P47" s="21"/>
      <c r="Q47" s="21"/>
      <c r="R47" s="21"/>
      <c r="S47" s="21"/>
      <c r="T47" s="21"/>
      <c r="U47" s="21"/>
      <c r="V47" s="21"/>
      <c r="W47" s="21">
        <v>548739</v>
      </c>
      <c r="X47" s="21">
        <v>1447028</v>
      </c>
      <c r="Y47" s="21">
        <v>-898289</v>
      </c>
      <c r="Z47" s="4">
        <v>-62.08</v>
      </c>
      <c r="AA47" s="19">
        <v>2314054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1006385951</v>
      </c>
      <c r="F48" s="42">
        <f t="shared" si="9"/>
        <v>1006385951</v>
      </c>
      <c r="G48" s="42">
        <f t="shared" si="9"/>
        <v>56411728</v>
      </c>
      <c r="H48" s="42">
        <f t="shared" si="9"/>
        <v>47549477</v>
      </c>
      <c r="I48" s="42">
        <f t="shared" si="9"/>
        <v>50002365</v>
      </c>
      <c r="J48" s="42">
        <f t="shared" si="9"/>
        <v>153963570</v>
      </c>
      <c r="K48" s="42">
        <f t="shared" si="9"/>
        <v>59521968</v>
      </c>
      <c r="L48" s="42">
        <f t="shared" si="9"/>
        <v>48234283</v>
      </c>
      <c r="M48" s="42">
        <f t="shared" si="9"/>
        <v>54204380</v>
      </c>
      <c r="N48" s="42">
        <f t="shared" si="9"/>
        <v>161960631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315924201</v>
      </c>
      <c r="X48" s="42">
        <f t="shared" si="9"/>
        <v>521789627</v>
      </c>
      <c r="Y48" s="42">
        <f t="shared" si="9"/>
        <v>-205865426</v>
      </c>
      <c r="Z48" s="43">
        <f>+IF(X48&lt;&gt;0,+(Y48/X48)*100,0)</f>
        <v>-39.453721451614825</v>
      </c>
      <c r="AA48" s="40">
        <f>+AA28+AA32+AA38+AA42+AA47</f>
        <v>1006385951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767607004</v>
      </c>
      <c r="F49" s="46">
        <f t="shared" si="10"/>
        <v>767607004</v>
      </c>
      <c r="G49" s="46">
        <f t="shared" si="10"/>
        <v>327590830</v>
      </c>
      <c r="H49" s="46">
        <f t="shared" si="10"/>
        <v>10223894</v>
      </c>
      <c r="I49" s="46">
        <f t="shared" si="10"/>
        <v>-29279967</v>
      </c>
      <c r="J49" s="46">
        <f t="shared" si="10"/>
        <v>308534757</v>
      </c>
      <c r="K49" s="46">
        <f t="shared" si="10"/>
        <v>39267929</v>
      </c>
      <c r="L49" s="46">
        <f t="shared" si="10"/>
        <v>-18166674</v>
      </c>
      <c r="M49" s="46">
        <f t="shared" si="10"/>
        <v>327129811</v>
      </c>
      <c r="N49" s="46">
        <f t="shared" si="10"/>
        <v>348231066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656765823</v>
      </c>
      <c r="X49" s="46">
        <f>IF(F25=F48,0,X25-X48)</f>
        <v>186886299</v>
      </c>
      <c r="Y49" s="46">
        <f t="shared" si="10"/>
        <v>469879524</v>
      </c>
      <c r="Z49" s="47">
        <f>+IF(X49&lt;&gt;0,+(Y49/X49)*100,0)</f>
        <v>251.42534606028022</v>
      </c>
      <c r="AA49" s="44">
        <f>+AA25-AA48</f>
        <v>767607004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167848761</v>
      </c>
      <c r="D5" s="19">
        <f>SUM(D6:D8)</f>
        <v>0</v>
      </c>
      <c r="E5" s="20">
        <f t="shared" si="0"/>
        <v>229325320</v>
      </c>
      <c r="F5" s="21">
        <f t="shared" si="0"/>
        <v>229325320</v>
      </c>
      <c r="G5" s="21">
        <f t="shared" si="0"/>
        <v>55361182</v>
      </c>
      <c r="H5" s="21">
        <f t="shared" si="0"/>
        <v>19011073</v>
      </c>
      <c r="I5" s="21">
        <f t="shared" si="0"/>
        <v>2230502</v>
      </c>
      <c r="J5" s="21">
        <f t="shared" si="0"/>
        <v>76602757</v>
      </c>
      <c r="K5" s="21">
        <f t="shared" si="0"/>
        <v>-4262547</v>
      </c>
      <c r="L5" s="21">
        <f t="shared" si="0"/>
        <v>45955794</v>
      </c>
      <c r="M5" s="21">
        <f t="shared" si="0"/>
        <v>0</v>
      </c>
      <c r="N5" s="21">
        <f t="shared" si="0"/>
        <v>41693247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118296004</v>
      </c>
      <c r="X5" s="21">
        <f t="shared" si="0"/>
        <v>114662658</v>
      </c>
      <c r="Y5" s="21">
        <f t="shared" si="0"/>
        <v>3633346</v>
      </c>
      <c r="Z5" s="4">
        <f>+IF(X5&lt;&gt;0,+(Y5/X5)*100,0)</f>
        <v>3.1687264741412156</v>
      </c>
      <c r="AA5" s="19">
        <f>SUM(AA6:AA8)</f>
        <v>229325320</v>
      </c>
    </row>
    <row r="6" spans="1:27" ht="13.5">
      <c r="A6" s="5" t="s">
        <v>33</v>
      </c>
      <c r="B6" s="3"/>
      <c r="C6" s="22">
        <v>11312242</v>
      </c>
      <c r="D6" s="22"/>
      <c r="E6" s="23">
        <v>280000</v>
      </c>
      <c r="F6" s="24">
        <v>280000</v>
      </c>
      <c r="G6" s="24"/>
      <c r="H6" s="24"/>
      <c r="I6" s="24"/>
      <c r="J6" s="24"/>
      <c r="K6" s="24">
        <v>150000</v>
      </c>
      <c r="L6" s="24"/>
      <c r="M6" s="24"/>
      <c r="N6" s="24">
        <v>150000</v>
      </c>
      <c r="O6" s="24"/>
      <c r="P6" s="24"/>
      <c r="Q6" s="24"/>
      <c r="R6" s="24"/>
      <c r="S6" s="24"/>
      <c r="T6" s="24"/>
      <c r="U6" s="24"/>
      <c r="V6" s="24"/>
      <c r="W6" s="24">
        <v>150000</v>
      </c>
      <c r="X6" s="24">
        <v>139998</v>
      </c>
      <c r="Y6" s="24">
        <v>10002</v>
      </c>
      <c r="Z6" s="6">
        <v>7.14</v>
      </c>
      <c r="AA6" s="22">
        <v>280000</v>
      </c>
    </row>
    <row r="7" spans="1:27" ht="13.5">
      <c r="A7" s="5" t="s">
        <v>34</v>
      </c>
      <c r="B7" s="3"/>
      <c r="C7" s="25">
        <v>156223563</v>
      </c>
      <c r="D7" s="25"/>
      <c r="E7" s="26">
        <v>228745320</v>
      </c>
      <c r="F7" s="27">
        <v>228745320</v>
      </c>
      <c r="G7" s="27">
        <v>55361182</v>
      </c>
      <c r="H7" s="27">
        <v>18961515</v>
      </c>
      <c r="I7" s="27">
        <v>2230502</v>
      </c>
      <c r="J7" s="27">
        <v>76553199</v>
      </c>
      <c r="K7" s="27">
        <v>-4412547</v>
      </c>
      <c r="L7" s="27">
        <v>45921311</v>
      </c>
      <c r="M7" s="27"/>
      <c r="N7" s="27">
        <v>41508764</v>
      </c>
      <c r="O7" s="27"/>
      <c r="P7" s="27"/>
      <c r="Q7" s="27"/>
      <c r="R7" s="27"/>
      <c r="S7" s="27"/>
      <c r="T7" s="27"/>
      <c r="U7" s="27"/>
      <c r="V7" s="27"/>
      <c r="W7" s="27">
        <v>118061963</v>
      </c>
      <c r="X7" s="27">
        <v>114372660</v>
      </c>
      <c r="Y7" s="27">
        <v>3689303</v>
      </c>
      <c r="Z7" s="7">
        <v>3.23</v>
      </c>
      <c r="AA7" s="25">
        <v>228745320</v>
      </c>
    </row>
    <row r="8" spans="1:27" ht="13.5">
      <c r="A8" s="5" t="s">
        <v>35</v>
      </c>
      <c r="B8" s="3"/>
      <c r="C8" s="22">
        <v>312956</v>
      </c>
      <c r="D8" s="22"/>
      <c r="E8" s="23">
        <v>300000</v>
      </c>
      <c r="F8" s="24">
        <v>300000</v>
      </c>
      <c r="G8" s="24"/>
      <c r="H8" s="24">
        <v>49558</v>
      </c>
      <c r="I8" s="24"/>
      <c r="J8" s="24">
        <v>49558</v>
      </c>
      <c r="K8" s="24"/>
      <c r="L8" s="24">
        <v>34483</v>
      </c>
      <c r="M8" s="24"/>
      <c r="N8" s="24">
        <v>34483</v>
      </c>
      <c r="O8" s="24"/>
      <c r="P8" s="24"/>
      <c r="Q8" s="24"/>
      <c r="R8" s="24"/>
      <c r="S8" s="24"/>
      <c r="T8" s="24"/>
      <c r="U8" s="24"/>
      <c r="V8" s="24"/>
      <c r="W8" s="24">
        <v>84041</v>
      </c>
      <c r="X8" s="24">
        <v>150000</v>
      </c>
      <c r="Y8" s="24">
        <v>-65959</v>
      </c>
      <c r="Z8" s="6">
        <v>-43.97</v>
      </c>
      <c r="AA8" s="22">
        <v>300000</v>
      </c>
    </row>
    <row r="9" spans="1:27" ht="13.5">
      <c r="A9" s="2" t="s">
        <v>36</v>
      </c>
      <c r="B9" s="3"/>
      <c r="C9" s="19">
        <f aca="true" t="shared" si="1" ref="C9:Y9">SUM(C10:C14)</f>
        <v>7012187</v>
      </c>
      <c r="D9" s="19">
        <f>SUM(D10:D14)</f>
        <v>0</v>
      </c>
      <c r="E9" s="20">
        <f t="shared" si="1"/>
        <v>19931543</v>
      </c>
      <c r="F9" s="21">
        <f t="shared" si="1"/>
        <v>19931543</v>
      </c>
      <c r="G9" s="21">
        <f t="shared" si="1"/>
        <v>1113577</v>
      </c>
      <c r="H9" s="21">
        <f t="shared" si="1"/>
        <v>971844</v>
      </c>
      <c r="I9" s="21">
        <f t="shared" si="1"/>
        <v>1138712</v>
      </c>
      <c r="J9" s="21">
        <f t="shared" si="1"/>
        <v>3224133</v>
      </c>
      <c r="K9" s="21">
        <f t="shared" si="1"/>
        <v>941438</v>
      </c>
      <c r="L9" s="21">
        <f t="shared" si="1"/>
        <v>1083237</v>
      </c>
      <c r="M9" s="21">
        <f t="shared" si="1"/>
        <v>0</v>
      </c>
      <c r="N9" s="21">
        <f t="shared" si="1"/>
        <v>2024675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5248808</v>
      </c>
      <c r="X9" s="21">
        <f t="shared" si="1"/>
        <v>9965772</v>
      </c>
      <c r="Y9" s="21">
        <f t="shared" si="1"/>
        <v>-4716964</v>
      </c>
      <c r="Z9" s="4">
        <f>+IF(X9&lt;&gt;0,+(Y9/X9)*100,0)</f>
        <v>-47.331646760531946</v>
      </c>
      <c r="AA9" s="19">
        <f>SUM(AA10:AA14)</f>
        <v>19931543</v>
      </c>
    </row>
    <row r="10" spans="1:27" ht="13.5">
      <c r="A10" s="5" t="s">
        <v>37</v>
      </c>
      <c r="B10" s="3"/>
      <c r="C10" s="22">
        <v>520365</v>
      </c>
      <c r="D10" s="22"/>
      <c r="E10" s="23">
        <v>19931543</v>
      </c>
      <c r="F10" s="24">
        <v>19931543</v>
      </c>
      <c r="G10" s="24">
        <v>1113577</v>
      </c>
      <c r="H10" s="24">
        <v>971844</v>
      </c>
      <c r="I10" s="24">
        <v>1138712</v>
      </c>
      <c r="J10" s="24">
        <v>3224133</v>
      </c>
      <c r="K10" s="24">
        <v>941438</v>
      </c>
      <c r="L10" s="24">
        <v>622778</v>
      </c>
      <c r="M10" s="24"/>
      <c r="N10" s="24">
        <v>1564216</v>
      </c>
      <c r="O10" s="24"/>
      <c r="P10" s="24"/>
      <c r="Q10" s="24"/>
      <c r="R10" s="24"/>
      <c r="S10" s="24"/>
      <c r="T10" s="24"/>
      <c r="U10" s="24"/>
      <c r="V10" s="24"/>
      <c r="W10" s="24">
        <v>4788349</v>
      </c>
      <c r="X10" s="24">
        <v>9965772</v>
      </c>
      <c r="Y10" s="24">
        <v>-5177423</v>
      </c>
      <c r="Z10" s="6">
        <v>-51.95</v>
      </c>
      <c r="AA10" s="22">
        <v>19931543</v>
      </c>
    </row>
    <row r="11" spans="1:27" ht="13.5">
      <c r="A11" s="5" t="s">
        <v>38</v>
      </c>
      <c r="B11" s="3"/>
      <c r="C11" s="22">
        <v>640705</v>
      </c>
      <c r="D11" s="22"/>
      <c r="E11" s="23"/>
      <c r="F11" s="24"/>
      <c r="G11" s="24"/>
      <c r="H11" s="24"/>
      <c r="I11" s="24"/>
      <c r="J11" s="24"/>
      <c r="K11" s="24"/>
      <c r="L11" s="24">
        <v>31655</v>
      </c>
      <c r="M11" s="24"/>
      <c r="N11" s="24">
        <v>31655</v>
      </c>
      <c r="O11" s="24"/>
      <c r="P11" s="24"/>
      <c r="Q11" s="24"/>
      <c r="R11" s="24"/>
      <c r="S11" s="24"/>
      <c r="T11" s="24"/>
      <c r="U11" s="24"/>
      <c r="V11" s="24"/>
      <c r="W11" s="24">
        <v>31655</v>
      </c>
      <c r="X11" s="24"/>
      <c r="Y11" s="24">
        <v>31655</v>
      </c>
      <c r="Z11" s="6">
        <v>0</v>
      </c>
      <c r="AA11" s="22"/>
    </row>
    <row r="12" spans="1:27" ht="13.5">
      <c r="A12" s="5" t="s">
        <v>39</v>
      </c>
      <c r="B12" s="3"/>
      <c r="C12" s="22">
        <v>5851117</v>
      </c>
      <c r="D12" s="22"/>
      <c r="E12" s="23"/>
      <c r="F12" s="24"/>
      <c r="G12" s="24"/>
      <c r="H12" s="24"/>
      <c r="I12" s="24"/>
      <c r="J12" s="24"/>
      <c r="K12" s="24"/>
      <c r="L12" s="24">
        <v>428804</v>
      </c>
      <c r="M12" s="24"/>
      <c r="N12" s="24">
        <v>428804</v>
      </c>
      <c r="O12" s="24"/>
      <c r="P12" s="24"/>
      <c r="Q12" s="24"/>
      <c r="R12" s="24"/>
      <c r="S12" s="24"/>
      <c r="T12" s="24"/>
      <c r="U12" s="24"/>
      <c r="V12" s="24"/>
      <c r="W12" s="24">
        <v>428804</v>
      </c>
      <c r="X12" s="24"/>
      <c r="Y12" s="24">
        <v>428804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5450033</v>
      </c>
      <c r="D15" s="19">
        <f>SUM(D16:D18)</f>
        <v>0</v>
      </c>
      <c r="E15" s="20">
        <f t="shared" si="2"/>
        <v>58822015</v>
      </c>
      <c r="F15" s="21">
        <f t="shared" si="2"/>
        <v>58822015</v>
      </c>
      <c r="G15" s="21">
        <f t="shared" si="2"/>
        <v>3617248</v>
      </c>
      <c r="H15" s="21">
        <f t="shared" si="2"/>
        <v>3810577</v>
      </c>
      <c r="I15" s="21">
        <f t="shared" si="2"/>
        <v>38306</v>
      </c>
      <c r="J15" s="21">
        <f t="shared" si="2"/>
        <v>7466131</v>
      </c>
      <c r="K15" s="21">
        <f t="shared" si="2"/>
        <v>3648743</v>
      </c>
      <c r="L15" s="21">
        <f t="shared" si="2"/>
        <v>1535139</v>
      </c>
      <c r="M15" s="21">
        <f t="shared" si="2"/>
        <v>0</v>
      </c>
      <c r="N15" s="21">
        <f t="shared" si="2"/>
        <v>5183882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12650013</v>
      </c>
      <c r="X15" s="21">
        <f t="shared" si="2"/>
        <v>29411004</v>
      </c>
      <c r="Y15" s="21">
        <f t="shared" si="2"/>
        <v>-16760991</v>
      </c>
      <c r="Z15" s="4">
        <f>+IF(X15&lt;&gt;0,+(Y15/X15)*100,0)</f>
        <v>-56.98884335944465</v>
      </c>
      <c r="AA15" s="19">
        <f>SUM(AA16:AA18)</f>
        <v>58822015</v>
      </c>
    </row>
    <row r="16" spans="1:27" ht="13.5">
      <c r="A16" s="5" t="s">
        <v>43</v>
      </c>
      <c r="B16" s="3"/>
      <c r="C16" s="22">
        <v>5450033</v>
      </c>
      <c r="D16" s="22"/>
      <c r="E16" s="23">
        <v>176774</v>
      </c>
      <c r="F16" s="24">
        <v>176774</v>
      </c>
      <c r="G16" s="24">
        <v>4045</v>
      </c>
      <c r="H16" s="24">
        <v>1796840</v>
      </c>
      <c r="I16" s="24">
        <v>13357</v>
      </c>
      <c r="J16" s="24">
        <v>1814242</v>
      </c>
      <c r="K16" s="24">
        <v>-1503493</v>
      </c>
      <c r="L16" s="24">
        <v>1535139</v>
      </c>
      <c r="M16" s="24"/>
      <c r="N16" s="24">
        <v>31646</v>
      </c>
      <c r="O16" s="24"/>
      <c r="P16" s="24"/>
      <c r="Q16" s="24"/>
      <c r="R16" s="24"/>
      <c r="S16" s="24"/>
      <c r="T16" s="24"/>
      <c r="U16" s="24"/>
      <c r="V16" s="24"/>
      <c r="W16" s="24">
        <v>1845888</v>
      </c>
      <c r="X16" s="24">
        <v>88386</v>
      </c>
      <c r="Y16" s="24">
        <v>1757502</v>
      </c>
      <c r="Z16" s="6">
        <v>1988.44</v>
      </c>
      <c r="AA16" s="22">
        <v>176774</v>
      </c>
    </row>
    <row r="17" spans="1:27" ht="13.5">
      <c r="A17" s="5" t="s">
        <v>44</v>
      </c>
      <c r="B17" s="3"/>
      <c r="C17" s="22"/>
      <c r="D17" s="22"/>
      <c r="E17" s="23">
        <v>58645241</v>
      </c>
      <c r="F17" s="24">
        <v>58645241</v>
      </c>
      <c r="G17" s="24">
        <v>3613203</v>
      </c>
      <c r="H17" s="24">
        <v>2013737</v>
      </c>
      <c r="I17" s="24">
        <v>24949</v>
      </c>
      <c r="J17" s="24">
        <v>5651889</v>
      </c>
      <c r="K17" s="24">
        <v>5152236</v>
      </c>
      <c r="L17" s="24"/>
      <c r="M17" s="24"/>
      <c r="N17" s="24">
        <v>5152236</v>
      </c>
      <c r="O17" s="24"/>
      <c r="P17" s="24"/>
      <c r="Q17" s="24"/>
      <c r="R17" s="24"/>
      <c r="S17" s="24"/>
      <c r="T17" s="24"/>
      <c r="U17" s="24"/>
      <c r="V17" s="24"/>
      <c r="W17" s="24">
        <v>10804125</v>
      </c>
      <c r="X17" s="24">
        <v>29322618</v>
      </c>
      <c r="Y17" s="24">
        <v>-18518493</v>
      </c>
      <c r="Z17" s="6">
        <v>-63.15</v>
      </c>
      <c r="AA17" s="22">
        <v>58645241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114142652</v>
      </c>
      <c r="D19" s="19">
        <f>SUM(D20:D23)</f>
        <v>0</v>
      </c>
      <c r="E19" s="20">
        <f t="shared" si="3"/>
        <v>67382540</v>
      </c>
      <c r="F19" s="21">
        <f t="shared" si="3"/>
        <v>67382540</v>
      </c>
      <c r="G19" s="21">
        <f t="shared" si="3"/>
        <v>2497898</v>
      </c>
      <c r="H19" s="21">
        <f t="shared" si="3"/>
        <v>3087597</v>
      </c>
      <c r="I19" s="21">
        <f t="shared" si="3"/>
        <v>3248434</v>
      </c>
      <c r="J19" s="21">
        <f t="shared" si="3"/>
        <v>8833929</v>
      </c>
      <c r="K19" s="21">
        <f t="shared" si="3"/>
        <v>12935672</v>
      </c>
      <c r="L19" s="21">
        <f t="shared" si="3"/>
        <v>3210646</v>
      </c>
      <c r="M19" s="21">
        <f t="shared" si="3"/>
        <v>0</v>
      </c>
      <c r="N19" s="21">
        <f t="shared" si="3"/>
        <v>16146318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24980247</v>
      </c>
      <c r="X19" s="21">
        <f t="shared" si="3"/>
        <v>33691272</v>
      </c>
      <c r="Y19" s="21">
        <f t="shared" si="3"/>
        <v>-8711025</v>
      </c>
      <c r="Z19" s="4">
        <f>+IF(X19&lt;&gt;0,+(Y19/X19)*100,0)</f>
        <v>-25.85543519995327</v>
      </c>
      <c r="AA19" s="19">
        <f>SUM(AA20:AA23)</f>
        <v>67382540</v>
      </c>
    </row>
    <row r="20" spans="1:27" ht="13.5">
      <c r="A20" s="5" t="s">
        <v>47</v>
      </c>
      <c r="B20" s="3"/>
      <c r="C20" s="22">
        <v>103533236</v>
      </c>
      <c r="D20" s="22"/>
      <c r="E20" s="23">
        <v>67382540</v>
      </c>
      <c r="F20" s="24">
        <v>67382540</v>
      </c>
      <c r="G20" s="24">
        <v>2497898</v>
      </c>
      <c r="H20" s="24">
        <v>3087597</v>
      </c>
      <c r="I20" s="24">
        <v>3248434</v>
      </c>
      <c r="J20" s="24">
        <v>8833929</v>
      </c>
      <c r="K20" s="24">
        <v>12935672</v>
      </c>
      <c r="L20" s="24">
        <v>3210646</v>
      </c>
      <c r="M20" s="24"/>
      <c r="N20" s="24">
        <v>16146318</v>
      </c>
      <c r="O20" s="24"/>
      <c r="P20" s="24"/>
      <c r="Q20" s="24"/>
      <c r="R20" s="24"/>
      <c r="S20" s="24"/>
      <c r="T20" s="24"/>
      <c r="U20" s="24"/>
      <c r="V20" s="24"/>
      <c r="W20" s="24">
        <v>24980247</v>
      </c>
      <c r="X20" s="24">
        <v>33691272</v>
      </c>
      <c r="Y20" s="24">
        <v>-8711025</v>
      </c>
      <c r="Z20" s="6">
        <v>-25.86</v>
      </c>
      <c r="AA20" s="22">
        <v>67382540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10609416</v>
      </c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294453633</v>
      </c>
      <c r="D25" s="40">
        <f>+D5+D9+D15+D19+D24</f>
        <v>0</v>
      </c>
      <c r="E25" s="41">
        <f t="shared" si="4"/>
        <v>375461418</v>
      </c>
      <c r="F25" s="42">
        <f t="shared" si="4"/>
        <v>375461418</v>
      </c>
      <c r="G25" s="42">
        <f t="shared" si="4"/>
        <v>62589905</v>
      </c>
      <c r="H25" s="42">
        <f t="shared" si="4"/>
        <v>26881091</v>
      </c>
      <c r="I25" s="42">
        <f t="shared" si="4"/>
        <v>6655954</v>
      </c>
      <c r="J25" s="42">
        <f t="shared" si="4"/>
        <v>96126950</v>
      </c>
      <c r="K25" s="42">
        <f t="shared" si="4"/>
        <v>13263306</v>
      </c>
      <c r="L25" s="42">
        <f t="shared" si="4"/>
        <v>51784816</v>
      </c>
      <c r="M25" s="42">
        <f t="shared" si="4"/>
        <v>0</v>
      </c>
      <c r="N25" s="42">
        <f t="shared" si="4"/>
        <v>65048122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161175072</v>
      </c>
      <c r="X25" s="42">
        <f t="shared" si="4"/>
        <v>187730706</v>
      </c>
      <c r="Y25" s="42">
        <f t="shared" si="4"/>
        <v>-26555634</v>
      </c>
      <c r="Z25" s="43">
        <f>+IF(X25&lt;&gt;0,+(Y25/X25)*100,0)</f>
        <v>-14.145599601591016</v>
      </c>
      <c r="AA25" s="40">
        <f>+AA5+AA9+AA15+AA19+AA24</f>
        <v>375461418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124480160</v>
      </c>
      <c r="D28" s="19">
        <f>SUM(D29:D31)</f>
        <v>0</v>
      </c>
      <c r="E28" s="20">
        <f t="shared" si="5"/>
        <v>124605572</v>
      </c>
      <c r="F28" s="21">
        <f t="shared" si="5"/>
        <v>124605572</v>
      </c>
      <c r="G28" s="21">
        <f t="shared" si="5"/>
        <v>6558364</v>
      </c>
      <c r="H28" s="21">
        <f t="shared" si="5"/>
        <v>7645562</v>
      </c>
      <c r="I28" s="21">
        <f t="shared" si="5"/>
        <v>9682680</v>
      </c>
      <c r="J28" s="21">
        <f t="shared" si="5"/>
        <v>23886606</v>
      </c>
      <c r="K28" s="21">
        <f t="shared" si="5"/>
        <v>8612970</v>
      </c>
      <c r="L28" s="21">
        <f t="shared" si="5"/>
        <v>8733830</v>
      </c>
      <c r="M28" s="21">
        <f t="shared" si="5"/>
        <v>0</v>
      </c>
      <c r="N28" s="21">
        <f t="shared" si="5"/>
        <v>17346800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41233406</v>
      </c>
      <c r="X28" s="21">
        <f t="shared" si="5"/>
        <v>62302788</v>
      </c>
      <c r="Y28" s="21">
        <f t="shared" si="5"/>
        <v>-21069382</v>
      </c>
      <c r="Z28" s="4">
        <f>+IF(X28&lt;&gt;0,+(Y28/X28)*100,0)</f>
        <v>-33.81771936113036</v>
      </c>
      <c r="AA28" s="19">
        <f>SUM(AA29:AA31)</f>
        <v>124605572</v>
      </c>
    </row>
    <row r="29" spans="1:27" ht="13.5">
      <c r="A29" s="5" t="s">
        <v>33</v>
      </c>
      <c r="B29" s="3"/>
      <c r="C29" s="22">
        <v>37424821</v>
      </c>
      <c r="D29" s="22"/>
      <c r="E29" s="23">
        <v>36121701</v>
      </c>
      <c r="F29" s="24">
        <v>36121701</v>
      </c>
      <c r="G29" s="24">
        <v>1934849</v>
      </c>
      <c r="H29" s="24">
        <v>2209937</v>
      </c>
      <c r="I29" s="24">
        <v>2519737</v>
      </c>
      <c r="J29" s="24">
        <v>6664523</v>
      </c>
      <c r="K29" s="24">
        <v>3255864</v>
      </c>
      <c r="L29" s="24">
        <v>2612222</v>
      </c>
      <c r="M29" s="24"/>
      <c r="N29" s="24">
        <v>5868086</v>
      </c>
      <c r="O29" s="24"/>
      <c r="P29" s="24"/>
      <c r="Q29" s="24"/>
      <c r="R29" s="24"/>
      <c r="S29" s="24"/>
      <c r="T29" s="24"/>
      <c r="U29" s="24"/>
      <c r="V29" s="24"/>
      <c r="W29" s="24">
        <v>12532609</v>
      </c>
      <c r="X29" s="24">
        <v>18060852</v>
      </c>
      <c r="Y29" s="24">
        <v>-5528243</v>
      </c>
      <c r="Z29" s="6">
        <v>-30.61</v>
      </c>
      <c r="AA29" s="22">
        <v>36121701</v>
      </c>
    </row>
    <row r="30" spans="1:27" ht="13.5">
      <c r="A30" s="5" t="s">
        <v>34</v>
      </c>
      <c r="B30" s="3"/>
      <c r="C30" s="25">
        <v>63044412</v>
      </c>
      <c r="D30" s="25"/>
      <c r="E30" s="26">
        <v>58119632</v>
      </c>
      <c r="F30" s="27">
        <v>58119632</v>
      </c>
      <c r="G30" s="27">
        <v>2298966</v>
      </c>
      <c r="H30" s="27">
        <v>2462622</v>
      </c>
      <c r="I30" s="27">
        <v>4823599</v>
      </c>
      <c r="J30" s="27">
        <v>9585187</v>
      </c>
      <c r="K30" s="27">
        <v>2814363</v>
      </c>
      <c r="L30" s="27">
        <v>3847973</v>
      </c>
      <c r="M30" s="27"/>
      <c r="N30" s="27">
        <v>6662336</v>
      </c>
      <c r="O30" s="27"/>
      <c r="P30" s="27"/>
      <c r="Q30" s="27"/>
      <c r="R30" s="27"/>
      <c r="S30" s="27"/>
      <c r="T30" s="27"/>
      <c r="U30" s="27"/>
      <c r="V30" s="27"/>
      <c r="W30" s="27">
        <v>16247523</v>
      </c>
      <c r="X30" s="27">
        <v>29059818</v>
      </c>
      <c r="Y30" s="27">
        <v>-12812295</v>
      </c>
      <c r="Z30" s="7">
        <v>-44.09</v>
      </c>
      <c r="AA30" s="25">
        <v>58119632</v>
      </c>
    </row>
    <row r="31" spans="1:27" ht="13.5">
      <c r="A31" s="5" t="s">
        <v>35</v>
      </c>
      <c r="B31" s="3"/>
      <c r="C31" s="22">
        <v>24010927</v>
      </c>
      <c r="D31" s="22"/>
      <c r="E31" s="23">
        <v>30364239</v>
      </c>
      <c r="F31" s="24">
        <v>30364239</v>
      </c>
      <c r="G31" s="24">
        <v>2324549</v>
      </c>
      <c r="H31" s="24">
        <v>2973003</v>
      </c>
      <c r="I31" s="24">
        <v>2339344</v>
      </c>
      <c r="J31" s="24">
        <v>7636896</v>
      </c>
      <c r="K31" s="24">
        <v>2542743</v>
      </c>
      <c r="L31" s="24">
        <v>2273635</v>
      </c>
      <c r="M31" s="24"/>
      <c r="N31" s="24">
        <v>4816378</v>
      </c>
      <c r="O31" s="24"/>
      <c r="P31" s="24"/>
      <c r="Q31" s="24"/>
      <c r="R31" s="24"/>
      <c r="S31" s="24"/>
      <c r="T31" s="24"/>
      <c r="U31" s="24"/>
      <c r="V31" s="24"/>
      <c r="W31" s="24">
        <v>12453274</v>
      </c>
      <c r="X31" s="24">
        <v>15182118</v>
      </c>
      <c r="Y31" s="24">
        <v>-2728844</v>
      </c>
      <c r="Z31" s="6">
        <v>-17.97</v>
      </c>
      <c r="AA31" s="22">
        <v>30364239</v>
      </c>
    </row>
    <row r="32" spans="1:27" ht="13.5">
      <c r="A32" s="2" t="s">
        <v>36</v>
      </c>
      <c r="B32" s="3"/>
      <c r="C32" s="19">
        <f aca="true" t="shared" si="6" ref="C32:Y32">SUM(C33:C37)</f>
        <v>16479260</v>
      </c>
      <c r="D32" s="19">
        <f>SUM(D33:D37)</f>
        <v>0</v>
      </c>
      <c r="E32" s="20">
        <f t="shared" si="6"/>
        <v>29228710</v>
      </c>
      <c r="F32" s="21">
        <f t="shared" si="6"/>
        <v>29228710</v>
      </c>
      <c r="G32" s="21">
        <f t="shared" si="6"/>
        <v>0</v>
      </c>
      <c r="H32" s="21">
        <f t="shared" si="6"/>
        <v>1783581</v>
      </c>
      <c r="I32" s="21">
        <f t="shared" si="6"/>
        <v>1451475</v>
      </c>
      <c r="J32" s="21">
        <f t="shared" si="6"/>
        <v>3235056</v>
      </c>
      <c r="K32" s="21">
        <f t="shared" si="6"/>
        <v>2471251</v>
      </c>
      <c r="L32" s="21">
        <f t="shared" si="6"/>
        <v>2505962</v>
      </c>
      <c r="M32" s="21">
        <f t="shared" si="6"/>
        <v>0</v>
      </c>
      <c r="N32" s="21">
        <f t="shared" si="6"/>
        <v>4977213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8212269</v>
      </c>
      <c r="X32" s="21">
        <f t="shared" si="6"/>
        <v>14614356</v>
      </c>
      <c r="Y32" s="21">
        <f t="shared" si="6"/>
        <v>-6402087</v>
      </c>
      <c r="Z32" s="4">
        <f>+IF(X32&lt;&gt;0,+(Y32/X32)*100,0)</f>
        <v>-43.80683623691663</v>
      </c>
      <c r="AA32" s="19">
        <f>SUM(AA33:AA37)</f>
        <v>29228710</v>
      </c>
    </row>
    <row r="33" spans="1:27" ht="13.5">
      <c r="A33" s="5" t="s">
        <v>37</v>
      </c>
      <c r="B33" s="3"/>
      <c r="C33" s="22">
        <v>3469185</v>
      </c>
      <c r="D33" s="22"/>
      <c r="E33" s="23">
        <v>29228710</v>
      </c>
      <c r="F33" s="24">
        <v>29228710</v>
      </c>
      <c r="G33" s="24"/>
      <c r="H33" s="24">
        <v>1783581</v>
      </c>
      <c r="I33" s="24">
        <v>1451475</v>
      </c>
      <c r="J33" s="24">
        <v>3235056</v>
      </c>
      <c r="K33" s="24">
        <v>2471251</v>
      </c>
      <c r="L33" s="24">
        <v>1455336</v>
      </c>
      <c r="M33" s="24"/>
      <c r="N33" s="24">
        <v>3926587</v>
      </c>
      <c r="O33" s="24"/>
      <c r="P33" s="24"/>
      <c r="Q33" s="24"/>
      <c r="R33" s="24"/>
      <c r="S33" s="24"/>
      <c r="T33" s="24"/>
      <c r="U33" s="24"/>
      <c r="V33" s="24"/>
      <c r="W33" s="24">
        <v>7161643</v>
      </c>
      <c r="X33" s="24">
        <v>14614356</v>
      </c>
      <c r="Y33" s="24">
        <v>-7452713</v>
      </c>
      <c r="Z33" s="6">
        <v>-51</v>
      </c>
      <c r="AA33" s="22">
        <v>29228710</v>
      </c>
    </row>
    <row r="34" spans="1:27" ht="13.5">
      <c r="A34" s="5" t="s">
        <v>38</v>
      </c>
      <c r="B34" s="3"/>
      <c r="C34" s="22">
        <v>5027053</v>
      </c>
      <c r="D34" s="22"/>
      <c r="E34" s="23"/>
      <c r="F34" s="24"/>
      <c r="G34" s="24"/>
      <c r="H34" s="24"/>
      <c r="I34" s="24"/>
      <c r="J34" s="24"/>
      <c r="K34" s="24"/>
      <c r="L34" s="24">
        <v>86907</v>
      </c>
      <c r="M34" s="24"/>
      <c r="N34" s="24">
        <v>86907</v>
      </c>
      <c r="O34" s="24"/>
      <c r="P34" s="24"/>
      <c r="Q34" s="24"/>
      <c r="R34" s="24"/>
      <c r="S34" s="24"/>
      <c r="T34" s="24"/>
      <c r="U34" s="24"/>
      <c r="V34" s="24"/>
      <c r="W34" s="24">
        <v>86907</v>
      </c>
      <c r="X34" s="24"/>
      <c r="Y34" s="24">
        <v>86907</v>
      </c>
      <c r="Z34" s="6">
        <v>0</v>
      </c>
      <c r="AA34" s="22"/>
    </row>
    <row r="35" spans="1:27" ht="13.5">
      <c r="A35" s="5" t="s">
        <v>39</v>
      </c>
      <c r="B35" s="3"/>
      <c r="C35" s="22">
        <v>7983022</v>
      </c>
      <c r="D35" s="22"/>
      <c r="E35" s="23"/>
      <c r="F35" s="24"/>
      <c r="G35" s="24"/>
      <c r="H35" s="24"/>
      <c r="I35" s="24"/>
      <c r="J35" s="24"/>
      <c r="K35" s="24"/>
      <c r="L35" s="24">
        <v>963719</v>
      </c>
      <c r="M35" s="24"/>
      <c r="N35" s="24">
        <v>963719</v>
      </c>
      <c r="O35" s="24"/>
      <c r="P35" s="24"/>
      <c r="Q35" s="24"/>
      <c r="R35" s="24"/>
      <c r="S35" s="24"/>
      <c r="T35" s="24"/>
      <c r="U35" s="24"/>
      <c r="V35" s="24"/>
      <c r="W35" s="24">
        <v>963719</v>
      </c>
      <c r="X35" s="24"/>
      <c r="Y35" s="24">
        <v>963719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19854970</v>
      </c>
      <c r="D38" s="19">
        <f>SUM(D39:D41)</f>
        <v>0</v>
      </c>
      <c r="E38" s="20">
        <f t="shared" si="7"/>
        <v>64033007</v>
      </c>
      <c r="F38" s="21">
        <f t="shared" si="7"/>
        <v>64033007</v>
      </c>
      <c r="G38" s="21">
        <f t="shared" si="7"/>
        <v>1860964</v>
      </c>
      <c r="H38" s="21">
        <f t="shared" si="7"/>
        <v>2678145</v>
      </c>
      <c r="I38" s="21">
        <f t="shared" si="7"/>
        <v>2601430</v>
      </c>
      <c r="J38" s="21">
        <f t="shared" si="7"/>
        <v>7140539</v>
      </c>
      <c r="K38" s="21">
        <f t="shared" si="7"/>
        <v>4412903</v>
      </c>
      <c r="L38" s="21">
        <f t="shared" si="7"/>
        <v>2264760</v>
      </c>
      <c r="M38" s="21">
        <f t="shared" si="7"/>
        <v>0</v>
      </c>
      <c r="N38" s="21">
        <f t="shared" si="7"/>
        <v>6677663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13818202</v>
      </c>
      <c r="X38" s="21">
        <f t="shared" si="7"/>
        <v>32016504</v>
      </c>
      <c r="Y38" s="21">
        <f t="shared" si="7"/>
        <v>-18198302</v>
      </c>
      <c r="Z38" s="4">
        <f>+IF(X38&lt;&gt;0,+(Y38/X38)*100,0)</f>
        <v>-56.84037832487895</v>
      </c>
      <c r="AA38" s="19">
        <f>SUM(AA39:AA41)</f>
        <v>64033007</v>
      </c>
    </row>
    <row r="39" spans="1:27" ht="13.5">
      <c r="A39" s="5" t="s">
        <v>43</v>
      </c>
      <c r="B39" s="3"/>
      <c r="C39" s="22">
        <v>19854970</v>
      </c>
      <c r="D39" s="22"/>
      <c r="E39" s="23">
        <v>19568914</v>
      </c>
      <c r="F39" s="24">
        <v>19568914</v>
      </c>
      <c r="G39" s="24">
        <v>573029</v>
      </c>
      <c r="H39" s="24">
        <v>986504</v>
      </c>
      <c r="I39" s="24">
        <v>744831</v>
      </c>
      <c r="J39" s="24">
        <v>2304364</v>
      </c>
      <c r="K39" s="24">
        <v>2904125</v>
      </c>
      <c r="L39" s="24">
        <v>2264760</v>
      </c>
      <c r="M39" s="24"/>
      <c r="N39" s="24">
        <v>5168885</v>
      </c>
      <c r="O39" s="24"/>
      <c r="P39" s="24"/>
      <c r="Q39" s="24"/>
      <c r="R39" s="24"/>
      <c r="S39" s="24"/>
      <c r="T39" s="24"/>
      <c r="U39" s="24"/>
      <c r="V39" s="24"/>
      <c r="W39" s="24">
        <v>7473249</v>
      </c>
      <c r="X39" s="24">
        <v>9784458</v>
      </c>
      <c r="Y39" s="24">
        <v>-2311209</v>
      </c>
      <c r="Z39" s="6">
        <v>-23.62</v>
      </c>
      <c r="AA39" s="22">
        <v>19568914</v>
      </c>
    </row>
    <row r="40" spans="1:27" ht="13.5">
      <c r="A40" s="5" t="s">
        <v>44</v>
      </c>
      <c r="B40" s="3"/>
      <c r="C40" s="22"/>
      <c r="D40" s="22"/>
      <c r="E40" s="23">
        <v>44464093</v>
      </c>
      <c r="F40" s="24">
        <v>44464093</v>
      </c>
      <c r="G40" s="24">
        <v>1287935</v>
      </c>
      <c r="H40" s="24">
        <v>1691641</v>
      </c>
      <c r="I40" s="24">
        <v>1856599</v>
      </c>
      <c r="J40" s="24">
        <v>4836175</v>
      </c>
      <c r="K40" s="24">
        <v>1508778</v>
      </c>
      <c r="L40" s="24"/>
      <c r="M40" s="24"/>
      <c r="N40" s="24">
        <v>1508778</v>
      </c>
      <c r="O40" s="24"/>
      <c r="P40" s="24"/>
      <c r="Q40" s="24"/>
      <c r="R40" s="24"/>
      <c r="S40" s="24"/>
      <c r="T40" s="24"/>
      <c r="U40" s="24"/>
      <c r="V40" s="24"/>
      <c r="W40" s="24">
        <v>6344953</v>
      </c>
      <c r="X40" s="24">
        <v>22232046</v>
      </c>
      <c r="Y40" s="24">
        <v>-15887093</v>
      </c>
      <c r="Z40" s="6">
        <v>-71.46</v>
      </c>
      <c r="AA40" s="22">
        <v>44464093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88674199</v>
      </c>
      <c r="D42" s="19">
        <f>SUM(D43:D46)</f>
        <v>0</v>
      </c>
      <c r="E42" s="20">
        <f t="shared" si="8"/>
        <v>40012956</v>
      </c>
      <c r="F42" s="21">
        <f t="shared" si="8"/>
        <v>40012956</v>
      </c>
      <c r="G42" s="21">
        <f t="shared" si="8"/>
        <v>6652618</v>
      </c>
      <c r="H42" s="21">
        <f t="shared" si="8"/>
        <v>4313625</v>
      </c>
      <c r="I42" s="21">
        <f t="shared" si="8"/>
        <v>4024035</v>
      </c>
      <c r="J42" s="21">
        <f t="shared" si="8"/>
        <v>14990278</v>
      </c>
      <c r="K42" s="21">
        <f t="shared" si="8"/>
        <v>3506295</v>
      </c>
      <c r="L42" s="21">
        <f t="shared" si="8"/>
        <v>4488418</v>
      </c>
      <c r="M42" s="21">
        <f t="shared" si="8"/>
        <v>0</v>
      </c>
      <c r="N42" s="21">
        <f t="shared" si="8"/>
        <v>7994713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22984991</v>
      </c>
      <c r="X42" s="21">
        <f t="shared" si="8"/>
        <v>20006478</v>
      </c>
      <c r="Y42" s="21">
        <f t="shared" si="8"/>
        <v>2978513</v>
      </c>
      <c r="Z42" s="4">
        <f>+IF(X42&lt;&gt;0,+(Y42/X42)*100,0)</f>
        <v>14.887742860087618</v>
      </c>
      <c r="AA42" s="19">
        <f>SUM(AA43:AA46)</f>
        <v>40012956</v>
      </c>
    </row>
    <row r="43" spans="1:27" ht="13.5">
      <c r="A43" s="5" t="s">
        <v>47</v>
      </c>
      <c r="B43" s="3"/>
      <c r="C43" s="22">
        <v>76146594</v>
      </c>
      <c r="D43" s="22"/>
      <c r="E43" s="23">
        <v>40012956</v>
      </c>
      <c r="F43" s="24">
        <v>40012956</v>
      </c>
      <c r="G43" s="24">
        <v>6652618</v>
      </c>
      <c r="H43" s="24">
        <v>4313625</v>
      </c>
      <c r="I43" s="24">
        <v>4024035</v>
      </c>
      <c r="J43" s="24">
        <v>14990278</v>
      </c>
      <c r="K43" s="24">
        <v>3506295</v>
      </c>
      <c r="L43" s="24">
        <v>4488418</v>
      </c>
      <c r="M43" s="24"/>
      <c r="N43" s="24">
        <v>7994713</v>
      </c>
      <c r="O43" s="24"/>
      <c r="P43" s="24"/>
      <c r="Q43" s="24"/>
      <c r="R43" s="24"/>
      <c r="S43" s="24"/>
      <c r="T43" s="24"/>
      <c r="U43" s="24"/>
      <c r="V43" s="24"/>
      <c r="W43" s="24">
        <v>22984991</v>
      </c>
      <c r="X43" s="24">
        <v>20006478</v>
      </c>
      <c r="Y43" s="24">
        <v>2978513</v>
      </c>
      <c r="Z43" s="6">
        <v>14.89</v>
      </c>
      <c r="AA43" s="22">
        <v>40012956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12527605</v>
      </c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249488589</v>
      </c>
      <c r="D48" s="40">
        <f>+D28+D32+D38+D42+D47</f>
        <v>0</v>
      </c>
      <c r="E48" s="41">
        <f t="shared" si="9"/>
        <v>257880245</v>
      </c>
      <c r="F48" s="42">
        <f t="shared" si="9"/>
        <v>257880245</v>
      </c>
      <c r="G48" s="42">
        <f t="shared" si="9"/>
        <v>15071946</v>
      </c>
      <c r="H48" s="42">
        <f t="shared" si="9"/>
        <v>16420913</v>
      </c>
      <c r="I48" s="42">
        <f t="shared" si="9"/>
        <v>17759620</v>
      </c>
      <c r="J48" s="42">
        <f t="shared" si="9"/>
        <v>49252479</v>
      </c>
      <c r="K48" s="42">
        <f t="shared" si="9"/>
        <v>19003419</v>
      </c>
      <c r="L48" s="42">
        <f t="shared" si="9"/>
        <v>17992970</v>
      </c>
      <c r="M48" s="42">
        <f t="shared" si="9"/>
        <v>0</v>
      </c>
      <c r="N48" s="42">
        <f t="shared" si="9"/>
        <v>36996389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86248868</v>
      </c>
      <c r="X48" s="42">
        <f t="shared" si="9"/>
        <v>128940126</v>
      </c>
      <c r="Y48" s="42">
        <f t="shared" si="9"/>
        <v>-42691258</v>
      </c>
      <c r="Z48" s="43">
        <f>+IF(X48&lt;&gt;0,+(Y48/X48)*100,0)</f>
        <v>-33.109365815262194</v>
      </c>
      <c r="AA48" s="40">
        <f>+AA28+AA32+AA38+AA42+AA47</f>
        <v>257880245</v>
      </c>
    </row>
    <row r="49" spans="1:27" ht="13.5">
      <c r="A49" s="14" t="s">
        <v>58</v>
      </c>
      <c r="B49" s="15"/>
      <c r="C49" s="44">
        <f aca="true" t="shared" si="10" ref="C49:Y49">+C25-C48</f>
        <v>44965044</v>
      </c>
      <c r="D49" s="44">
        <f>+D25-D48</f>
        <v>0</v>
      </c>
      <c r="E49" s="45">
        <f t="shared" si="10"/>
        <v>117581173</v>
      </c>
      <c r="F49" s="46">
        <f t="shared" si="10"/>
        <v>117581173</v>
      </c>
      <c r="G49" s="46">
        <f t="shared" si="10"/>
        <v>47517959</v>
      </c>
      <c r="H49" s="46">
        <f t="shared" si="10"/>
        <v>10460178</v>
      </c>
      <c r="I49" s="46">
        <f t="shared" si="10"/>
        <v>-11103666</v>
      </c>
      <c r="J49" s="46">
        <f t="shared" si="10"/>
        <v>46874471</v>
      </c>
      <c r="K49" s="46">
        <f t="shared" si="10"/>
        <v>-5740113</v>
      </c>
      <c r="L49" s="46">
        <f t="shared" si="10"/>
        <v>33791846</v>
      </c>
      <c r="M49" s="46">
        <f t="shared" si="10"/>
        <v>0</v>
      </c>
      <c r="N49" s="46">
        <f t="shared" si="10"/>
        <v>28051733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74926204</v>
      </c>
      <c r="X49" s="46">
        <f>IF(F25=F48,0,X25-X48)</f>
        <v>58790580</v>
      </c>
      <c r="Y49" s="46">
        <f t="shared" si="10"/>
        <v>16135624</v>
      </c>
      <c r="Z49" s="47">
        <f>+IF(X49&lt;&gt;0,+(Y49/X49)*100,0)</f>
        <v>27.44593436567559</v>
      </c>
      <c r="AA49" s="44">
        <f>+AA25-AA48</f>
        <v>117581173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140364763</v>
      </c>
      <c r="D5" s="19">
        <f>SUM(D6:D8)</f>
        <v>0</v>
      </c>
      <c r="E5" s="20">
        <f t="shared" si="0"/>
        <v>197594100</v>
      </c>
      <c r="F5" s="21">
        <f t="shared" si="0"/>
        <v>197594100</v>
      </c>
      <c r="G5" s="21">
        <f t="shared" si="0"/>
        <v>60578330</v>
      </c>
      <c r="H5" s="21">
        <f t="shared" si="0"/>
        <v>847646</v>
      </c>
      <c r="I5" s="21">
        <f t="shared" si="0"/>
        <v>557437</v>
      </c>
      <c r="J5" s="21">
        <f t="shared" si="0"/>
        <v>61983413</v>
      </c>
      <c r="K5" s="21">
        <f t="shared" si="0"/>
        <v>1049877</v>
      </c>
      <c r="L5" s="21">
        <f t="shared" si="0"/>
        <v>45999103</v>
      </c>
      <c r="M5" s="21">
        <f t="shared" si="0"/>
        <v>688122</v>
      </c>
      <c r="N5" s="21">
        <f t="shared" si="0"/>
        <v>47737102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109720515</v>
      </c>
      <c r="X5" s="21">
        <f t="shared" si="0"/>
        <v>131697733</v>
      </c>
      <c r="Y5" s="21">
        <f t="shared" si="0"/>
        <v>-21977218</v>
      </c>
      <c r="Z5" s="4">
        <f>+IF(X5&lt;&gt;0,+(Y5/X5)*100,0)</f>
        <v>-16.687620583415814</v>
      </c>
      <c r="AA5" s="19">
        <f>SUM(AA6:AA8)</f>
        <v>197594100</v>
      </c>
    </row>
    <row r="6" spans="1:27" ht="13.5">
      <c r="A6" s="5" t="s">
        <v>33</v>
      </c>
      <c r="B6" s="3"/>
      <c r="C6" s="22">
        <v>150000</v>
      </c>
      <c r="D6" s="22"/>
      <c r="E6" s="23">
        <v>150000</v>
      </c>
      <c r="F6" s="24">
        <v>150000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150000</v>
      </c>
      <c r="Y6" s="24">
        <v>-150000</v>
      </c>
      <c r="Z6" s="6">
        <v>-100</v>
      </c>
      <c r="AA6" s="22">
        <v>150000</v>
      </c>
    </row>
    <row r="7" spans="1:27" ht="13.5">
      <c r="A7" s="5" t="s">
        <v>34</v>
      </c>
      <c r="B7" s="3"/>
      <c r="C7" s="25">
        <v>140037651</v>
      </c>
      <c r="D7" s="25"/>
      <c r="E7" s="26">
        <v>197053380</v>
      </c>
      <c r="F7" s="27">
        <v>197053380</v>
      </c>
      <c r="G7" s="27">
        <v>60578330</v>
      </c>
      <c r="H7" s="27">
        <v>856259</v>
      </c>
      <c r="I7" s="27">
        <v>557437</v>
      </c>
      <c r="J7" s="27">
        <v>61992026</v>
      </c>
      <c r="K7" s="27">
        <v>1049877</v>
      </c>
      <c r="L7" s="27">
        <v>45970168</v>
      </c>
      <c r="M7" s="27">
        <v>688122</v>
      </c>
      <c r="N7" s="27">
        <v>47708167</v>
      </c>
      <c r="O7" s="27"/>
      <c r="P7" s="27"/>
      <c r="Q7" s="27"/>
      <c r="R7" s="27"/>
      <c r="S7" s="27"/>
      <c r="T7" s="27"/>
      <c r="U7" s="27"/>
      <c r="V7" s="27"/>
      <c r="W7" s="27">
        <v>109700193</v>
      </c>
      <c r="X7" s="27">
        <v>131352235</v>
      </c>
      <c r="Y7" s="27">
        <v>-21652042</v>
      </c>
      <c r="Z7" s="7">
        <v>-16.48</v>
      </c>
      <c r="AA7" s="25">
        <v>197053380</v>
      </c>
    </row>
    <row r="8" spans="1:27" ht="13.5">
      <c r="A8" s="5" t="s">
        <v>35</v>
      </c>
      <c r="B8" s="3"/>
      <c r="C8" s="22">
        <v>177112</v>
      </c>
      <c r="D8" s="22"/>
      <c r="E8" s="23">
        <v>390720</v>
      </c>
      <c r="F8" s="24">
        <v>390720</v>
      </c>
      <c r="G8" s="24"/>
      <c r="H8" s="24">
        <v>-8613</v>
      </c>
      <c r="I8" s="24"/>
      <c r="J8" s="24">
        <v>-8613</v>
      </c>
      <c r="K8" s="24"/>
      <c r="L8" s="24">
        <v>28935</v>
      </c>
      <c r="M8" s="24"/>
      <c r="N8" s="24">
        <v>28935</v>
      </c>
      <c r="O8" s="24"/>
      <c r="P8" s="24"/>
      <c r="Q8" s="24"/>
      <c r="R8" s="24"/>
      <c r="S8" s="24"/>
      <c r="T8" s="24"/>
      <c r="U8" s="24"/>
      <c r="V8" s="24"/>
      <c r="W8" s="24">
        <v>20322</v>
      </c>
      <c r="X8" s="24">
        <v>195498</v>
      </c>
      <c r="Y8" s="24">
        <v>-175176</v>
      </c>
      <c r="Z8" s="6">
        <v>-89.61</v>
      </c>
      <c r="AA8" s="22">
        <v>390720</v>
      </c>
    </row>
    <row r="9" spans="1:27" ht="13.5">
      <c r="A9" s="2" t="s">
        <v>36</v>
      </c>
      <c r="B9" s="3"/>
      <c r="C9" s="19">
        <f aca="true" t="shared" si="1" ref="C9:Y9">SUM(C10:C14)</f>
        <v>11415891</v>
      </c>
      <c r="D9" s="19">
        <f>SUM(D10:D14)</f>
        <v>0</v>
      </c>
      <c r="E9" s="20">
        <f t="shared" si="1"/>
        <v>5538271</v>
      </c>
      <c r="F9" s="21">
        <f t="shared" si="1"/>
        <v>5538271</v>
      </c>
      <c r="G9" s="21">
        <f t="shared" si="1"/>
        <v>454322</v>
      </c>
      <c r="H9" s="21">
        <f t="shared" si="1"/>
        <v>-368811</v>
      </c>
      <c r="I9" s="21">
        <f t="shared" si="1"/>
        <v>371318</v>
      </c>
      <c r="J9" s="21">
        <f t="shared" si="1"/>
        <v>456829</v>
      </c>
      <c r="K9" s="21">
        <f t="shared" si="1"/>
        <v>342751</v>
      </c>
      <c r="L9" s="21">
        <f t="shared" si="1"/>
        <v>251372</v>
      </c>
      <c r="M9" s="21">
        <f t="shared" si="1"/>
        <v>396787</v>
      </c>
      <c r="N9" s="21">
        <f t="shared" si="1"/>
        <v>990910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1447739</v>
      </c>
      <c r="X9" s="21">
        <f t="shared" si="1"/>
        <v>2147502</v>
      </c>
      <c r="Y9" s="21">
        <f t="shared" si="1"/>
        <v>-699763</v>
      </c>
      <c r="Z9" s="4">
        <f>+IF(X9&lt;&gt;0,+(Y9/X9)*100,0)</f>
        <v>-32.584975473829594</v>
      </c>
      <c r="AA9" s="19">
        <f>SUM(AA10:AA14)</f>
        <v>5538271</v>
      </c>
    </row>
    <row r="10" spans="1:27" ht="13.5">
      <c r="A10" s="5" t="s">
        <v>37</v>
      </c>
      <c r="B10" s="3"/>
      <c r="C10" s="22">
        <v>124842</v>
      </c>
      <c r="D10" s="22"/>
      <c r="E10" s="23">
        <v>652000</v>
      </c>
      <c r="F10" s="24">
        <v>652000</v>
      </c>
      <c r="G10" s="24">
        <v>6151</v>
      </c>
      <c r="H10" s="24">
        <v>-6234</v>
      </c>
      <c r="I10" s="24">
        <v>14486</v>
      </c>
      <c r="J10" s="24">
        <v>14403</v>
      </c>
      <c r="K10" s="24">
        <v>13151</v>
      </c>
      <c r="L10" s="24">
        <v>11362</v>
      </c>
      <c r="M10" s="24">
        <v>15873</v>
      </c>
      <c r="N10" s="24">
        <v>40386</v>
      </c>
      <c r="O10" s="24"/>
      <c r="P10" s="24"/>
      <c r="Q10" s="24"/>
      <c r="R10" s="24"/>
      <c r="S10" s="24"/>
      <c r="T10" s="24"/>
      <c r="U10" s="24"/>
      <c r="V10" s="24"/>
      <c r="W10" s="24">
        <v>54789</v>
      </c>
      <c r="X10" s="24">
        <v>76002</v>
      </c>
      <c r="Y10" s="24">
        <v>-21213</v>
      </c>
      <c r="Z10" s="6">
        <v>-27.91</v>
      </c>
      <c r="AA10" s="22">
        <v>652000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11291049</v>
      </c>
      <c r="D12" s="22"/>
      <c r="E12" s="23">
        <v>4886271</v>
      </c>
      <c r="F12" s="24">
        <v>4886271</v>
      </c>
      <c r="G12" s="24">
        <v>448171</v>
      </c>
      <c r="H12" s="24">
        <v>-362577</v>
      </c>
      <c r="I12" s="24">
        <v>356832</v>
      </c>
      <c r="J12" s="24">
        <v>442426</v>
      </c>
      <c r="K12" s="24">
        <v>329600</v>
      </c>
      <c r="L12" s="24">
        <v>240010</v>
      </c>
      <c r="M12" s="24">
        <v>380914</v>
      </c>
      <c r="N12" s="24">
        <v>950524</v>
      </c>
      <c r="O12" s="24"/>
      <c r="P12" s="24"/>
      <c r="Q12" s="24"/>
      <c r="R12" s="24"/>
      <c r="S12" s="24"/>
      <c r="T12" s="24"/>
      <c r="U12" s="24"/>
      <c r="V12" s="24"/>
      <c r="W12" s="24">
        <v>1392950</v>
      </c>
      <c r="X12" s="24">
        <v>2071500</v>
      </c>
      <c r="Y12" s="24">
        <v>-678550</v>
      </c>
      <c r="Z12" s="6">
        <v>-32.76</v>
      </c>
      <c r="AA12" s="22">
        <v>4886271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86066743</v>
      </c>
      <c r="D15" s="19">
        <f>SUM(D16:D18)</f>
        <v>0</v>
      </c>
      <c r="E15" s="20">
        <f t="shared" si="2"/>
        <v>43061029</v>
      </c>
      <c r="F15" s="21">
        <f t="shared" si="2"/>
        <v>43061029</v>
      </c>
      <c r="G15" s="21">
        <f t="shared" si="2"/>
        <v>25156406</v>
      </c>
      <c r="H15" s="21">
        <f t="shared" si="2"/>
        <v>23664538</v>
      </c>
      <c r="I15" s="21">
        <f t="shared" si="2"/>
        <v>313583</v>
      </c>
      <c r="J15" s="21">
        <f t="shared" si="2"/>
        <v>49134527</v>
      </c>
      <c r="K15" s="21">
        <f t="shared" si="2"/>
        <v>-1381</v>
      </c>
      <c r="L15" s="21">
        <f t="shared" si="2"/>
        <v>40751</v>
      </c>
      <c r="M15" s="21">
        <f t="shared" si="2"/>
        <v>24662</v>
      </c>
      <c r="N15" s="21">
        <f t="shared" si="2"/>
        <v>64032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49198559</v>
      </c>
      <c r="X15" s="21">
        <f t="shared" si="2"/>
        <v>44304635</v>
      </c>
      <c r="Y15" s="21">
        <f t="shared" si="2"/>
        <v>4893924</v>
      </c>
      <c r="Z15" s="4">
        <f>+IF(X15&lt;&gt;0,+(Y15/X15)*100,0)</f>
        <v>11.046076781808495</v>
      </c>
      <c r="AA15" s="19">
        <f>SUM(AA16:AA18)</f>
        <v>43061029</v>
      </c>
    </row>
    <row r="16" spans="1:27" ht="13.5">
      <c r="A16" s="5" t="s">
        <v>43</v>
      </c>
      <c r="B16" s="3"/>
      <c r="C16" s="22">
        <v>1788067</v>
      </c>
      <c r="D16" s="22"/>
      <c r="E16" s="23">
        <v>228429</v>
      </c>
      <c r="F16" s="24">
        <v>228429</v>
      </c>
      <c r="G16" s="24">
        <v>6479</v>
      </c>
      <c r="H16" s="24">
        <v>-3635</v>
      </c>
      <c r="I16" s="24">
        <v>6941</v>
      </c>
      <c r="J16" s="24">
        <v>9785</v>
      </c>
      <c r="K16" s="24">
        <v>5067</v>
      </c>
      <c r="L16" s="24">
        <v>4659</v>
      </c>
      <c r="M16" s="24">
        <v>1274</v>
      </c>
      <c r="N16" s="24">
        <v>11000</v>
      </c>
      <c r="O16" s="24"/>
      <c r="P16" s="24"/>
      <c r="Q16" s="24"/>
      <c r="R16" s="24"/>
      <c r="S16" s="24"/>
      <c r="T16" s="24"/>
      <c r="U16" s="24"/>
      <c r="V16" s="24"/>
      <c r="W16" s="24">
        <v>20785</v>
      </c>
      <c r="X16" s="24">
        <v>420000</v>
      </c>
      <c r="Y16" s="24">
        <v>-399215</v>
      </c>
      <c r="Z16" s="6">
        <v>-95.05</v>
      </c>
      <c r="AA16" s="22">
        <v>228429</v>
      </c>
    </row>
    <row r="17" spans="1:27" ht="13.5">
      <c r="A17" s="5" t="s">
        <v>44</v>
      </c>
      <c r="B17" s="3"/>
      <c r="C17" s="22">
        <v>84278676</v>
      </c>
      <c r="D17" s="22"/>
      <c r="E17" s="23">
        <v>42832600</v>
      </c>
      <c r="F17" s="24">
        <v>42832600</v>
      </c>
      <c r="G17" s="24">
        <v>25149927</v>
      </c>
      <c r="H17" s="24">
        <v>23668173</v>
      </c>
      <c r="I17" s="24">
        <v>306642</v>
      </c>
      <c r="J17" s="24">
        <v>49124742</v>
      </c>
      <c r="K17" s="24">
        <v>-6448</v>
      </c>
      <c r="L17" s="24">
        <v>36092</v>
      </c>
      <c r="M17" s="24">
        <v>23388</v>
      </c>
      <c r="N17" s="24">
        <v>53032</v>
      </c>
      <c r="O17" s="24"/>
      <c r="P17" s="24"/>
      <c r="Q17" s="24"/>
      <c r="R17" s="24"/>
      <c r="S17" s="24"/>
      <c r="T17" s="24"/>
      <c r="U17" s="24"/>
      <c r="V17" s="24"/>
      <c r="W17" s="24">
        <v>49177774</v>
      </c>
      <c r="X17" s="24">
        <v>43884635</v>
      </c>
      <c r="Y17" s="24">
        <v>5293139</v>
      </c>
      <c r="Z17" s="6">
        <v>12.06</v>
      </c>
      <c r="AA17" s="22">
        <v>42832600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8640623</v>
      </c>
      <c r="D19" s="19">
        <f>SUM(D20:D23)</f>
        <v>0</v>
      </c>
      <c r="E19" s="20">
        <f t="shared" si="3"/>
        <v>2500000</v>
      </c>
      <c r="F19" s="21">
        <f t="shared" si="3"/>
        <v>2500000</v>
      </c>
      <c r="G19" s="21">
        <f t="shared" si="3"/>
        <v>123791</v>
      </c>
      <c r="H19" s="21">
        <f t="shared" si="3"/>
        <v>-123791</v>
      </c>
      <c r="I19" s="21">
        <f t="shared" si="3"/>
        <v>117972</v>
      </c>
      <c r="J19" s="21">
        <f t="shared" si="3"/>
        <v>117972</v>
      </c>
      <c r="K19" s="21">
        <f t="shared" si="3"/>
        <v>117894</v>
      </c>
      <c r="L19" s="21">
        <f t="shared" si="3"/>
        <v>117894</v>
      </c>
      <c r="M19" s="21">
        <f t="shared" si="3"/>
        <v>117894</v>
      </c>
      <c r="N19" s="21">
        <f t="shared" si="3"/>
        <v>353682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471654</v>
      </c>
      <c r="X19" s="21">
        <f t="shared" si="3"/>
        <v>2442996</v>
      </c>
      <c r="Y19" s="21">
        <f t="shared" si="3"/>
        <v>-1971342</v>
      </c>
      <c r="Z19" s="4">
        <f>+IF(X19&lt;&gt;0,+(Y19/X19)*100,0)</f>
        <v>-80.69362373086162</v>
      </c>
      <c r="AA19" s="19">
        <f>SUM(AA20:AA23)</f>
        <v>2500000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8640623</v>
      </c>
      <c r="D23" s="22"/>
      <c r="E23" s="23">
        <v>2500000</v>
      </c>
      <c r="F23" s="24">
        <v>2500000</v>
      </c>
      <c r="G23" s="24">
        <v>123791</v>
      </c>
      <c r="H23" s="24">
        <v>-123791</v>
      </c>
      <c r="I23" s="24">
        <v>117972</v>
      </c>
      <c r="J23" s="24">
        <v>117972</v>
      </c>
      <c r="K23" s="24">
        <v>117894</v>
      </c>
      <c r="L23" s="24">
        <v>117894</v>
      </c>
      <c r="M23" s="24">
        <v>117894</v>
      </c>
      <c r="N23" s="24">
        <v>353682</v>
      </c>
      <c r="O23" s="24"/>
      <c r="P23" s="24"/>
      <c r="Q23" s="24"/>
      <c r="R23" s="24"/>
      <c r="S23" s="24"/>
      <c r="T23" s="24"/>
      <c r="U23" s="24"/>
      <c r="V23" s="24"/>
      <c r="W23" s="24">
        <v>471654</v>
      </c>
      <c r="X23" s="24">
        <v>2442996</v>
      </c>
      <c r="Y23" s="24">
        <v>-1971342</v>
      </c>
      <c r="Z23" s="6">
        <v>-80.69</v>
      </c>
      <c r="AA23" s="22">
        <v>2500000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246488020</v>
      </c>
      <c r="D25" s="40">
        <f>+D5+D9+D15+D19+D24</f>
        <v>0</v>
      </c>
      <c r="E25" s="41">
        <f t="shared" si="4"/>
        <v>248693400</v>
      </c>
      <c r="F25" s="42">
        <f t="shared" si="4"/>
        <v>248693400</v>
      </c>
      <c r="G25" s="42">
        <f t="shared" si="4"/>
        <v>86312849</v>
      </c>
      <c r="H25" s="42">
        <f t="shared" si="4"/>
        <v>24019582</v>
      </c>
      <c r="I25" s="42">
        <f t="shared" si="4"/>
        <v>1360310</v>
      </c>
      <c r="J25" s="42">
        <f t="shared" si="4"/>
        <v>111692741</v>
      </c>
      <c r="K25" s="42">
        <f t="shared" si="4"/>
        <v>1509141</v>
      </c>
      <c r="L25" s="42">
        <f t="shared" si="4"/>
        <v>46409120</v>
      </c>
      <c r="M25" s="42">
        <f t="shared" si="4"/>
        <v>1227465</v>
      </c>
      <c r="N25" s="42">
        <f t="shared" si="4"/>
        <v>49145726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160838467</v>
      </c>
      <c r="X25" s="42">
        <f t="shared" si="4"/>
        <v>180592866</v>
      </c>
      <c r="Y25" s="42">
        <f t="shared" si="4"/>
        <v>-19754399</v>
      </c>
      <c r="Z25" s="43">
        <f>+IF(X25&lt;&gt;0,+(Y25/X25)*100,0)</f>
        <v>-10.938637520709152</v>
      </c>
      <c r="AA25" s="40">
        <f>+AA5+AA9+AA15+AA19+AA24</f>
        <v>248693400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97820576</v>
      </c>
      <c r="D28" s="19">
        <f>SUM(D29:D31)</f>
        <v>0</v>
      </c>
      <c r="E28" s="20">
        <f t="shared" si="5"/>
        <v>110634569</v>
      </c>
      <c r="F28" s="21">
        <f t="shared" si="5"/>
        <v>110634569</v>
      </c>
      <c r="G28" s="21">
        <f t="shared" si="5"/>
        <v>8434314</v>
      </c>
      <c r="H28" s="21">
        <f t="shared" si="5"/>
        <v>-852977</v>
      </c>
      <c r="I28" s="21">
        <f t="shared" si="5"/>
        <v>4530581</v>
      </c>
      <c r="J28" s="21">
        <f t="shared" si="5"/>
        <v>12111918</v>
      </c>
      <c r="K28" s="21">
        <f t="shared" si="5"/>
        <v>9698253</v>
      </c>
      <c r="L28" s="21">
        <f t="shared" si="5"/>
        <v>7036101</v>
      </c>
      <c r="M28" s="21">
        <f t="shared" si="5"/>
        <v>5678724</v>
      </c>
      <c r="N28" s="21">
        <f t="shared" si="5"/>
        <v>22413078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34524996</v>
      </c>
      <c r="X28" s="21">
        <f t="shared" si="5"/>
        <v>42773496</v>
      </c>
      <c r="Y28" s="21">
        <f t="shared" si="5"/>
        <v>-8248500</v>
      </c>
      <c r="Z28" s="4">
        <f>+IF(X28&lt;&gt;0,+(Y28/X28)*100,0)</f>
        <v>-19.284138009200838</v>
      </c>
      <c r="AA28" s="19">
        <f>SUM(AA29:AA31)</f>
        <v>110634569</v>
      </c>
    </row>
    <row r="29" spans="1:27" ht="13.5">
      <c r="A29" s="5" t="s">
        <v>33</v>
      </c>
      <c r="B29" s="3"/>
      <c r="C29" s="22">
        <v>29696042</v>
      </c>
      <c r="D29" s="22"/>
      <c r="E29" s="23">
        <v>32351504</v>
      </c>
      <c r="F29" s="24">
        <v>32351504</v>
      </c>
      <c r="G29" s="24">
        <v>1902422</v>
      </c>
      <c r="H29" s="24">
        <v>2107101</v>
      </c>
      <c r="I29" s="24">
        <v>1307503</v>
      </c>
      <c r="J29" s="24">
        <v>5317026</v>
      </c>
      <c r="K29" s="24">
        <v>4522589</v>
      </c>
      <c r="L29" s="24">
        <v>3408250</v>
      </c>
      <c r="M29" s="24">
        <v>2222188</v>
      </c>
      <c r="N29" s="24">
        <v>10153027</v>
      </c>
      <c r="O29" s="24"/>
      <c r="P29" s="24"/>
      <c r="Q29" s="24"/>
      <c r="R29" s="24"/>
      <c r="S29" s="24"/>
      <c r="T29" s="24"/>
      <c r="U29" s="24"/>
      <c r="V29" s="24"/>
      <c r="W29" s="24">
        <v>15470053</v>
      </c>
      <c r="X29" s="24">
        <v>21807000</v>
      </c>
      <c r="Y29" s="24">
        <v>-6336947</v>
      </c>
      <c r="Z29" s="6">
        <v>-29.06</v>
      </c>
      <c r="AA29" s="22">
        <v>32351504</v>
      </c>
    </row>
    <row r="30" spans="1:27" ht="13.5">
      <c r="A30" s="5" t="s">
        <v>34</v>
      </c>
      <c r="B30" s="3"/>
      <c r="C30" s="25">
        <v>53149909</v>
      </c>
      <c r="D30" s="25"/>
      <c r="E30" s="26">
        <v>62000904</v>
      </c>
      <c r="F30" s="27">
        <v>62000904</v>
      </c>
      <c r="G30" s="27">
        <v>5723497</v>
      </c>
      <c r="H30" s="27">
        <v>-3627380</v>
      </c>
      <c r="I30" s="27">
        <v>1909112</v>
      </c>
      <c r="J30" s="27">
        <v>4005229</v>
      </c>
      <c r="K30" s="27">
        <v>3607099</v>
      </c>
      <c r="L30" s="27">
        <v>2419795</v>
      </c>
      <c r="M30" s="27">
        <v>1900766</v>
      </c>
      <c r="N30" s="27">
        <v>7927660</v>
      </c>
      <c r="O30" s="27"/>
      <c r="P30" s="27"/>
      <c r="Q30" s="27"/>
      <c r="R30" s="27"/>
      <c r="S30" s="27"/>
      <c r="T30" s="27"/>
      <c r="U30" s="27"/>
      <c r="V30" s="27"/>
      <c r="W30" s="27">
        <v>11932889</v>
      </c>
      <c r="X30" s="27">
        <v>12616998</v>
      </c>
      <c r="Y30" s="27">
        <v>-684109</v>
      </c>
      <c r="Z30" s="7">
        <v>-5.42</v>
      </c>
      <c r="AA30" s="25">
        <v>62000904</v>
      </c>
    </row>
    <row r="31" spans="1:27" ht="13.5">
      <c r="A31" s="5" t="s">
        <v>35</v>
      </c>
      <c r="B31" s="3"/>
      <c r="C31" s="22">
        <v>14974625</v>
      </c>
      <c r="D31" s="22"/>
      <c r="E31" s="23">
        <v>16282161</v>
      </c>
      <c r="F31" s="24">
        <v>16282161</v>
      </c>
      <c r="G31" s="24">
        <v>808395</v>
      </c>
      <c r="H31" s="24">
        <v>667302</v>
      </c>
      <c r="I31" s="24">
        <v>1313966</v>
      </c>
      <c r="J31" s="24">
        <v>2789663</v>
      </c>
      <c r="K31" s="24">
        <v>1568565</v>
      </c>
      <c r="L31" s="24">
        <v>1208056</v>
      </c>
      <c r="M31" s="24">
        <v>1555770</v>
      </c>
      <c r="N31" s="24">
        <v>4332391</v>
      </c>
      <c r="O31" s="24"/>
      <c r="P31" s="24"/>
      <c r="Q31" s="24"/>
      <c r="R31" s="24"/>
      <c r="S31" s="24"/>
      <c r="T31" s="24"/>
      <c r="U31" s="24"/>
      <c r="V31" s="24"/>
      <c r="W31" s="24">
        <v>7122054</v>
      </c>
      <c r="X31" s="24">
        <v>8349498</v>
      </c>
      <c r="Y31" s="24">
        <v>-1227444</v>
      </c>
      <c r="Z31" s="6">
        <v>-14.7</v>
      </c>
      <c r="AA31" s="22">
        <v>16282161</v>
      </c>
    </row>
    <row r="32" spans="1:27" ht="13.5">
      <c r="A32" s="2" t="s">
        <v>36</v>
      </c>
      <c r="B32" s="3"/>
      <c r="C32" s="19">
        <f aca="true" t="shared" si="6" ref="C32:Y32">SUM(C33:C37)</f>
        <v>29165284</v>
      </c>
      <c r="D32" s="19">
        <f>SUM(D33:D37)</f>
        <v>0</v>
      </c>
      <c r="E32" s="20">
        <f t="shared" si="6"/>
        <v>32094740</v>
      </c>
      <c r="F32" s="21">
        <f t="shared" si="6"/>
        <v>32094740</v>
      </c>
      <c r="G32" s="21">
        <f t="shared" si="6"/>
        <v>1812152</v>
      </c>
      <c r="H32" s="21">
        <f t="shared" si="6"/>
        <v>770293</v>
      </c>
      <c r="I32" s="21">
        <f t="shared" si="6"/>
        <v>2176648</v>
      </c>
      <c r="J32" s="21">
        <f t="shared" si="6"/>
        <v>4759093</v>
      </c>
      <c r="K32" s="21">
        <f t="shared" si="6"/>
        <v>2990525</v>
      </c>
      <c r="L32" s="21">
        <f t="shared" si="6"/>
        <v>2608490</v>
      </c>
      <c r="M32" s="21">
        <f t="shared" si="6"/>
        <v>2435460</v>
      </c>
      <c r="N32" s="21">
        <f t="shared" si="6"/>
        <v>8034475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12793568</v>
      </c>
      <c r="X32" s="21">
        <f t="shared" si="6"/>
        <v>13292994</v>
      </c>
      <c r="Y32" s="21">
        <f t="shared" si="6"/>
        <v>-499426</v>
      </c>
      <c r="Z32" s="4">
        <f>+IF(X32&lt;&gt;0,+(Y32/X32)*100,0)</f>
        <v>-3.757061802630769</v>
      </c>
      <c r="AA32" s="19">
        <f>SUM(AA33:AA37)</f>
        <v>32094740</v>
      </c>
    </row>
    <row r="33" spans="1:27" ht="13.5">
      <c r="A33" s="5" t="s">
        <v>37</v>
      </c>
      <c r="B33" s="3"/>
      <c r="C33" s="22">
        <v>10509053</v>
      </c>
      <c r="D33" s="22"/>
      <c r="E33" s="23">
        <v>11027564</v>
      </c>
      <c r="F33" s="24">
        <v>11027564</v>
      </c>
      <c r="G33" s="24">
        <v>775029</v>
      </c>
      <c r="H33" s="24">
        <v>232101</v>
      </c>
      <c r="I33" s="24">
        <v>949582</v>
      </c>
      <c r="J33" s="24">
        <v>1956712</v>
      </c>
      <c r="K33" s="24">
        <v>1351503</v>
      </c>
      <c r="L33" s="24">
        <v>1213968</v>
      </c>
      <c r="M33" s="24">
        <v>1109703</v>
      </c>
      <c r="N33" s="24">
        <v>3675174</v>
      </c>
      <c r="O33" s="24"/>
      <c r="P33" s="24"/>
      <c r="Q33" s="24"/>
      <c r="R33" s="24"/>
      <c r="S33" s="24"/>
      <c r="T33" s="24"/>
      <c r="U33" s="24"/>
      <c r="V33" s="24"/>
      <c r="W33" s="24">
        <v>5631886</v>
      </c>
      <c r="X33" s="24">
        <v>5505996</v>
      </c>
      <c r="Y33" s="24">
        <v>125890</v>
      </c>
      <c r="Z33" s="6">
        <v>2.29</v>
      </c>
      <c r="AA33" s="22">
        <v>11027564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18656231</v>
      </c>
      <c r="D35" s="22"/>
      <c r="E35" s="23">
        <v>21067176</v>
      </c>
      <c r="F35" s="24">
        <v>21067176</v>
      </c>
      <c r="G35" s="24">
        <v>1037123</v>
      </c>
      <c r="H35" s="24">
        <v>538192</v>
      </c>
      <c r="I35" s="24">
        <v>1227066</v>
      </c>
      <c r="J35" s="24">
        <v>2802381</v>
      </c>
      <c r="K35" s="24">
        <v>1639022</v>
      </c>
      <c r="L35" s="24">
        <v>1394522</v>
      </c>
      <c r="M35" s="24">
        <v>1325757</v>
      </c>
      <c r="N35" s="24">
        <v>4359301</v>
      </c>
      <c r="O35" s="24"/>
      <c r="P35" s="24"/>
      <c r="Q35" s="24"/>
      <c r="R35" s="24"/>
      <c r="S35" s="24"/>
      <c r="T35" s="24"/>
      <c r="U35" s="24"/>
      <c r="V35" s="24"/>
      <c r="W35" s="24">
        <v>7161682</v>
      </c>
      <c r="X35" s="24">
        <v>7786998</v>
      </c>
      <c r="Y35" s="24">
        <v>-625316</v>
      </c>
      <c r="Z35" s="6">
        <v>-8.03</v>
      </c>
      <c r="AA35" s="22">
        <v>21067176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27618621</v>
      </c>
      <c r="D38" s="19">
        <f>SUM(D39:D41)</f>
        <v>0</v>
      </c>
      <c r="E38" s="20">
        <f t="shared" si="7"/>
        <v>30198794</v>
      </c>
      <c r="F38" s="21">
        <f t="shared" si="7"/>
        <v>30198794</v>
      </c>
      <c r="G38" s="21">
        <f t="shared" si="7"/>
        <v>1117850</v>
      </c>
      <c r="H38" s="21">
        <f t="shared" si="7"/>
        <v>514952</v>
      </c>
      <c r="I38" s="21">
        <f t="shared" si="7"/>
        <v>2287258</v>
      </c>
      <c r="J38" s="21">
        <f t="shared" si="7"/>
        <v>3920060</v>
      </c>
      <c r="K38" s="21">
        <f t="shared" si="7"/>
        <v>2595565</v>
      </c>
      <c r="L38" s="21">
        <f t="shared" si="7"/>
        <v>2034543</v>
      </c>
      <c r="M38" s="21">
        <f t="shared" si="7"/>
        <v>2526637</v>
      </c>
      <c r="N38" s="21">
        <f t="shared" si="7"/>
        <v>7156745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11076805</v>
      </c>
      <c r="X38" s="21">
        <f t="shared" si="7"/>
        <v>27451494</v>
      </c>
      <c r="Y38" s="21">
        <f t="shared" si="7"/>
        <v>-16374689</v>
      </c>
      <c r="Z38" s="4">
        <f>+IF(X38&lt;&gt;0,+(Y38/X38)*100,0)</f>
        <v>-59.64953674288183</v>
      </c>
      <c r="AA38" s="19">
        <f>SUM(AA39:AA41)</f>
        <v>30198794</v>
      </c>
    </row>
    <row r="39" spans="1:27" ht="13.5">
      <c r="A39" s="5" t="s">
        <v>43</v>
      </c>
      <c r="B39" s="3"/>
      <c r="C39" s="22">
        <v>9632590</v>
      </c>
      <c r="D39" s="22"/>
      <c r="E39" s="23">
        <v>13760251</v>
      </c>
      <c r="F39" s="24">
        <v>13760251</v>
      </c>
      <c r="G39" s="24">
        <v>410942</v>
      </c>
      <c r="H39" s="24">
        <v>476221</v>
      </c>
      <c r="I39" s="24">
        <v>1078727</v>
      </c>
      <c r="J39" s="24">
        <v>1965890</v>
      </c>
      <c r="K39" s="24">
        <v>853088</v>
      </c>
      <c r="L39" s="24">
        <v>862670</v>
      </c>
      <c r="M39" s="24">
        <v>1293289</v>
      </c>
      <c r="N39" s="24">
        <v>3009047</v>
      </c>
      <c r="O39" s="24"/>
      <c r="P39" s="24"/>
      <c r="Q39" s="24"/>
      <c r="R39" s="24"/>
      <c r="S39" s="24"/>
      <c r="T39" s="24"/>
      <c r="U39" s="24"/>
      <c r="V39" s="24"/>
      <c r="W39" s="24">
        <v>4974937</v>
      </c>
      <c r="X39" s="24">
        <v>7084998</v>
      </c>
      <c r="Y39" s="24">
        <v>-2110061</v>
      </c>
      <c r="Z39" s="6">
        <v>-29.78</v>
      </c>
      <c r="AA39" s="22">
        <v>13760251</v>
      </c>
    </row>
    <row r="40" spans="1:27" ht="13.5">
      <c r="A40" s="5" t="s">
        <v>44</v>
      </c>
      <c r="B40" s="3"/>
      <c r="C40" s="22">
        <v>17986031</v>
      </c>
      <c r="D40" s="22"/>
      <c r="E40" s="23">
        <v>16438543</v>
      </c>
      <c r="F40" s="24">
        <v>16438543</v>
      </c>
      <c r="G40" s="24">
        <v>706908</v>
      </c>
      <c r="H40" s="24">
        <v>38731</v>
      </c>
      <c r="I40" s="24">
        <v>1208531</v>
      </c>
      <c r="J40" s="24">
        <v>1954170</v>
      </c>
      <c r="K40" s="24">
        <v>1742477</v>
      </c>
      <c r="L40" s="24">
        <v>1171873</v>
      </c>
      <c r="M40" s="24">
        <v>1233348</v>
      </c>
      <c r="N40" s="24">
        <v>4147698</v>
      </c>
      <c r="O40" s="24"/>
      <c r="P40" s="24"/>
      <c r="Q40" s="24"/>
      <c r="R40" s="24"/>
      <c r="S40" s="24"/>
      <c r="T40" s="24"/>
      <c r="U40" s="24"/>
      <c r="V40" s="24"/>
      <c r="W40" s="24">
        <v>6101868</v>
      </c>
      <c r="X40" s="24">
        <v>20366496</v>
      </c>
      <c r="Y40" s="24">
        <v>-14264628</v>
      </c>
      <c r="Z40" s="6">
        <v>-70.04</v>
      </c>
      <c r="AA40" s="22">
        <v>16438543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12179075</v>
      </c>
      <c r="D42" s="19">
        <f>SUM(D43:D46)</f>
        <v>0</v>
      </c>
      <c r="E42" s="20">
        <f t="shared" si="8"/>
        <v>12891297</v>
      </c>
      <c r="F42" s="21">
        <f t="shared" si="8"/>
        <v>12891297</v>
      </c>
      <c r="G42" s="21">
        <f t="shared" si="8"/>
        <v>625349</v>
      </c>
      <c r="H42" s="21">
        <f t="shared" si="8"/>
        <v>48543</v>
      </c>
      <c r="I42" s="21">
        <f t="shared" si="8"/>
        <v>1047161</v>
      </c>
      <c r="J42" s="21">
        <f t="shared" si="8"/>
        <v>1721053</v>
      </c>
      <c r="K42" s="21">
        <f t="shared" si="8"/>
        <v>1352655</v>
      </c>
      <c r="L42" s="21">
        <f t="shared" si="8"/>
        <v>1360553</v>
      </c>
      <c r="M42" s="21">
        <f t="shared" si="8"/>
        <v>761897</v>
      </c>
      <c r="N42" s="21">
        <f t="shared" si="8"/>
        <v>3475105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5196158</v>
      </c>
      <c r="X42" s="21">
        <f t="shared" si="8"/>
        <v>8002998</v>
      </c>
      <c r="Y42" s="21">
        <f t="shared" si="8"/>
        <v>-2806840</v>
      </c>
      <c r="Z42" s="4">
        <f>+IF(X42&lt;&gt;0,+(Y42/X42)*100,0)</f>
        <v>-35.07235663435127</v>
      </c>
      <c r="AA42" s="19">
        <f>SUM(AA43:AA46)</f>
        <v>12891297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12179075</v>
      </c>
      <c r="D46" s="22"/>
      <c r="E46" s="23">
        <v>12891297</v>
      </c>
      <c r="F46" s="24">
        <v>12891297</v>
      </c>
      <c r="G46" s="24">
        <v>625349</v>
      </c>
      <c r="H46" s="24">
        <v>48543</v>
      </c>
      <c r="I46" s="24">
        <v>1047161</v>
      </c>
      <c r="J46" s="24">
        <v>1721053</v>
      </c>
      <c r="K46" s="24">
        <v>1352655</v>
      </c>
      <c r="L46" s="24">
        <v>1360553</v>
      </c>
      <c r="M46" s="24">
        <v>761897</v>
      </c>
      <c r="N46" s="24">
        <v>3475105</v>
      </c>
      <c r="O46" s="24"/>
      <c r="P46" s="24"/>
      <c r="Q46" s="24"/>
      <c r="R46" s="24"/>
      <c r="S46" s="24"/>
      <c r="T46" s="24"/>
      <c r="U46" s="24"/>
      <c r="V46" s="24"/>
      <c r="W46" s="24">
        <v>5196158</v>
      </c>
      <c r="X46" s="24">
        <v>8002998</v>
      </c>
      <c r="Y46" s="24">
        <v>-2806840</v>
      </c>
      <c r="Z46" s="6">
        <v>-35.07</v>
      </c>
      <c r="AA46" s="22">
        <v>12891297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166783556</v>
      </c>
      <c r="D48" s="40">
        <f>+D28+D32+D38+D42+D47</f>
        <v>0</v>
      </c>
      <c r="E48" s="41">
        <f t="shared" si="9"/>
        <v>185819400</v>
      </c>
      <c r="F48" s="42">
        <f t="shared" si="9"/>
        <v>185819400</v>
      </c>
      <c r="G48" s="42">
        <f t="shared" si="9"/>
        <v>11989665</v>
      </c>
      <c r="H48" s="42">
        <f t="shared" si="9"/>
        <v>480811</v>
      </c>
      <c r="I48" s="42">
        <f t="shared" si="9"/>
        <v>10041648</v>
      </c>
      <c r="J48" s="42">
        <f t="shared" si="9"/>
        <v>22512124</v>
      </c>
      <c r="K48" s="42">
        <f t="shared" si="9"/>
        <v>16636998</v>
      </c>
      <c r="L48" s="42">
        <f t="shared" si="9"/>
        <v>13039687</v>
      </c>
      <c r="M48" s="42">
        <f t="shared" si="9"/>
        <v>11402718</v>
      </c>
      <c r="N48" s="42">
        <f t="shared" si="9"/>
        <v>41079403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63591527</v>
      </c>
      <c r="X48" s="42">
        <f t="shared" si="9"/>
        <v>91520982</v>
      </c>
      <c r="Y48" s="42">
        <f t="shared" si="9"/>
        <v>-27929455</v>
      </c>
      <c r="Z48" s="43">
        <f>+IF(X48&lt;&gt;0,+(Y48/X48)*100,0)</f>
        <v>-30.516996637994993</v>
      </c>
      <c r="AA48" s="40">
        <f>+AA28+AA32+AA38+AA42+AA47</f>
        <v>185819400</v>
      </c>
    </row>
    <row r="49" spans="1:27" ht="13.5">
      <c r="A49" s="14" t="s">
        <v>58</v>
      </c>
      <c r="B49" s="15"/>
      <c r="C49" s="44">
        <f aca="true" t="shared" si="10" ref="C49:Y49">+C25-C48</f>
        <v>79704464</v>
      </c>
      <c r="D49" s="44">
        <f>+D25-D48</f>
        <v>0</v>
      </c>
      <c r="E49" s="45">
        <f t="shared" si="10"/>
        <v>62874000</v>
      </c>
      <c r="F49" s="46">
        <f t="shared" si="10"/>
        <v>62874000</v>
      </c>
      <c r="G49" s="46">
        <f t="shared" si="10"/>
        <v>74323184</v>
      </c>
      <c r="H49" s="46">
        <f t="shared" si="10"/>
        <v>23538771</v>
      </c>
      <c r="I49" s="46">
        <f t="shared" si="10"/>
        <v>-8681338</v>
      </c>
      <c r="J49" s="46">
        <f t="shared" si="10"/>
        <v>89180617</v>
      </c>
      <c r="K49" s="46">
        <f t="shared" si="10"/>
        <v>-15127857</v>
      </c>
      <c r="L49" s="46">
        <f t="shared" si="10"/>
        <v>33369433</v>
      </c>
      <c r="M49" s="46">
        <f t="shared" si="10"/>
        <v>-10175253</v>
      </c>
      <c r="N49" s="46">
        <f t="shared" si="10"/>
        <v>8066323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97246940</v>
      </c>
      <c r="X49" s="46">
        <f>IF(F25=F48,0,X25-X48)</f>
        <v>89071884</v>
      </c>
      <c r="Y49" s="46">
        <f t="shared" si="10"/>
        <v>8175056</v>
      </c>
      <c r="Z49" s="47">
        <f>+IF(X49&lt;&gt;0,+(Y49/X49)*100,0)</f>
        <v>9.178043208337213</v>
      </c>
      <c r="AA49" s="44">
        <f>+AA25-AA48</f>
        <v>62874000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148139997</v>
      </c>
      <c r="D5" s="19">
        <f>SUM(D6:D8)</f>
        <v>0</v>
      </c>
      <c r="E5" s="20">
        <f t="shared" si="0"/>
        <v>219753701</v>
      </c>
      <c r="F5" s="21">
        <f t="shared" si="0"/>
        <v>219753701</v>
      </c>
      <c r="G5" s="21">
        <f t="shared" si="0"/>
        <v>59734475</v>
      </c>
      <c r="H5" s="21">
        <f t="shared" si="0"/>
        <v>3072844</v>
      </c>
      <c r="I5" s="21">
        <f t="shared" si="0"/>
        <v>1567169</v>
      </c>
      <c r="J5" s="21">
        <f t="shared" si="0"/>
        <v>64374488</v>
      </c>
      <c r="K5" s="21">
        <f t="shared" si="0"/>
        <v>1924101</v>
      </c>
      <c r="L5" s="21">
        <f t="shared" si="0"/>
        <v>49003695</v>
      </c>
      <c r="M5" s="21">
        <f t="shared" si="0"/>
        <v>2598200</v>
      </c>
      <c r="N5" s="21">
        <f t="shared" si="0"/>
        <v>53525996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117900484</v>
      </c>
      <c r="X5" s="21">
        <f t="shared" si="0"/>
        <v>143162354</v>
      </c>
      <c r="Y5" s="21">
        <f t="shared" si="0"/>
        <v>-25261870</v>
      </c>
      <c r="Z5" s="4">
        <f>+IF(X5&lt;&gt;0,+(Y5/X5)*100,0)</f>
        <v>-17.645609543413908</v>
      </c>
      <c r="AA5" s="19">
        <f>SUM(AA6:AA8)</f>
        <v>219753701</v>
      </c>
    </row>
    <row r="6" spans="1:27" ht="13.5">
      <c r="A6" s="5" t="s">
        <v>33</v>
      </c>
      <c r="B6" s="3"/>
      <c r="C6" s="22">
        <v>280500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147646464</v>
      </c>
      <c r="D7" s="25"/>
      <c r="E7" s="26">
        <v>219387070</v>
      </c>
      <c r="F7" s="27">
        <v>219387070</v>
      </c>
      <c r="G7" s="27">
        <v>59734475</v>
      </c>
      <c r="H7" s="27">
        <v>3043316</v>
      </c>
      <c r="I7" s="27">
        <v>1566609</v>
      </c>
      <c r="J7" s="27">
        <v>64344400</v>
      </c>
      <c r="K7" s="27">
        <v>1906759</v>
      </c>
      <c r="L7" s="27">
        <v>48977690</v>
      </c>
      <c r="M7" s="27">
        <v>2579778</v>
      </c>
      <c r="N7" s="27">
        <v>53464227</v>
      </c>
      <c r="O7" s="27"/>
      <c r="P7" s="27"/>
      <c r="Q7" s="27"/>
      <c r="R7" s="27"/>
      <c r="S7" s="27"/>
      <c r="T7" s="27"/>
      <c r="U7" s="27"/>
      <c r="V7" s="27"/>
      <c r="W7" s="27">
        <v>117808627</v>
      </c>
      <c r="X7" s="27">
        <v>142979036</v>
      </c>
      <c r="Y7" s="27">
        <v>-25170409</v>
      </c>
      <c r="Z7" s="7">
        <v>-17.6</v>
      </c>
      <c r="AA7" s="25">
        <v>219387070</v>
      </c>
    </row>
    <row r="8" spans="1:27" ht="13.5">
      <c r="A8" s="5" t="s">
        <v>35</v>
      </c>
      <c r="B8" s="3"/>
      <c r="C8" s="22">
        <v>213033</v>
      </c>
      <c r="D8" s="22"/>
      <c r="E8" s="23">
        <v>366631</v>
      </c>
      <c r="F8" s="24">
        <v>366631</v>
      </c>
      <c r="G8" s="24"/>
      <c r="H8" s="24">
        <v>29528</v>
      </c>
      <c r="I8" s="24">
        <v>560</v>
      </c>
      <c r="J8" s="24">
        <v>30088</v>
      </c>
      <c r="K8" s="24">
        <v>17342</v>
      </c>
      <c r="L8" s="24">
        <v>26005</v>
      </c>
      <c r="M8" s="24">
        <v>18422</v>
      </c>
      <c r="N8" s="24">
        <v>61769</v>
      </c>
      <c r="O8" s="24"/>
      <c r="P8" s="24"/>
      <c r="Q8" s="24"/>
      <c r="R8" s="24"/>
      <c r="S8" s="24"/>
      <c r="T8" s="24"/>
      <c r="U8" s="24"/>
      <c r="V8" s="24"/>
      <c r="W8" s="24">
        <v>91857</v>
      </c>
      <c r="X8" s="24">
        <v>183318</v>
      </c>
      <c r="Y8" s="24">
        <v>-91461</v>
      </c>
      <c r="Z8" s="6">
        <v>-49.89</v>
      </c>
      <c r="AA8" s="22">
        <v>366631</v>
      </c>
    </row>
    <row r="9" spans="1:27" ht="13.5">
      <c r="A9" s="2" t="s">
        <v>36</v>
      </c>
      <c r="B9" s="3"/>
      <c r="C9" s="19">
        <f aca="true" t="shared" si="1" ref="C9:Y9">SUM(C10:C14)</f>
        <v>699762</v>
      </c>
      <c r="D9" s="19">
        <f>SUM(D10:D14)</f>
        <v>0</v>
      </c>
      <c r="E9" s="20">
        <f t="shared" si="1"/>
        <v>657549</v>
      </c>
      <c r="F9" s="21">
        <f t="shared" si="1"/>
        <v>657549</v>
      </c>
      <c r="G9" s="21">
        <f t="shared" si="1"/>
        <v>20980</v>
      </c>
      <c r="H9" s="21">
        <f t="shared" si="1"/>
        <v>12948</v>
      </c>
      <c r="I9" s="21">
        <f t="shared" si="1"/>
        <v>-11452</v>
      </c>
      <c r="J9" s="21">
        <f t="shared" si="1"/>
        <v>22476</v>
      </c>
      <c r="K9" s="21">
        <f t="shared" si="1"/>
        <v>35013</v>
      </c>
      <c r="L9" s="21">
        <f t="shared" si="1"/>
        <v>13259</v>
      </c>
      <c r="M9" s="21">
        <f t="shared" si="1"/>
        <v>47000</v>
      </c>
      <c r="N9" s="21">
        <f t="shared" si="1"/>
        <v>95272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117748</v>
      </c>
      <c r="X9" s="21">
        <f t="shared" si="1"/>
        <v>328776</v>
      </c>
      <c r="Y9" s="21">
        <f t="shared" si="1"/>
        <v>-211028</v>
      </c>
      <c r="Z9" s="4">
        <f>+IF(X9&lt;&gt;0,+(Y9/X9)*100,0)</f>
        <v>-64.18595031267489</v>
      </c>
      <c r="AA9" s="19">
        <f>SUM(AA10:AA14)</f>
        <v>657549</v>
      </c>
    </row>
    <row r="10" spans="1:27" ht="13.5">
      <c r="A10" s="5" t="s">
        <v>37</v>
      </c>
      <c r="B10" s="3"/>
      <c r="C10" s="22">
        <v>224079</v>
      </c>
      <c r="D10" s="22"/>
      <c r="E10" s="23">
        <v>339549</v>
      </c>
      <c r="F10" s="24">
        <v>339549</v>
      </c>
      <c r="G10" s="24">
        <v>3330</v>
      </c>
      <c r="H10" s="24">
        <v>1598</v>
      </c>
      <c r="I10" s="24">
        <v>5948</v>
      </c>
      <c r="J10" s="24">
        <v>10876</v>
      </c>
      <c r="K10" s="24">
        <v>15113</v>
      </c>
      <c r="L10" s="24">
        <v>10501</v>
      </c>
      <c r="M10" s="24">
        <v>1340</v>
      </c>
      <c r="N10" s="24">
        <v>26954</v>
      </c>
      <c r="O10" s="24"/>
      <c r="P10" s="24"/>
      <c r="Q10" s="24"/>
      <c r="R10" s="24"/>
      <c r="S10" s="24"/>
      <c r="T10" s="24"/>
      <c r="U10" s="24"/>
      <c r="V10" s="24"/>
      <c r="W10" s="24">
        <v>37830</v>
      </c>
      <c r="X10" s="24">
        <v>169776</v>
      </c>
      <c r="Y10" s="24">
        <v>-131946</v>
      </c>
      <c r="Z10" s="6">
        <v>-77.72</v>
      </c>
      <c r="AA10" s="22">
        <v>339549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152800</v>
      </c>
      <c r="D12" s="22"/>
      <c r="E12" s="23">
        <v>318000</v>
      </c>
      <c r="F12" s="24">
        <v>318000</v>
      </c>
      <c r="G12" s="24">
        <v>17650</v>
      </c>
      <c r="H12" s="24">
        <v>11350</v>
      </c>
      <c r="I12" s="24">
        <v>-17400</v>
      </c>
      <c r="J12" s="24">
        <v>11600</v>
      </c>
      <c r="K12" s="24">
        <v>19900</v>
      </c>
      <c r="L12" s="24">
        <v>1250</v>
      </c>
      <c r="M12" s="24">
        <v>40450</v>
      </c>
      <c r="N12" s="24">
        <v>61600</v>
      </c>
      <c r="O12" s="24"/>
      <c r="P12" s="24"/>
      <c r="Q12" s="24"/>
      <c r="R12" s="24"/>
      <c r="S12" s="24"/>
      <c r="T12" s="24"/>
      <c r="U12" s="24"/>
      <c r="V12" s="24"/>
      <c r="W12" s="24">
        <v>73200</v>
      </c>
      <c r="X12" s="24">
        <v>159000</v>
      </c>
      <c r="Y12" s="24">
        <v>-85800</v>
      </c>
      <c r="Z12" s="6">
        <v>-53.96</v>
      </c>
      <c r="AA12" s="22">
        <v>318000</v>
      </c>
    </row>
    <row r="13" spans="1:27" ht="13.5">
      <c r="A13" s="5" t="s">
        <v>40</v>
      </c>
      <c r="B13" s="3"/>
      <c r="C13" s="22">
        <v>322883</v>
      </c>
      <c r="D13" s="22"/>
      <c r="E13" s="23"/>
      <c r="F13" s="24"/>
      <c r="G13" s="24"/>
      <c r="H13" s="24"/>
      <c r="I13" s="24"/>
      <c r="J13" s="24"/>
      <c r="K13" s="24"/>
      <c r="L13" s="24">
        <v>1508</v>
      </c>
      <c r="M13" s="24">
        <v>5210</v>
      </c>
      <c r="N13" s="24">
        <v>6718</v>
      </c>
      <c r="O13" s="24"/>
      <c r="P13" s="24"/>
      <c r="Q13" s="24"/>
      <c r="R13" s="24"/>
      <c r="S13" s="24"/>
      <c r="T13" s="24"/>
      <c r="U13" s="24"/>
      <c r="V13" s="24"/>
      <c r="W13" s="24">
        <v>6718</v>
      </c>
      <c r="X13" s="24"/>
      <c r="Y13" s="24">
        <v>6718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46697535</v>
      </c>
      <c r="D15" s="19">
        <f>SUM(D16:D18)</f>
        <v>0</v>
      </c>
      <c r="E15" s="20">
        <f t="shared" si="2"/>
        <v>49124926</v>
      </c>
      <c r="F15" s="21">
        <f t="shared" si="2"/>
        <v>49124926</v>
      </c>
      <c r="G15" s="21">
        <f t="shared" si="2"/>
        <v>2577602</v>
      </c>
      <c r="H15" s="21">
        <f t="shared" si="2"/>
        <v>3883463</v>
      </c>
      <c r="I15" s="21">
        <f t="shared" si="2"/>
        <v>3586959</v>
      </c>
      <c r="J15" s="21">
        <f t="shared" si="2"/>
        <v>10048024</v>
      </c>
      <c r="K15" s="21">
        <f t="shared" si="2"/>
        <v>3388544</v>
      </c>
      <c r="L15" s="21">
        <f t="shared" si="2"/>
        <v>2852008</v>
      </c>
      <c r="M15" s="21">
        <f t="shared" si="2"/>
        <v>4037093</v>
      </c>
      <c r="N15" s="21">
        <f t="shared" si="2"/>
        <v>10277645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20325669</v>
      </c>
      <c r="X15" s="21">
        <f t="shared" si="2"/>
        <v>24562464</v>
      </c>
      <c r="Y15" s="21">
        <f t="shared" si="2"/>
        <v>-4236795</v>
      </c>
      <c r="Z15" s="4">
        <f>+IF(X15&lt;&gt;0,+(Y15/X15)*100,0)</f>
        <v>-17.249063449009025</v>
      </c>
      <c r="AA15" s="19">
        <f>SUM(AA16:AA18)</f>
        <v>49124926</v>
      </c>
    </row>
    <row r="16" spans="1:27" ht="13.5">
      <c r="A16" s="5" t="s">
        <v>43</v>
      </c>
      <c r="B16" s="3"/>
      <c r="C16" s="22">
        <v>699021</v>
      </c>
      <c r="D16" s="22"/>
      <c r="E16" s="23">
        <v>584884</v>
      </c>
      <c r="F16" s="24">
        <v>584884</v>
      </c>
      <c r="G16" s="24">
        <v>19236</v>
      </c>
      <c r="H16" s="24">
        <v>2706</v>
      </c>
      <c r="I16" s="24">
        <v>1017</v>
      </c>
      <c r="J16" s="24">
        <v>22959</v>
      </c>
      <c r="K16" s="24">
        <v>153751</v>
      </c>
      <c r="L16" s="24">
        <v>2847</v>
      </c>
      <c r="M16" s="24">
        <v>4180</v>
      </c>
      <c r="N16" s="24">
        <v>160778</v>
      </c>
      <c r="O16" s="24"/>
      <c r="P16" s="24"/>
      <c r="Q16" s="24"/>
      <c r="R16" s="24"/>
      <c r="S16" s="24"/>
      <c r="T16" s="24"/>
      <c r="U16" s="24"/>
      <c r="V16" s="24"/>
      <c r="W16" s="24">
        <v>183737</v>
      </c>
      <c r="X16" s="24">
        <v>292440</v>
      </c>
      <c r="Y16" s="24">
        <v>-108703</v>
      </c>
      <c r="Z16" s="6">
        <v>-37.17</v>
      </c>
      <c r="AA16" s="22">
        <v>584884</v>
      </c>
    </row>
    <row r="17" spans="1:27" ht="13.5">
      <c r="A17" s="5" t="s">
        <v>44</v>
      </c>
      <c r="B17" s="3"/>
      <c r="C17" s="22">
        <v>45998514</v>
      </c>
      <c r="D17" s="22"/>
      <c r="E17" s="23">
        <v>48540042</v>
      </c>
      <c r="F17" s="24">
        <v>48540042</v>
      </c>
      <c r="G17" s="24">
        <v>2558366</v>
      </c>
      <c r="H17" s="24">
        <v>3880757</v>
      </c>
      <c r="I17" s="24">
        <v>3585942</v>
      </c>
      <c r="J17" s="24">
        <v>10025065</v>
      </c>
      <c r="K17" s="24">
        <v>3234793</v>
      </c>
      <c r="L17" s="24">
        <v>2849161</v>
      </c>
      <c r="M17" s="24">
        <v>4032913</v>
      </c>
      <c r="N17" s="24">
        <v>10116867</v>
      </c>
      <c r="O17" s="24"/>
      <c r="P17" s="24"/>
      <c r="Q17" s="24"/>
      <c r="R17" s="24"/>
      <c r="S17" s="24"/>
      <c r="T17" s="24"/>
      <c r="U17" s="24"/>
      <c r="V17" s="24"/>
      <c r="W17" s="24">
        <v>20141932</v>
      </c>
      <c r="X17" s="24">
        <v>24270024</v>
      </c>
      <c r="Y17" s="24">
        <v>-4128092</v>
      </c>
      <c r="Z17" s="6">
        <v>-17.01</v>
      </c>
      <c r="AA17" s="22">
        <v>48540042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38140154</v>
      </c>
      <c r="D19" s="19">
        <f>SUM(D20:D23)</f>
        <v>0</v>
      </c>
      <c r="E19" s="20">
        <f t="shared" si="3"/>
        <v>105103402</v>
      </c>
      <c r="F19" s="21">
        <f t="shared" si="3"/>
        <v>105103402</v>
      </c>
      <c r="G19" s="21">
        <f t="shared" si="3"/>
        <v>2146913</v>
      </c>
      <c r="H19" s="21">
        <f t="shared" si="3"/>
        <v>3565704</v>
      </c>
      <c r="I19" s="21">
        <f t="shared" si="3"/>
        <v>2235408</v>
      </c>
      <c r="J19" s="21">
        <f t="shared" si="3"/>
        <v>7948025</v>
      </c>
      <c r="K19" s="21">
        <f t="shared" si="3"/>
        <v>2430779</v>
      </c>
      <c r="L19" s="21">
        <f t="shared" si="3"/>
        <v>3406122</v>
      </c>
      <c r="M19" s="21">
        <f t="shared" si="3"/>
        <v>1703589</v>
      </c>
      <c r="N19" s="21">
        <f t="shared" si="3"/>
        <v>7540490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15488515</v>
      </c>
      <c r="X19" s="21">
        <f t="shared" si="3"/>
        <v>52551702</v>
      </c>
      <c r="Y19" s="21">
        <f t="shared" si="3"/>
        <v>-37063187</v>
      </c>
      <c r="Z19" s="4">
        <f>+IF(X19&lt;&gt;0,+(Y19/X19)*100,0)</f>
        <v>-70.52709158687192</v>
      </c>
      <c r="AA19" s="19">
        <f>SUM(AA20:AA23)</f>
        <v>105103402</v>
      </c>
    </row>
    <row r="20" spans="1:27" ht="13.5">
      <c r="A20" s="5" t="s">
        <v>47</v>
      </c>
      <c r="B20" s="3"/>
      <c r="C20" s="22">
        <v>35855051</v>
      </c>
      <c r="D20" s="22"/>
      <c r="E20" s="23">
        <v>102903402</v>
      </c>
      <c r="F20" s="24">
        <v>102903402</v>
      </c>
      <c r="G20" s="24">
        <v>1998141</v>
      </c>
      <c r="H20" s="24">
        <v>3364502</v>
      </c>
      <c r="I20" s="24">
        <v>2014184</v>
      </c>
      <c r="J20" s="24">
        <v>7376827</v>
      </c>
      <c r="K20" s="24">
        <v>2344869</v>
      </c>
      <c r="L20" s="24">
        <v>3159615</v>
      </c>
      <c r="M20" s="24">
        <v>1510674</v>
      </c>
      <c r="N20" s="24">
        <v>7015158</v>
      </c>
      <c r="O20" s="24"/>
      <c r="P20" s="24"/>
      <c r="Q20" s="24"/>
      <c r="R20" s="24"/>
      <c r="S20" s="24"/>
      <c r="T20" s="24"/>
      <c r="U20" s="24"/>
      <c r="V20" s="24"/>
      <c r="W20" s="24">
        <v>14391985</v>
      </c>
      <c r="X20" s="24">
        <v>51451704</v>
      </c>
      <c r="Y20" s="24">
        <v>-37059719</v>
      </c>
      <c r="Z20" s="6">
        <v>-72.03</v>
      </c>
      <c r="AA20" s="22">
        <v>102903402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2285103</v>
      </c>
      <c r="D23" s="22"/>
      <c r="E23" s="23">
        <v>2200000</v>
      </c>
      <c r="F23" s="24">
        <v>2200000</v>
      </c>
      <c r="G23" s="24">
        <v>148772</v>
      </c>
      <c r="H23" s="24">
        <v>201202</v>
      </c>
      <c r="I23" s="24">
        <v>221224</v>
      </c>
      <c r="J23" s="24">
        <v>571198</v>
      </c>
      <c r="K23" s="24">
        <v>85910</v>
      </c>
      <c r="L23" s="24">
        <v>246507</v>
      </c>
      <c r="M23" s="24">
        <v>192915</v>
      </c>
      <c r="N23" s="24">
        <v>525332</v>
      </c>
      <c r="O23" s="24"/>
      <c r="P23" s="24"/>
      <c r="Q23" s="24"/>
      <c r="R23" s="24"/>
      <c r="S23" s="24"/>
      <c r="T23" s="24"/>
      <c r="U23" s="24"/>
      <c r="V23" s="24"/>
      <c r="W23" s="24">
        <v>1096530</v>
      </c>
      <c r="X23" s="24">
        <v>1099998</v>
      </c>
      <c r="Y23" s="24">
        <v>-3468</v>
      </c>
      <c r="Z23" s="6">
        <v>-0.32</v>
      </c>
      <c r="AA23" s="22">
        <v>2200000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233677448</v>
      </c>
      <c r="D25" s="40">
        <f>+D5+D9+D15+D19+D24</f>
        <v>0</v>
      </c>
      <c r="E25" s="41">
        <f t="shared" si="4"/>
        <v>374639578</v>
      </c>
      <c r="F25" s="42">
        <f t="shared" si="4"/>
        <v>374639578</v>
      </c>
      <c r="G25" s="42">
        <f t="shared" si="4"/>
        <v>64479970</v>
      </c>
      <c r="H25" s="42">
        <f t="shared" si="4"/>
        <v>10534959</v>
      </c>
      <c r="I25" s="42">
        <f t="shared" si="4"/>
        <v>7378084</v>
      </c>
      <c r="J25" s="42">
        <f t="shared" si="4"/>
        <v>82393013</v>
      </c>
      <c r="K25" s="42">
        <f t="shared" si="4"/>
        <v>7778437</v>
      </c>
      <c r="L25" s="42">
        <f t="shared" si="4"/>
        <v>55275084</v>
      </c>
      <c r="M25" s="42">
        <f t="shared" si="4"/>
        <v>8385882</v>
      </c>
      <c r="N25" s="42">
        <f t="shared" si="4"/>
        <v>71439403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153832416</v>
      </c>
      <c r="X25" s="42">
        <f t="shared" si="4"/>
        <v>220605296</v>
      </c>
      <c r="Y25" s="42">
        <f t="shared" si="4"/>
        <v>-66772880</v>
      </c>
      <c r="Z25" s="43">
        <f>+IF(X25&lt;&gt;0,+(Y25/X25)*100,0)</f>
        <v>-30.2680312806271</v>
      </c>
      <c r="AA25" s="40">
        <f>+AA5+AA9+AA15+AA19+AA24</f>
        <v>374639578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103779485</v>
      </c>
      <c r="D28" s="19">
        <f>SUM(D29:D31)</f>
        <v>0</v>
      </c>
      <c r="E28" s="20">
        <f t="shared" si="5"/>
        <v>143880713</v>
      </c>
      <c r="F28" s="21">
        <f t="shared" si="5"/>
        <v>143880713</v>
      </c>
      <c r="G28" s="21">
        <f t="shared" si="5"/>
        <v>7071871</v>
      </c>
      <c r="H28" s="21">
        <f t="shared" si="5"/>
        <v>6841518</v>
      </c>
      <c r="I28" s="21">
        <f t="shared" si="5"/>
        <v>8208170</v>
      </c>
      <c r="J28" s="21">
        <f t="shared" si="5"/>
        <v>22121559</v>
      </c>
      <c r="K28" s="21">
        <f t="shared" si="5"/>
        <v>9724570</v>
      </c>
      <c r="L28" s="21">
        <f t="shared" si="5"/>
        <v>6134912</v>
      </c>
      <c r="M28" s="21">
        <f t="shared" si="5"/>
        <v>8770515</v>
      </c>
      <c r="N28" s="21">
        <f t="shared" si="5"/>
        <v>24629997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46751556</v>
      </c>
      <c r="X28" s="21">
        <f t="shared" si="5"/>
        <v>71940354</v>
      </c>
      <c r="Y28" s="21">
        <f t="shared" si="5"/>
        <v>-25188798</v>
      </c>
      <c r="Z28" s="4">
        <f>+IF(X28&lt;&gt;0,+(Y28/X28)*100,0)</f>
        <v>-35.01344739004203</v>
      </c>
      <c r="AA28" s="19">
        <f>SUM(AA29:AA31)</f>
        <v>143880713</v>
      </c>
    </row>
    <row r="29" spans="1:27" ht="13.5">
      <c r="A29" s="5" t="s">
        <v>33</v>
      </c>
      <c r="B29" s="3"/>
      <c r="C29" s="22">
        <v>47267349</v>
      </c>
      <c r="D29" s="22"/>
      <c r="E29" s="23">
        <v>54551824</v>
      </c>
      <c r="F29" s="24">
        <v>54551824</v>
      </c>
      <c r="G29" s="24">
        <v>3453088</v>
      </c>
      <c r="H29" s="24">
        <v>3281323</v>
      </c>
      <c r="I29" s="24">
        <v>3345831</v>
      </c>
      <c r="J29" s="24">
        <v>10080242</v>
      </c>
      <c r="K29" s="24">
        <v>4931907</v>
      </c>
      <c r="L29" s="24">
        <v>4063488</v>
      </c>
      <c r="M29" s="24">
        <v>4957621</v>
      </c>
      <c r="N29" s="24">
        <v>13953016</v>
      </c>
      <c r="O29" s="24"/>
      <c r="P29" s="24"/>
      <c r="Q29" s="24"/>
      <c r="R29" s="24"/>
      <c r="S29" s="24"/>
      <c r="T29" s="24"/>
      <c r="U29" s="24"/>
      <c r="V29" s="24"/>
      <c r="W29" s="24">
        <v>24033258</v>
      </c>
      <c r="X29" s="24">
        <v>27275910</v>
      </c>
      <c r="Y29" s="24">
        <v>-3242652</v>
      </c>
      <c r="Z29" s="6">
        <v>-11.89</v>
      </c>
      <c r="AA29" s="22">
        <v>54551824</v>
      </c>
    </row>
    <row r="30" spans="1:27" ht="13.5">
      <c r="A30" s="5" t="s">
        <v>34</v>
      </c>
      <c r="B30" s="3"/>
      <c r="C30" s="25">
        <v>37913576</v>
      </c>
      <c r="D30" s="25"/>
      <c r="E30" s="26">
        <v>53864696</v>
      </c>
      <c r="F30" s="27">
        <v>53864696</v>
      </c>
      <c r="G30" s="27">
        <v>1380212</v>
      </c>
      <c r="H30" s="27">
        <v>1502533</v>
      </c>
      <c r="I30" s="27">
        <v>2867732</v>
      </c>
      <c r="J30" s="27">
        <v>5750477</v>
      </c>
      <c r="K30" s="27">
        <v>3395807</v>
      </c>
      <c r="L30" s="27">
        <v>666920</v>
      </c>
      <c r="M30" s="27">
        <v>1780896</v>
      </c>
      <c r="N30" s="27">
        <v>5843623</v>
      </c>
      <c r="O30" s="27"/>
      <c r="P30" s="27"/>
      <c r="Q30" s="27"/>
      <c r="R30" s="27"/>
      <c r="S30" s="27"/>
      <c r="T30" s="27"/>
      <c r="U30" s="27"/>
      <c r="V30" s="27"/>
      <c r="W30" s="27">
        <v>11594100</v>
      </c>
      <c r="X30" s="27">
        <v>26932350</v>
      </c>
      <c r="Y30" s="27">
        <v>-15338250</v>
      </c>
      <c r="Z30" s="7">
        <v>-56.95</v>
      </c>
      <c r="AA30" s="25">
        <v>53864696</v>
      </c>
    </row>
    <row r="31" spans="1:27" ht="13.5">
      <c r="A31" s="5" t="s">
        <v>35</v>
      </c>
      <c r="B31" s="3"/>
      <c r="C31" s="22">
        <v>18598560</v>
      </c>
      <c r="D31" s="22"/>
      <c r="E31" s="23">
        <v>35464193</v>
      </c>
      <c r="F31" s="24">
        <v>35464193</v>
      </c>
      <c r="G31" s="24">
        <v>2238571</v>
      </c>
      <c r="H31" s="24">
        <v>2057662</v>
      </c>
      <c r="I31" s="24">
        <v>1994607</v>
      </c>
      <c r="J31" s="24">
        <v>6290840</v>
      </c>
      <c r="K31" s="24">
        <v>1396856</v>
      </c>
      <c r="L31" s="24">
        <v>1404504</v>
      </c>
      <c r="M31" s="24">
        <v>2031998</v>
      </c>
      <c r="N31" s="24">
        <v>4833358</v>
      </c>
      <c r="O31" s="24"/>
      <c r="P31" s="24"/>
      <c r="Q31" s="24"/>
      <c r="R31" s="24"/>
      <c r="S31" s="24"/>
      <c r="T31" s="24"/>
      <c r="U31" s="24"/>
      <c r="V31" s="24"/>
      <c r="W31" s="24">
        <v>11124198</v>
      </c>
      <c r="X31" s="24">
        <v>17732094</v>
      </c>
      <c r="Y31" s="24">
        <v>-6607896</v>
      </c>
      <c r="Z31" s="6">
        <v>-37.27</v>
      </c>
      <c r="AA31" s="22">
        <v>35464193</v>
      </c>
    </row>
    <row r="32" spans="1:27" ht="13.5">
      <c r="A32" s="2" t="s">
        <v>36</v>
      </c>
      <c r="B32" s="3"/>
      <c r="C32" s="19">
        <f aca="true" t="shared" si="6" ref="C32:Y32">SUM(C33:C37)</f>
        <v>11360682</v>
      </c>
      <c r="D32" s="19">
        <f>SUM(D33:D37)</f>
        <v>0</v>
      </c>
      <c r="E32" s="20">
        <f t="shared" si="6"/>
        <v>24091396</v>
      </c>
      <c r="F32" s="21">
        <f t="shared" si="6"/>
        <v>24091396</v>
      </c>
      <c r="G32" s="21">
        <f t="shared" si="6"/>
        <v>1115695</v>
      </c>
      <c r="H32" s="21">
        <f t="shared" si="6"/>
        <v>1001618</v>
      </c>
      <c r="I32" s="21">
        <f t="shared" si="6"/>
        <v>1167146</v>
      </c>
      <c r="J32" s="21">
        <f t="shared" si="6"/>
        <v>3284459</v>
      </c>
      <c r="K32" s="21">
        <f t="shared" si="6"/>
        <v>1212948</v>
      </c>
      <c r="L32" s="21">
        <f t="shared" si="6"/>
        <v>1362805</v>
      </c>
      <c r="M32" s="21">
        <f t="shared" si="6"/>
        <v>1218134</v>
      </c>
      <c r="N32" s="21">
        <f t="shared" si="6"/>
        <v>3793887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7078346</v>
      </c>
      <c r="X32" s="21">
        <f t="shared" si="6"/>
        <v>12045696</v>
      </c>
      <c r="Y32" s="21">
        <f t="shared" si="6"/>
        <v>-4967350</v>
      </c>
      <c r="Z32" s="4">
        <f>+IF(X32&lt;&gt;0,+(Y32/X32)*100,0)</f>
        <v>-41.237550740114976</v>
      </c>
      <c r="AA32" s="19">
        <f>SUM(AA33:AA37)</f>
        <v>24091396</v>
      </c>
    </row>
    <row r="33" spans="1:27" ht="13.5">
      <c r="A33" s="5" t="s">
        <v>37</v>
      </c>
      <c r="B33" s="3"/>
      <c r="C33" s="22">
        <v>9696681</v>
      </c>
      <c r="D33" s="22"/>
      <c r="E33" s="23">
        <v>19839254</v>
      </c>
      <c r="F33" s="24">
        <v>19839254</v>
      </c>
      <c r="G33" s="24">
        <v>886655</v>
      </c>
      <c r="H33" s="24">
        <v>848924</v>
      </c>
      <c r="I33" s="24">
        <v>1118804</v>
      </c>
      <c r="J33" s="24">
        <v>2854383</v>
      </c>
      <c r="K33" s="24">
        <v>1084874</v>
      </c>
      <c r="L33" s="24">
        <v>1248931</v>
      </c>
      <c r="M33" s="24">
        <v>1011692</v>
      </c>
      <c r="N33" s="24">
        <v>3345497</v>
      </c>
      <c r="O33" s="24"/>
      <c r="P33" s="24"/>
      <c r="Q33" s="24"/>
      <c r="R33" s="24"/>
      <c r="S33" s="24"/>
      <c r="T33" s="24"/>
      <c r="U33" s="24"/>
      <c r="V33" s="24"/>
      <c r="W33" s="24">
        <v>6199880</v>
      </c>
      <c r="X33" s="24">
        <v>9919626</v>
      </c>
      <c r="Y33" s="24">
        <v>-3719746</v>
      </c>
      <c r="Z33" s="6">
        <v>-37.5</v>
      </c>
      <c r="AA33" s="22">
        <v>19839254</v>
      </c>
    </row>
    <row r="34" spans="1:27" ht="13.5">
      <c r="A34" s="5" t="s">
        <v>38</v>
      </c>
      <c r="B34" s="3"/>
      <c r="C34" s="22">
        <v>98839</v>
      </c>
      <c r="D34" s="22"/>
      <c r="E34" s="23">
        <v>105400</v>
      </c>
      <c r="F34" s="24">
        <v>105400</v>
      </c>
      <c r="G34" s="24">
        <v>17800</v>
      </c>
      <c r="H34" s="24"/>
      <c r="I34" s="24">
        <v>27000</v>
      </c>
      <c r="J34" s="24">
        <v>44800</v>
      </c>
      <c r="K34" s="24"/>
      <c r="L34" s="24"/>
      <c r="M34" s="24">
        <v>1950</v>
      </c>
      <c r="N34" s="24">
        <v>1950</v>
      </c>
      <c r="O34" s="24"/>
      <c r="P34" s="24"/>
      <c r="Q34" s="24"/>
      <c r="R34" s="24"/>
      <c r="S34" s="24"/>
      <c r="T34" s="24"/>
      <c r="U34" s="24"/>
      <c r="V34" s="24"/>
      <c r="W34" s="24">
        <v>46750</v>
      </c>
      <c r="X34" s="24">
        <v>52698</v>
      </c>
      <c r="Y34" s="24">
        <v>-5948</v>
      </c>
      <c r="Z34" s="6">
        <v>-11.29</v>
      </c>
      <c r="AA34" s="22">
        <v>105400</v>
      </c>
    </row>
    <row r="35" spans="1:27" ht="13.5">
      <c r="A35" s="5" t="s">
        <v>39</v>
      </c>
      <c r="B35" s="3"/>
      <c r="C35" s="22">
        <v>1444566</v>
      </c>
      <c r="D35" s="22"/>
      <c r="E35" s="23">
        <v>4146742</v>
      </c>
      <c r="F35" s="24">
        <v>4146742</v>
      </c>
      <c r="G35" s="24">
        <v>211240</v>
      </c>
      <c r="H35" s="24">
        <v>152694</v>
      </c>
      <c r="I35" s="24">
        <v>21342</v>
      </c>
      <c r="J35" s="24">
        <v>385276</v>
      </c>
      <c r="K35" s="24">
        <v>128074</v>
      </c>
      <c r="L35" s="24">
        <v>113874</v>
      </c>
      <c r="M35" s="24">
        <v>204492</v>
      </c>
      <c r="N35" s="24">
        <v>446440</v>
      </c>
      <c r="O35" s="24"/>
      <c r="P35" s="24"/>
      <c r="Q35" s="24"/>
      <c r="R35" s="24"/>
      <c r="S35" s="24"/>
      <c r="T35" s="24"/>
      <c r="U35" s="24"/>
      <c r="V35" s="24"/>
      <c r="W35" s="24">
        <v>831716</v>
      </c>
      <c r="X35" s="24">
        <v>2073372</v>
      </c>
      <c r="Y35" s="24">
        <v>-1241656</v>
      </c>
      <c r="Z35" s="6">
        <v>-59.89</v>
      </c>
      <c r="AA35" s="22">
        <v>4146742</v>
      </c>
    </row>
    <row r="36" spans="1:27" ht="13.5">
      <c r="A36" s="5" t="s">
        <v>40</v>
      </c>
      <c r="B36" s="3"/>
      <c r="C36" s="22">
        <v>120596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22168876</v>
      </c>
      <c r="D38" s="19">
        <f>SUM(D39:D41)</f>
        <v>0</v>
      </c>
      <c r="E38" s="20">
        <f t="shared" si="7"/>
        <v>114341017</v>
      </c>
      <c r="F38" s="21">
        <f t="shared" si="7"/>
        <v>114341017</v>
      </c>
      <c r="G38" s="21">
        <f t="shared" si="7"/>
        <v>3925599</v>
      </c>
      <c r="H38" s="21">
        <f t="shared" si="7"/>
        <v>8013074</v>
      </c>
      <c r="I38" s="21">
        <f t="shared" si="7"/>
        <v>6511261</v>
      </c>
      <c r="J38" s="21">
        <f t="shared" si="7"/>
        <v>18449934</v>
      </c>
      <c r="K38" s="21">
        <f t="shared" si="7"/>
        <v>8043615</v>
      </c>
      <c r="L38" s="21">
        <f t="shared" si="7"/>
        <v>4759618</v>
      </c>
      <c r="M38" s="21">
        <f t="shared" si="7"/>
        <v>4668431</v>
      </c>
      <c r="N38" s="21">
        <f t="shared" si="7"/>
        <v>17471664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35921598</v>
      </c>
      <c r="X38" s="21">
        <f t="shared" si="7"/>
        <v>57170508</v>
      </c>
      <c r="Y38" s="21">
        <f t="shared" si="7"/>
        <v>-21248910</v>
      </c>
      <c r="Z38" s="4">
        <f>+IF(X38&lt;&gt;0,+(Y38/X38)*100,0)</f>
        <v>-37.16760746642308</v>
      </c>
      <c r="AA38" s="19">
        <f>SUM(AA39:AA41)</f>
        <v>114341017</v>
      </c>
    </row>
    <row r="39" spans="1:27" ht="13.5">
      <c r="A39" s="5" t="s">
        <v>43</v>
      </c>
      <c r="B39" s="3"/>
      <c r="C39" s="22">
        <v>5828316</v>
      </c>
      <c r="D39" s="22"/>
      <c r="E39" s="23">
        <v>14685307</v>
      </c>
      <c r="F39" s="24">
        <v>14685307</v>
      </c>
      <c r="G39" s="24">
        <v>589115</v>
      </c>
      <c r="H39" s="24">
        <v>364204</v>
      </c>
      <c r="I39" s="24">
        <v>334560</v>
      </c>
      <c r="J39" s="24">
        <v>1287879</v>
      </c>
      <c r="K39" s="24">
        <v>516863</v>
      </c>
      <c r="L39" s="24">
        <v>313059</v>
      </c>
      <c r="M39" s="24">
        <v>331979</v>
      </c>
      <c r="N39" s="24">
        <v>1161901</v>
      </c>
      <c r="O39" s="24"/>
      <c r="P39" s="24"/>
      <c r="Q39" s="24"/>
      <c r="R39" s="24"/>
      <c r="S39" s="24"/>
      <c r="T39" s="24"/>
      <c r="U39" s="24"/>
      <c r="V39" s="24"/>
      <c r="W39" s="24">
        <v>2449780</v>
      </c>
      <c r="X39" s="24">
        <v>7342656</v>
      </c>
      <c r="Y39" s="24">
        <v>-4892876</v>
      </c>
      <c r="Z39" s="6">
        <v>-66.64</v>
      </c>
      <c r="AA39" s="22">
        <v>14685307</v>
      </c>
    </row>
    <row r="40" spans="1:27" ht="13.5">
      <c r="A40" s="5" t="s">
        <v>44</v>
      </c>
      <c r="B40" s="3"/>
      <c r="C40" s="22">
        <v>16310810</v>
      </c>
      <c r="D40" s="22"/>
      <c r="E40" s="23">
        <v>98634110</v>
      </c>
      <c r="F40" s="24">
        <v>98634110</v>
      </c>
      <c r="G40" s="24">
        <v>3310974</v>
      </c>
      <c r="H40" s="24">
        <v>7648870</v>
      </c>
      <c r="I40" s="24">
        <v>6133551</v>
      </c>
      <c r="J40" s="24">
        <v>17093395</v>
      </c>
      <c r="K40" s="24">
        <v>7483191</v>
      </c>
      <c r="L40" s="24">
        <v>4446559</v>
      </c>
      <c r="M40" s="24">
        <v>4222512</v>
      </c>
      <c r="N40" s="24">
        <v>16152262</v>
      </c>
      <c r="O40" s="24"/>
      <c r="P40" s="24"/>
      <c r="Q40" s="24"/>
      <c r="R40" s="24"/>
      <c r="S40" s="24"/>
      <c r="T40" s="24"/>
      <c r="U40" s="24"/>
      <c r="V40" s="24"/>
      <c r="W40" s="24">
        <v>33245657</v>
      </c>
      <c r="X40" s="24">
        <v>49317054</v>
      </c>
      <c r="Y40" s="24">
        <v>-16071397</v>
      </c>
      <c r="Z40" s="6">
        <v>-32.59</v>
      </c>
      <c r="AA40" s="22">
        <v>98634110</v>
      </c>
    </row>
    <row r="41" spans="1:27" ht="13.5">
      <c r="A41" s="5" t="s">
        <v>45</v>
      </c>
      <c r="B41" s="3"/>
      <c r="C41" s="22">
        <v>29750</v>
      </c>
      <c r="D41" s="22"/>
      <c r="E41" s="23">
        <v>1021600</v>
      </c>
      <c r="F41" s="24">
        <v>1021600</v>
      </c>
      <c r="G41" s="24">
        <v>25510</v>
      </c>
      <c r="H41" s="24"/>
      <c r="I41" s="24">
        <v>43150</v>
      </c>
      <c r="J41" s="24">
        <v>68660</v>
      </c>
      <c r="K41" s="24">
        <v>43561</v>
      </c>
      <c r="L41" s="24"/>
      <c r="M41" s="24">
        <v>113940</v>
      </c>
      <c r="N41" s="24">
        <v>157501</v>
      </c>
      <c r="O41" s="24"/>
      <c r="P41" s="24"/>
      <c r="Q41" s="24"/>
      <c r="R41" s="24"/>
      <c r="S41" s="24"/>
      <c r="T41" s="24"/>
      <c r="U41" s="24"/>
      <c r="V41" s="24"/>
      <c r="W41" s="24">
        <v>226161</v>
      </c>
      <c r="X41" s="24">
        <v>510798</v>
      </c>
      <c r="Y41" s="24">
        <v>-284637</v>
      </c>
      <c r="Z41" s="6">
        <v>-55.72</v>
      </c>
      <c r="AA41" s="22">
        <v>1021600</v>
      </c>
    </row>
    <row r="42" spans="1:27" ht="13.5">
      <c r="A42" s="2" t="s">
        <v>46</v>
      </c>
      <c r="B42" s="8"/>
      <c r="C42" s="19">
        <f aca="true" t="shared" si="8" ref="C42:Y42">SUM(C43:C46)</f>
        <v>51986694</v>
      </c>
      <c r="D42" s="19">
        <f>SUM(D43:D46)</f>
        <v>0</v>
      </c>
      <c r="E42" s="20">
        <f t="shared" si="8"/>
        <v>126219507</v>
      </c>
      <c r="F42" s="21">
        <f t="shared" si="8"/>
        <v>126219507</v>
      </c>
      <c r="G42" s="21">
        <f t="shared" si="8"/>
        <v>1255410</v>
      </c>
      <c r="H42" s="21">
        <f t="shared" si="8"/>
        <v>5796301</v>
      </c>
      <c r="I42" s="21">
        <f t="shared" si="8"/>
        <v>5674988</v>
      </c>
      <c r="J42" s="21">
        <f t="shared" si="8"/>
        <v>12726699</v>
      </c>
      <c r="K42" s="21">
        <f t="shared" si="8"/>
        <v>4293366</v>
      </c>
      <c r="L42" s="21">
        <f t="shared" si="8"/>
        <v>4325544</v>
      </c>
      <c r="M42" s="21">
        <f t="shared" si="8"/>
        <v>3717791</v>
      </c>
      <c r="N42" s="21">
        <f t="shared" si="8"/>
        <v>12336701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25063400</v>
      </c>
      <c r="X42" s="21">
        <f t="shared" si="8"/>
        <v>63109752</v>
      </c>
      <c r="Y42" s="21">
        <f t="shared" si="8"/>
        <v>-38046352</v>
      </c>
      <c r="Z42" s="4">
        <f>+IF(X42&lt;&gt;0,+(Y42/X42)*100,0)</f>
        <v>-60.28601094803858</v>
      </c>
      <c r="AA42" s="19">
        <f>SUM(AA43:AA46)</f>
        <v>126219507</v>
      </c>
    </row>
    <row r="43" spans="1:27" ht="13.5">
      <c r="A43" s="5" t="s">
        <v>47</v>
      </c>
      <c r="B43" s="3"/>
      <c r="C43" s="22">
        <v>40447174</v>
      </c>
      <c r="D43" s="22"/>
      <c r="E43" s="23">
        <v>111327997</v>
      </c>
      <c r="F43" s="24">
        <v>111327997</v>
      </c>
      <c r="G43" s="24">
        <v>774679</v>
      </c>
      <c r="H43" s="24">
        <v>5225976</v>
      </c>
      <c r="I43" s="24">
        <v>4804674</v>
      </c>
      <c r="J43" s="24">
        <v>10805329</v>
      </c>
      <c r="K43" s="24">
        <v>3216116</v>
      </c>
      <c r="L43" s="24">
        <v>3729742</v>
      </c>
      <c r="M43" s="24">
        <v>2693834</v>
      </c>
      <c r="N43" s="24">
        <v>9639692</v>
      </c>
      <c r="O43" s="24"/>
      <c r="P43" s="24"/>
      <c r="Q43" s="24"/>
      <c r="R43" s="24"/>
      <c r="S43" s="24"/>
      <c r="T43" s="24"/>
      <c r="U43" s="24"/>
      <c r="V43" s="24"/>
      <c r="W43" s="24">
        <v>20445021</v>
      </c>
      <c r="X43" s="24">
        <v>55663998</v>
      </c>
      <c r="Y43" s="24">
        <v>-35218977</v>
      </c>
      <c r="Z43" s="6">
        <v>-63.27</v>
      </c>
      <c r="AA43" s="22">
        <v>111327997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11539520</v>
      </c>
      <c r="D46" s="22"/>
      <c r="E46" s="23">
        <v>14891510</v>
      </c>
      <c r="F46" s="24">
        <v>14891510</v>
      </c>
      <c r="G46" s="24">
        <v>480731</v>
      </c>
      <c r="H46" s="24">
        <v>570325</v>
      </c>
      <c r="I46" s="24">
        <v>870314</v>
      </c>
      <c r="J46" s="24">
        <v>1921370</v>
      </c>
      <c r="K46" s="24">
        <v>1077250</v>
      </c>
      <c r="L46" s="24">
        <v>595802</v>
      </c>
      <c r="M46" s="24">
        <v>1023957</v>
      </c>
      <c r="N46" s="24">
        <v>2697009</v>
      </c>
      <c r="O46" s="24"/>
      <c r="P46" s="24"/>
      <c r="Q46" s="24"/>
      <c r="R46" s="24"/>
      <c r="S46" s="24"/>
      <c r="T46" s="24"/>
      <c r="U46" s="24"/>
      <c r="V46" s="24"/>
      <c r="W46" s="24">
        <v>4618379</v>
      </c>
      <c r="X46" s="24">
        <v>7445754</v>
      </c>
      <c r="Y46" s="24">
        <v>-2827375</v>
      </c>
      <c r="Z46" s="6">
        <v>-37.97</v>
      </c>
      <c r="AA46" s="22">
        <v>14891510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189295737</v>
      </c>
      <c r="D48" s="40">
        <f>+D28+D32+D38+D42+D47</f>
        <v>0</v>
      </c>
      <c r="E48" s="41">
        <f t="shared" si="9"/>
        <v>408532633</v>
      </c>
      <c r="F48" s="42">
        <f t="shared" si="9"/>
        <v>408532633</v>
      </c>
      <c r="G48" s="42">
        <f t="shared" si="9"/>
        <v>13368575</v>
      </c>
      <c r="H48" s="42">
        <f t="shared" si="9"/>
        <v>21652511</v>
      </c>
      <c r="I48" s="42">
        <f t="shared" si="9"/>
        <v>21561565</v>
      </c>
      <c r="J48" s="42">
        <f t="shared" si="9"/>
        <v>56582651</v>
      </c>
      <c r="K48" s="42">
        <f t="shared" si="9"/>
        <v>23274499</v>
      </c>
      <c r="L48" s="42">
        <f t="shared" si="9"/>
        <v>16582879</v>
      </c>
      <c r="M48" s="42">
        <f t="shared" si="9"/>
        <v>18374871</v>
      </c>
      <c r="N48" s="42">
        <f t="shared" si="9"/>
        <v>58232249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114814900</v>
      </c>
      <c r="X48" s="42">
        <f t="shared" si="9"/>
        <v>204266310</v>
      </c>
      <c r="Y48" s="42">
        <f t="shared" si="9"/>
        <v>-89451410</v>
      </c>
      <c r="Z48" s="43">
        <f>+IF(X48&lt;&gt;0,+(Y48/X48)*100,0)</f>
        <v>-43.79156308252693</v>
      </c>
      <c r="AA48" s="40">
        <f>+AA28+AA32+AA38+AA42+AA47</f>
        <v>408532633</v>
      </c>
    </row>
    <row r="49" spans="1:27" ht="13.5">
      <c r="A49" s="14" t="s">
        <v>58</v>
      </c>
      <c r="B49" s="15"/>
      <c r="C49" s="44">
        <f aca="true" t="shared" si="10" ref="C49:Y49">+C25-C48</f>
        <v>44381711</v>
      </c>
      <c r="D49" s="44">
        <f>+D25-D48</f>
        <v>0</v>
      </c>
      <c r="E49" s="45">
        <f t="shared" si="10"/>
        <v>-33893055</v>
      </c>
      <c r="F49" s="46">
        <f t="shared" si="10"/>
        <v>-33893055</v>
      </c>
      <c r="G49" s="46">
        <f t="shared" si="10"/>
        <v>51111395</v>
      </c>
      <c r="H49" s="46">
        <f t="shared" si="10"/>
        <v>-11117552</v>
      </c>
      <c r="I49" s="46">
        <f t="shared" si="10"/>
        <v>-14183481</v>
      </c>
      <c r="J49" s="46">
        <f t="shared" si="10"/>
        <v>25810362</v>
      </c>
      <c r="K49" s="46">
        <f t="shared" si="10"/>
        <v>-15496062</v>
      </c>
      <c r="L49" s="46">
        <f t="shared" si="10"/>
        <v>38692205</v>
      </c>
      <c r="M49" s="46">
        <f t="shared" si="10"/>
        <v>-9988989</v>
      </c>
      <c r="N49" s="46">
        <f t="shared" si="10"/>
        <v>13207154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39017516</v>
      </c>
      <c r="X49" s="46">
        <f>IF(F25=F48,0,X25-X48)</f>
        <v>16338986</v>
      </c>
      <c r="Y49" s="46">
        <f t="shared" si="10"/>
        <v>22678530</v>
      </c>
      <c r="Z49" s="47">
        <f>+IF(X49&lt;&gt;0,+(Y49/X49)*100,0)</f>
        <v>138.8001066896073</v>
      </c>
      <c r="AA49" s="44">
        <f>+AA25-AA48</f>
        <v>-33893055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126866916</v>
      </c>
      <c r="D5" s="19">
        <f>SUM(D6:D8)</f>
        <v>0</v>
      </c>
      <c r="E5" s="20">
        <f t="shared" si="0"/>
        <v>146191139</v>
      </c>
      <c r="F5" s="21">
        <f t="shared" si="0"/>
        <v>167723079</v>
      </c>
      <c r="G5" s="21">
        <f t="shared" si="0"/>
        <v>2719118</v>
      </c>
      <c r="H5" s="21">
        <f t="shared" si="0"/>
        <v>1971082</v>
      </c>
      <c r="I5" s="21">
        <f t="shared" si="0"/>
        <v>351969</v>
      </c>
      <c r="J5" s="21">
        <f t="shared" si="0"/>
        <v>5042169</v>
      </c>
      <c r="K5" s="21">
        <f t="shared" si="0"/>
        <v>10351969</v>
      </c>
      <c r="L5" s="21">
        <f t="shared" si="0"/>
        <v>47694969</v>
      </c>
      <c r="M5" s="21">
        <f t="shared" si="0"/>
        <v>10741969</v>
      </c>
      <c r="N5" s="21">
        <f t="shared" si="0"/>
        <v>68788907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73831076</v>
      </c>
      <c r="X5" s="21">
        <f t="shared" si="0"/>
        <v>73095570</v>
      </c>
      <c r="Y5" s="21">
        <f t="shared" si="0"/>
        <v>735506</v>
      </c>
      <c r="Z5" s="4">
        <f>+IF(X5&lt;&gt;0,+(Y5/X5)*100,0)</f>
        <v>1.0062251378571916</v>
      </c>
      <c r="AA5" s="19">
        <f>SUM(AA6:AA8)</f>
        <v>167723079</v>
      </c>
    </row>
    <row r="6" spans="1:27" ht="13.5">
      <c r="A6" s="5" t="s">
        <v>33</v>
      </c>
      <c r="B6" s="3"/>
      <c r="C6" s="22"/>
      <c r="D6" s="22"/>
      <c r="E6" s="23"/>
      <c r="F6" s="24">
        <v>129768328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129768328</v>
      </c>
    </row>
    <row r="7" spans="1:27" ht="13.5">
      <c r="A7" s="5" t="s">
        <v>34</v>
      </c>
      <c r="B7" s="3"/>
      <c r="C7" s="25">
        <v>126866916</v>
      </c>
      <c r="D7" s="25"/>
      <c r="E7" s="26">
        <v>146191139</v>
      </c>
      <c r="F7" s="27">
        <v>24119356</v>
      </c>
      <c r="G7" s="27">
        <v>2719118</v>
      </c>
      <c r="H7" s="27">
        <v>1971082</v>
      </c>
      <c r="I7" s="27">
        <v>351969</v>
      </c>
      <c r="J7" s="27">
        <v>5042169</v>
      </c>
      <c r="K7" s="27">
        <v>10351969</v>
      </c>
      <c r="L7" s="27">
        <v>47694969</v>
      </c>
      <c r="M7" s="27">
        <v>10741969</v>
      </c>
      <c r="N7" s="27">
        <v>68788907</v>
      </c>
      <c r="O7" s="27"/>
      <c r="P7" s="27"/>
      <c r="Q7" s="27"/>
      <c r="R7" s="27"/>
      <c r="S7" s="27"/>
      <c r="T7" s="27"/>
      <c r="U7" s="27"/>
      <c r="V7" s="27"/>
      <c r="W7" s="27">
        <v>73831076</v>
      </c>
      <c r="X7" s="27">
        <v>73095570</v>
      </c>
      <c r="Y7" s="27">
        <v>735506</v>
      </c>
      <c r="Z7" s="7">
        <v>1.01</v>
      </c>
      <c r="AA7" s="25">
        <v>24119356</v>
      </c>
    </row>
    <row r="8" spans="1:27" ht="13.5">
      <c r="A8" s="5" t="s">
        <v>35</v>
      </c>
      <c r="B8" s="3"/>
      <c r="C8" s="22"/>
      <c r="D8" s="22"/>
      <c r="E8" s="23"/>
      <c r="F8" s="24">
        <v>13835395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13835395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19108264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19108264</v>
      </c>
    </row>
    <row r="10" spans="1:27" ht="13.5">
      <c r="A10" s="5" t="s">
        <v>37</v>
      </c>
      <c r="B10" s="3"/>
      <c r="C10" s="22"/>
      <c r="D10" s="22"/>
      <c r="E10" s="23"/>
      <c r="F10" s="24">
        <v>17658264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17658264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>
        <v>1450000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1450000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24722609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24722609</v>
      </c>
    </row>
    <row r="16" spans="1:27" ht="13.5">
      <c r="A16" s="5" t="s">
        <v>43</v>
      </c>
      <c r="B16" s="3"/>
      <c r="C16" s="22"/>
      <c r="D16" s="22"/>
      <c r="E16" s="23"/>
      <c r="F16" s="24">
        <v>10092851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10092851</v>
      </c>
    </row>
    <row r="17" spans="1:27" ht="13.5">
      <c r="A17" s="5" t="s">
        <v>44</v>
      </c>
      <c r="B17" s="3"/>
      <c r="C17" s="22"/>
      <c r="D17" s="22"/>
      <c r="E17" s="23"/>
      <c r="F17" s="24">
        <v>14629758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14629758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1050000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1050000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1050000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1050000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126866916</v>
      </c>
      <c r="D25" s="40">
        <f>+D5+D9+D15+D19+D24</f>
        <v>0</v>
      </c>
      <c r="E25" s="41">
        <f t="shared" si="4"/>
        <v>146191139</v>
      </c>
      <c r="F25" s="42">
        <f t="shared" si="4"/>
        <v>212603952</v>
      </c>
      <c r="G25" s="42">
        <f t="shared" si="4"/>
        <v>2719118</v>
      </c>
      <c r="H25" s="42">
        <f t="shared" si="4"/>
        <v>1971082</v>
      </c>
      <c r="I25" s="42">
        <f t="shared" si="4"/>
        <v>351969</v>
      </c>
      <c r="J25" s="42">
        <f t="shared" si="4"/>
        <v>5042169</v>
      </c>
      <c r="K25" s="42">
        <f t="shared" si="4"/>
        <v>10351969</v>
      </c>
      <c r="L25" s="42">
        <f t="shared" si="4"/>
        <v>47694969</v>
      </c>
      <c r="M25" s="42">
        <f t="shared" si="4"/>
        <v>10741969</v>
      </c>
      <c r="N25" s="42">
        <f t="shared" si="4"/>
        <v>68788907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73831076</v>
      </c>
      <c r="X25" s="42">
        <f t="shared" si="4"/>
        <v>73095570</v>
      </c>
      <c r="Y25" s="42">
        <f t="shared" si="4"/>
        <v>735506</v>
      </c>
      <c r="Z25" s="43">
        <f>+IF(X25&lt;&gt;0,+(Y25/X25)*100,0)</f>
        <v>1.0062251378571916</v>
      </c>
      <c r="AA25" s="40">
        <f>+AA5+AA9+AA15+AA19+AA24</f>
        <v>212603952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112467323</v>
      </c>
      <c r="D28" s="19">
        <f>SUM(D29:D31)</f>
        <v>0</v>
      </c>
      <c r="E28" s="20">
        <f t="shared" si="5"/>
        <v>112272920</v>
      </c>
      <c r="F28" s="21">
        <f t="shared" si="5"/>
        <v>55318264</v>
      </c>
      <c r="G28" s="21">
        <f t="shared" si="5"/>
        <v>5500959</v>
      </c>
      <c r="H28" s="21">
        <f t="shared" si="5"/>
        <v>7118511</v>
      </c>
      <c r="I28" s="21">
        <f t="shared" si="5"/>
        <v>8690181</v>
      </c>
      <c r="J28" s="21">
        <f t="shared" si="5"/>
        <v>21309651</v>
      </c>
      <c r="K28" s="21">
        <f t="shared" si="5"/>
        <v>8418793</v>
      </c>
      <c r="L28" s="21">
        <f t="shared" si="5"/>
        <v>6958967</v>
      </c>
      <c r="M28" s="21">
        <f t="shared" si="5"/>
        <v>9358585</v>
      </c>
      <c r="N28" s="21">
        <f t="shared" si="5"/>
        <v>24736345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46045996</v>
      </c>
      <c r="X28" s="21">
        <f t="shared" si="5"/>
        <v>58936296</v>
      </c>
      <c r="Y28" s="21">
        <f t="shared" si="5"/>
        <v>-12890300</v>
      </c>
      <c r="Z28" s="4">
        <f>+IF(X28&lt;&gt;0,+(Y28/X28)*100,0)</f>
        <v>-21.87158147841527</v>
      </c>
      <c r="AA28" s="19">
        <f>SUM(AA29:AA31)</f>
        <v>55318264</v>
      </c>
    </row>
    <row r="29" spans="1:27" ht="13.5">
      <c r="A29" s="5" t="s">
        <v>33</v>
      </c>
      <c r="B29" s="3"/>
      <c r="C29" s="22"/>
      <c r="D29" s="22"/>
      <c r="E29" s="23">
        <v>70089501</v>
      </c>
      <c r="F29" s="24">
        <v>15172028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37269588</v>
      </c>
      <c r="Y29" s="24">
        <v>-37269588</v>
      </c>
      <c r="Z29" s="6">
        <v>-100</v>
      </c>
      <c r="AA29" s="22">
        <v>15172028</v>
      </c>
    </row>
    <row r="30" spans="1:27" ht="13.5">
      <c r="A30" s="5" t="s">
        <v>34</v>
      </c>
      <c r="B30" s="3"/>
      <c r="C30" s="25">
        <v>112467323</v>
      </c>
      <c r="D30" s="25"/>
      <c r="E30" s="26">
        <v>27681085</v>
      </c>
      <c r="F30" s="27">
        <v>26310841</v>
      </c>
      <c r="G30" s="27">
        <v>5500959</v>
      </c>
      <c r="H30" s="27">
        <v>7118511</v>
      </c>
      <c r="I30" s="27">
        <v>8690181</v>
      </c>
      <c r="J30" s="27">
        <v>21309651</v>
      </c>
      <c r="K30" s="27">
        <v>8418793</v>
      </c>
      <c r="L30" s="27">
        <v>6958967</v>
      </c>
      <c r="M30" s="27">
        <v>9358585</v>
      </c>
      <c r="N30" s="27">
        <v>24736345</v>
      </c>
      <c r="O30" s="27"/>
      <c r="P30" s="27"/>
      <c r="Q30" s="27"/>
      <c r="R30" s="27"/>
      <c r="S30" s="27"/>
      <c r="T30" s="27"/>
      <c r="U30" s="27"/>
      <c r="V30" s="27"/>
      <c r="W30" s="27">
        <v>46045996</v>
      </c>
      <c r="X30" s="27">
        <v>13840542</v>
      </c>
      <c r="Y30" s="27">
        <v>32205454</v>
      </c>
      <c r="Z30" s="7">
        <v>232.69</v>
      </c>
      <c r="AA30" s="25">
        <v>26310841</v>
      </c>
    </row>
    <row r="31" spans="1:27" ht="13.5">
      <c r="A31" s="5" t="s">
        <v>35</v>
      </c>
      <c r="B31" s="3"/>
      <c r="C31" s="22"/>
      <c r="D31" s="22"/>
      <c r="E31" s="23">
        <v>14502334</v>
      </c>
      <c r="F31" s="24">
        <v>13835395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7826166</v>
      </c>
      <c r="Y31" s="24">
        <v>-7826166</v>
      </c>
      <c r="Z31" s="6">
        <v>-100</v>
      </c>
      <c r="AA31" s="22">
        <v>13835395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17923251</v>
      </c>
      <c r="F32" s="21">
        <f t="shared" si="6"/>
        <v>19108264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8636628</v>
      </c>
      <c r="Y32" s="21">
        <f t="shared" si="6"/>
        <v>-8636628</v>
      </c>
      <c r="Z32" s="4">
        <f>+IF(X32&lt;&gt;0,+(Y32/X32)*100,0)</f>
        <v>-100</v>
      </c>
      <c r="AA32" s="19">
        <f>SUM(AA33:AA37)</f>
        <v>19108264</v>
      </c>
    </row>
    <row r="33" spans="1:27" ht="13.5">
      <c r="A33" s="5" t="s">
        <v>37</v>
      </c>
      <c r="B33" s="3"/>
      <c r="C33" s="22"/>
      <c r="D33" s="22"/>
      <c r="E33" s="23">
        <v>16873251</v>
      </c>
      <c r="F33" s="24">
        <v>17658264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8111628</v>
      </c>
      <c r="Y33" s="24">
        <v>-8111628</v>
      </c>
      <c r="Z33" s="6">
        <v>-100</v>
      </c>
      <c r="AA33" s="22">
        <v>17658264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1050000</v>
      </c>
      <c r="F35" s="24">
        <v>1450000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525000</v>
      </c>
      <c r="Y35" s="24">
        <v>-525000</v>
      </c>
      <c r="Z35" s="6">
        <v>-100</v>
      </c>
      <c r="AA35" s="22">
        <v>1450000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17839551</v>
      </c>
      <c r="F38" s="21">
        <f t="shared" si="7"/>
        <v>17752609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8919774</v>
      </c>
      <c r="Y38" s="21">
        <f t="shared" si="7"/>
        <v>-8919774</v>
      </c>
      <c r="Z38" s="4">
        <f>+IF(X38&lt;&gt;0,+(Y38/X38)*100,0)</f>
        <v>-100</v>
      </c>
      <c r="AA38" s="19">
        <f>SUM(AA39:AA41)</f>
        <v>17752609</v>
      </c>
    </row>
    <row r="39" spans="1:27" ht="13.5">
      <c r="A39" s="5" t="s">
        <v>43</v>
      </c>
      <c r="B39" s="3"/>
      <c r="C39" s="22"/>
      <c r="D39" s="22"/>
      <c r="E39" s="23">
        <v>17639551</v>
      </c>
      <c r="F39" s="24">
        <v>10122851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8619774</v>
      </c>
      <c r="Y39" s="24">
        <v>-8619774</v>
      </c>
      <c r="Z39" s="6">
        <v>-100</v>
      </c>
      <c r="AA39" s="22">
        <v>10122851</v>
      </c>
    </row>
    <row r="40" spans="1:27" ht="13.5">
      <c r="A40" s="5" t="s">
        <v>44</v>
      </c>
      <c r="B40" s="3"/>
      <c r="C40" s="22"/>
      <c r="D40" s="22"/>
      <c r="E40" s="23">
        <v>200000</v>
      </c>
      <c r="F40" s="24">
        <v>7629758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300000</v>
      </c>
      <c r="Y40" s="24">
        <v>-300000</v>
      </c>
      <c r="Z40" s="6">
        <v>-100</v>
      </c>
      <c r="AA40" s="22">
        <v>7629758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1050000</v>
      </c>
      <c r="F42" s="21">
        <f t="shared" si="8"/>
        <v>1050000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525000</v>
      </c>
      <c r="Y42" s="21">
        <f t="shared" si="8"/>
        <v>-525000</v>
      </c>
      <c r="Z42" s="4">
        <f>+IF(X42&lt;&gt;0,+(Y42/X42)*100,0)</f>
        <v>-100</v>
      </c>
      <c r="AA42" s="19">
        <f>SUM(AA43:AA46)</f>
        <v>1050000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1050000</v>
      </c>
      <c r="F46" s="24">
        <v>1050000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525000</v>
      </c>
      <c r="Y46" s="24">
        <v>-525000</v>
      </c>
      <c r="Z46" s="6">
        <v>-100</v>
      </c>
      <c r="AA46" s="22">
        <v>1050000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112467323</v>
      </c>
      <c r="D48" s="40">
        <f>+D28+D32+D38+D42+D47</f>
        <v>0</v>
      </c>
      <c r="E48" s="41">
        <f t="shared" si="9"/>
        <v>149085722</v>
      </c>
      <c r="F48" s="42">
        <f t="shared" si="9"/>
        <v>93229137</v>
      </c>
      <c r="G48" s="42">
        <f t="shared" si="9"/>
        <v>5500959</v>
      </c>
      <c r="H48" s="42">
        <f t="shared" si="9"/>
        <v>7118511</v>
      </c>
      <c r="I48" s="42">
        <f t="shared" si="9"/>
        <v>8690181</v>
      </c>
      <c r="J48" s="42">
        <f t="shared" si="9"/>
        <v>21309651</v>
      </c>
      <c r="K48" s="42">
        <f t="shared" si="9"/>
        <v>8418793</v>
      </c>
      <c r="L48" s="42">
        <f t="shared" si="9"/>
        <v>6958967</v>
      </c>
      <c r="M48" s="42">
        <f t="shared" si="9"/>
        <v>9358585</v>
      </c>
      <c r="N48" s="42">
        <f t="shared" si="9"/>
        <v>24736345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46045996</v>
      </c>
      <c r="X48" s="42">
        <f t="shared" si="9"/>
        <v>77017698</v>
      </c>
      <c r="Y48" s="42">
        <f t="shared" si="9"/>
        <v>-30971702</v>
      </c>
      <c r="Z48" s="43">
        <f>+IF(X48&lt;&gt;0,+(Y48/X48)*100,0)</f>
        <v>-40.2137467157224</v>
      </c>
      <c r="AA48" s="40">
        <f>+AA28+AA32+AA38+AA42+AA47</f>
        <v>93229137</v>
      </c>
    </row>
    <row r="49" spans="1:27" ht="13.5">
      <c r="A49" s="14" t="s">
        <v>58</v>
      </c>
      <c r="B49" s="15"/>
      <c r="C49" s="44">
        <f aca="true" t="shared" si="10" ref="C49:Y49">+C25-C48</f>
        <v>14399593</v>
      </c>
      <c r="D49" s="44">
        <f>+D25-D48</f>
        <v>0</v>
      </c>
      <c r="E49" s="45">
        <f t="shared" si="10"/>
        <v>-2894583</v>
      </c>
      <c r="F49" s="46">
        <f t="shared" si="10"/>
        <v>119374815</v>
      </c>
      <c r="G49" s="46">
        <f t="shared" si="10"/>
        <v>-2781841</v>
      </c>
      <c r="H49" s="46">
        <f t="shared" si="10"/>
        <v>-5147429</v>
      </c>
      <c r="I49" s="46">
        <f t="shared" si="10"/>
        <v>-8338212</v>
      </c>
      <c r="J49" s="46">
        <f t="shared" si="10"/>
        <v>-16267482</v>
      </c>
      <c r="K49" s="46">
        <f t="shared" si="10"/>
        <v>1933176</v>
      </c>
      <c r="L49" s="46">
        <f t="shared" si="10"/>
        <v>40736002</v>
      </c>
      <c r="M49" s="46">
        <f t="shared" si="10"/>
        <v>1383384</v>
      </c>
      <c r="N49" s="46">
        <f t="shared" si="10"/>
        <v>44052562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27785080</v>
      </c>
      <c r="X49" s="46">
        <f>IF(F25=F48,0,X25-X48)</f>
        <v>-3922128</v>
      </c>
      <c r="Y49" s="46">
        <f t="shared" si="10"/>
        <v>31707208</v>
      </c>
      <c r="Z49" s="47">
        <f>+IF(X49&lt;&gt;0,+(Y49/X49)*100,0)</f>
        <v>-808.4184911864172</v>
      </c>
      <c r="AA49" s="44">
        <f>+AA25-AA48</f>
        <v>119374815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772405747</v>
      </c>
      <c r="D5" s="19">
        <f>SUM(D6:D8)</f>
        <v>0</v>
      </c>
      <c r="E5" s="20">
        <f t="shared" si="0"/>
        <v>720353532</v>
      </c>
      <c r="F5" s="21">
        <f t="shared" si="0"/>
        <v>720353532</v>
      </c>
      <c r="G5" s="21">
        <f t="shared" si="0"/>
        <v>8724946</v>
      </c>
      <c r="H5" s="21">
        <f t="shared" si="0"/>
        <v>307444934</v>
      </c>
      <c r="I5" s="21">
        <f t="shared" si="0"/>
        <v>144713599</v>
      </c>
      <c r="J5" s="21">
        <f t="shared" si="0"/>
        <v>460883479</v>
      </c>
      <c r="K5" s="21">
        <f t="shared" si="0"/>
        <v>43913945</v>
      </c>
      <c r="L5" s="21">
        <f t="shared" si="0"/>
        <v>112975161</v>
      </c>
      <c r="M5" s="21">
        <f t="shared" si="0"/>
        <v>0</v>
      </c>
      <c r="N5" s="21">
        <f t="shared" si="0"/>
        <v>156889106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617772585</v>
      </c>
      <c r="X5" s="21">
        <f t="shared" si="0"/>
        <v>629855598</v>
      </c>
      <c r="Y5" s="21">
        <f t="shared" si="0"/>
        <v>-12083013</v>
      </c>
      <c r="Z5" s="4">
        <f>+IF(X5&lt;&gt;0,+(Y5/X5)*100,0)</f>
        <v>-1.9183782820010753</v>
      </c>
      <c r="AA5" s="19">
        <f>SUM(AA6:AA8)</f>
        <v>720353532</v>
      </c>
    </row>
    <row r="6" spans="1:27" ht="13.5">
      <c r="A6" s="5" t="s">
        <v>33</v>
      </c>
      <c r="B6" s="3"/>
      <c r="C6" s="22">
        <v>81500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772324247</v>
      </c>
      <c r="D7" s="25"/>
      <c r="E7" s="26">
        <v>716303532</v>
      </c>
      <c r="F7" s="27">
        <v>716303532</v>
      </c>
      <c r="G7" s="27">
        <v>8724946</v>
      </c>
      <c r="H7" s="27">
        <v>307444934</v>
      </c>
      <c r="I7" s="27">
        <v>144713599</v>
      </c>
      <c r="J7" s="27">
        <v>460883479</v>
      </c>
      <c r="K7" s="27">
        <v>43913945</v>
      </c>
      <c r="L7" s="27">
        <v>112975161</v>
      </c>
      <c r="M7" s="27"/>
      <c r="N7" s="27">
        <v>156889106</v>
      </c>
      <c r="O7" s="27"/>
      <c r="P7" s="27"/>
      <c r="Q7" s="27"/>
      <c r="R7" s="27"/>
      <c r="S7" s="27"/>
      <c r="T7" s="27"/>
      <c r="U7" s="27"/>
      <c r="V7" s="27"/>
      <c r="W7" s="27">
        <v>617772585</v>
      </c>
      <c r="X7" s="27">
        <v>629855598</v>
      </c>
      <c r="Y7" s="27">
        <v>-12083013</v>
      </c>
      <c r="Z7" s="7">
        <v>-1.92</v>
      </c>
      <c r="AA7" s="25">
        <v>716303532</v>
      </c>
    </row>
    <row r="8" spans="1:27" ht="13.5">
      <c r="A8" s="5" t="s">
        <v>35</v>
      </c>
      <c r="B8" s="3"/>
      <c r="C8" s="22"/>
      <c r="D8" s="22"/>
      <c r="E8" s="23">
        <v>4050000</v>
      </c>
      <c r="F8" s="24">
        <v>4050000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4050000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3700000</v>
      </c>
      <c r="F9" s="21">
        <f t="shared" si="1"/>
        <v>3700000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3700000</v>
      </c>
    </row>
    <row r="10" spans="1:27" ht="13.5">
      <c r="A10" s="5" t="s">
        <v>37</v>
      </c>
      <c r="B10" s="3"/>
      <c r="C10" s="22"/>
      <c r="D10" s="22"/>
      <c r="E10" s="23">
        <v>3700000</v>
      </c>
      <c r="F10" s="24">
        <v>3700000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3700000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800000</v>
      </c>
      <c r="F15" s="21">
        <f t="shared" si="2"/>
        <v>800000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800000</v>
      </c>
    </row>
    <row r="16" spans="1:27" ht="13.5">
      <c r="A16" s="5" t="s">
        <v>43</v>
      </c>
      <c r="B16" s="3"/>
      <c r="C16" s="22"/>
      <c r="D16" s="22"/>
      <c r="E16" s="23">
        <v>800000</v>
      </c>
      <c r="F16" s="24">
        <v>800000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800000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534857664</v>
      </c>
      <c r="F19" s="21">
        <f t="shared" si="3"/>
        <v>534857664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534857664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532135584</v>
      </c>
      <c r="F21" s="24">
        <v>532135584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>
        <v>532135584</v>
      </c>
    </row>
    <row r="22" spans="1:27" ht="13.5">
      <c r="A22" s="5" t="s">
        <v>49</v>
      </c>
      <c r="B22" s="3"/>
      <c r="C22" s="25"/>
      <c r="D22" s="25"/>
      <c r="E22" s="26">
        <v>2722080</v>
      </c>
      <c r="F22" s="27">
        <v>2722080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>
        <v>2722080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772405747</v>
      </c>
      <c r="D25" s="40">
        <f>+D5+D9+D15+D19+D24</f>
        <v>0</v>
      </c>
      <c r="E25" s="41">
        <f t="shared" si="4"/>
        <v>1259711196</v>
      </c>
      <c r="F25" s="42">
        <f t="shared" si="4"/>
        <v>1259711196</v>
      </c>
      <c r="G25" s="42">
        <f t="shared" si="4"/>
        <v>8724946</v>
      </c>
      <c r="H25" s="42">
        <f t="shared" si="4"/>
        <v>307444934</v>
      </c>
      <c r="I25" s="42">
        <f t="shared" si="4"/>
        <v>144713599</v>
      </c>
      <c r="J25" s="42">
        <f t="shared" si="4"/>
        <v>460883479</v>
      </c>
      <c r="K25" s="42">
        <f t="shared" si="4"/>
        <v>43913945</v>
      </c>
      <c r="L25" s="42">
        <f t="shared" si="4"/>
        <v>112975161</v>
      </c>
      <c r="M25" s="42">
        <f t="shared" si="4"/>
        <v>0</v>
      </c>
      <c r="N25" s="42">
        <f t="shared" si="4"/>
        <v>156889106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617772585</v>
      </c>
      <c r="X25" s="42">
        <f t="shared" si="4"/>
        <v>629855598</v>
      </c>
      <c r="Y25" s="42">
        <f t="shared" si="4"/>
        <v>-12083013</v>
      </c>
      <c r="Z25" s="43">
        <f>+IF(X25&lt;&gt;0,+(Y25/X25)*100,0)</f>
        <v>-1.9183782820010753</v>
      </c>
      <c r="AA25" s="40">
        <f>+AA5+AA9+AA15+AA19+AA24</f>
        <v>1259711196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216402223</v>
      </c>
      <c r="D28" s="19">
        <f>SUM(D29:D31)</f>
        <v>0</v>
      </c>
      <c r="E28" s="20">
        <f t="shared" si="5"/>
        <v>257703742</v>
      </c>
      <c r="F28" s="21">
        <f t="shared" si="5"/>
        <v>257703742</v>
      </c>
      <c r="G28" s="21">
        <f t="shared" si="5"/>
        <v>11444693</v>
      </c>
      <c r="H28" s="21">
        <f t="shared" si="5"/>
        <v>17942764</v>
      </c>
      <c r="I28" s="21">
        <f t="shared" si="5"/>
        <v>19318129</v>
      </c>
      <c r="J28" s="21">
        <f t="shared" si="5"/>
        <v>48705586</v>
      </c>
      <c r="K28" s="21">
        <f t="shared" si="5"/>
        <v>20918146</v>
      </c>
      <c r="L28" s="21">
        <f t="shared" si="5"/>
        <v>21420586</v>
      </c>
      <c r="M28" s="21">
        <f t="shared" si="5"/>
        <v>0</v>
      </c>
      <c r="N28" s="21">
        <f t="shared" si="5"/>
        <v>42338732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91044318</v>
      </c>
      <c r="X28" s="21">
        <f t="shared" si="5"/>
        <v>128274348</v>
      </c>
      <c r="Y28" s="21">
        <f t="shared" si="5"/>
        <v>-37230030</v>
      </c>
      <c r="Z28" s="4">
        <f>+IF(X28&lt;&gt;0,+(Y28/X28)*100,0)</f>
        <v>-29.02375305778206</v>
      </c>
      <c r="AA28" s="19">
        <f>SUM(AA29:AA31)</f>
        <v>257703742</v>
      </c>
    </row>
    <row r="29" spans="1:27" ht="13.5">
      <c r="A29" s="5" t="s">
        <v>33</v>
      </c>
      <c r="B29" s="3"/>
      <c r="C29" s="22">
        <v>44516177</v>
      </c>
      <c r="D29" s="22"/>
      <c r="E29" s="23">
        <v>60923152</v>
      </c>
      <c r="F29" s="24">
        <v>60923152</v>
      </c>
      <c r="G29" s="24">
        <v>2298879</v>
      </c>
      <c r="H29" s="24">
        <v>3544740</v>
      </c>
      <c r="I29" s="24">
        <v>4737524</v>
      </c>
      <c r="J29" s="24">
        <v>10581143</v>
      </c>
      <c r="K29" s="24">
        <v>8878095</v>
      </c>
      <c r="L29" s="24">
        <v>5390414</v>
      </c>
      <c r="M29" s="24"/>
      <c r="N29" s="24">
        <v>14268509</v>
      </c>
      <c r="O29" s="24"/>
      <c r="P29" s="24"/>
      <c r="Q29" s="24"/>
      <c r="R29" s="24"/>
      <c r="S29" s="24"/>
      <c r="T29" s="24"/>
      <c r="U29" s="24"/>
      <c r="V29" s="24"/>
      <c r="W29" s="24">
        <v>24849652</v>
      </c>
      <c r="X29" s="24">
        <v>30561576</v>
      </c>
      <c r="Y29" s="24">
        <v>-5711924</v>
      </c>
      <c r="Z29" s="6">
        <v>-18.69</v>
      </c>
      <c r="AA29" s="22">
        <v>60923152</v>
      </c>
    </row>
    <row r="30" spans="1:27" ht="13.5">
      <c r="A30" s="5" t="s">
        <v>34</v>
      </c>
      <c r="B30" s="3"/>
      <c r="C30" s="25">
        <v>135593443</v>
      </c>
      <c r="D30" s="25"/>
      <c r="E30" s="26">
        <v>145121849</v>
      </c>
      <c r="F30" s="27">
        <v>145121849</v>
      </c>
      <c r="G30" s="27">
        <v>7333903</v>
      </c>
      <c r="H30" s="27">
        <v>9937202</v>
      </c>
      <c r="I30" s="27">
        <v>10976479</v>
      </c>
      <c r="J30" s="27">
        <v>28247584</v>
      </c>
      <c r="K30" s="27">
        <v>8815867</v>
      </c>
      <c r="L30" s="27">
        <v>11951051</v>
      </c>
      <c r="M30" s="27"/>
      <c r="N30" s="27">
        <v>20766918</v>
      </c>
      <c r="O30" s="27"/>
      <c r="P30" s="27"/>
      <c r="Q30" s="27"/>
      <c r="R30" s="27"/>
      <c r="S30" s="27"/>
      <c r="T30" s="27"/>
      <c r="U30" s="27"/>
      <c r="V30" s="27"/>
      <c r="W30" s="27">
        <v>49014502</v>
      </c>
      <c r="X30" s="27">
        <v>71833386</v>
      </c>
      <c r="Y30" s="27">
        <v>-22818884</v>
      </c>
      <c r="Z30" s="7">
        <v>-31.77</v>
      </c>
      <c r="AA30" s="25">
        <v>145121849</v>
      </c>
    </row>
    <row r="31" spans="1:27" ht="13.5">
      <c r="A31" s="5" t="s">
        <v>35</v>
      </c>
      <c r="B31" s="3"/>
      <c r="C31" s="22">
        <v>36292603</v>
      </c>
      <c r="D31" s="22"/>
      <c r="E31" s="23">
        <v>51658741</v>
      </c>
      <c r="F31" s="24">
        <v>51658741</v>
      </c>
      <c r="G31" s="24">
        <v>1811911</v>
      </c>
      <c r="H31" s="24">
        <v>4460822</v>
      </c>
      <c r="I31" s="24">
        <v>3604126</v>
      </c>
      <c r="J31" s="24">
        <v>9876859</v>
      </c>
      <c r="K31" s="24">
        <v>3224184</v>
      </c>
      <c r="L31" s="24">
        <v>4079121</v>
      </c>
      <c r="M31" s="24"/>
      <c r="N31" s="24">
        <v>7303305</v>
      </c>
      <c r="O31" s="24"/>
      <c r="P31" s="24"/>
      <c r="Q31" s="24"/>
      <c r="R31" s="24"/>
      <c r="S31" s="24"/>
      <c r="T31" s="24"/>
      <c r="U31" s="24"/>
      <c r="V31" s="24"/>
      <c r="W31" s="24">
        <v>17180164</v>
      </c>
      <c r="X31" s="24">
        <v>25879386</v>
      </c>
      <c r="Y31" s="24">
        <v>-8699222</v>
      </c>
      <c r="Z31" s="6">
        <v>-33.61</v>
      </c>
      <c r="AA31" s="22">
        <v>51658741</v>
      </c>
    </row>
    <row r="32" spans="1:27" ht="13.5">
      <c r="A32" s="2" t="s">
        <v>36</v>
      </c>
      <c r="B32" s="3"/>
      <c r="C32" s="19">
        <f aca="true" t="shared" si="6" ref="C32:Y32">SUM(C33:C37)</f>
        <v>50089017</v>
      </c>
      <c r="D32" s="19">
        <f>SUM(D33:D37)</f>
        <v>0</v>
      </c>
      <c r="E32" s="20">
        <f t="shared" si="6"/>
        <v>56718865</v>
      </c>
      <c r="F32" s="21">
        <f t="shared" si="6"/>
        <v>56718865</v>
      </c>
      <c r="G32" s="21">
        <f t="shared" si="6"/>
        <v>3879007</v>
      </c>
      <c r="H32" s="21">
        <f t="shared" si="6"/>
        <v>4704035</v>
      </c>
      <c r="I32" s="21">
        <f t="shared" si="6"/>
        <v>5037159</v>
      </c>
      <c r="J32" s="21">
        <f t="shared" si="6"/>
        <v>13620201</v>
      </c>
      <c r="K32" s="21">
        <f t="shared" si="6"/>
        <v>4871592</v>
      </c>
      <c r="L32" s="21">
        <f t="shared" si="6"/>
        <v>5223069</v>
      </c>
      <c r="M32" s="21">
        <f t="shared" si="6"/>
        <v>0</v>
      </c>
      <c r="N32" s="21">
        <f t="shared" si="6"/>
        <v>10094661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23714862</v>
      </c>
      <c r="X32" s="21">
        <f t="shared" si="6"/>
        <v>28509438</v>
      </c>
      <c r="Y32" s="21">
        <f t="shared" si="6"/>
        <v>-4794576</v>
      </c>
      <c r="Z32" s="4">
        <f>+IF(X32&lt;&gt;0,+(Y32/X32)*100,0)</f>
        <v>-16.817504434847155</v>
      </c>
      <c r="AA32" s="19">
        <f>SUM(AA33:AA37)</f>
        <v>56718865</v>
      </c>
    </row>
    <row r="33" spans="1:27" ht="13.5">
      <c r="A33" s="5" t="s">
        <v>37</v>
      </c>
      <c r="B33" s="3"/>
      <c r="C33" s="22">
        <v>50089017</v>
      </c>
      <c r="D33" s="22"/>
      <c r="E33" s="23">
        <v>56718865</v>
      </c>
      <c r="F33" s="24">
        <v>56718865</v>
      </c>
      <c r="G33" s="24">
        <v>3879007</v>
      </c>
      <c r="H33" s="24">
        <v>4704035</v>
      </c>
      <c r="I33" s="24">
        <v>5037159</v>
      </c>
      <c r="J33" s="24">
        <v>13620201</v>
      </c>
      <c r="K33" s="24">
        <v>4871592</v>
      </c>
      <c r="L33" s="24">
        <v>5223069</v>
      </c>
      <c r="M33" s="24"/>
      <c r="N33" s="24">
        <v>10094661</v>
      </c>
      <c r="O33" s="24"/>
      <c r="P33" s="24"/>
      <c r="Q33" s="24"/>
      <c r="R33" s="24"/>
      <c r="S33" s="24"/>
      <c r="T33" s="24"/>
      <c r="U33" s="24"/>
      <c r="V33" s="24"/>
      <c r="W33" s="24">
        <v>23714862</v>
      </c>
      <c r="X33" s="24">
        <v>28509438</v>
      </c>
      <c r="Y33" s="24">
        <v>-4794576</v>
      </c>
      <c r="Z33" s="6">
        <v>-16.82</v>
      </c>
      <c r="AA33" s="22">
        <v>56718865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15399695</v>
      </c>
      <c r="D38" s="19">
        <f>SUM(D39:D41)</f>
        <v>0</v>
      </c>
      <c r="E38" s="20">
        <f t="shared" si="7"/>
        <v>27513391</v>
      </c>
      <c r="F38" s="21">
        <f t="shared" si="7"/>
        <v>27513391</v>
      </c>
      <c r="G38" s="21">
        <f t="shared" si="7"/>
        <v>487052</v>
      </c>
      <c r="H38" s="21">
        <f t="shared" si="7"/>
        <v>655870</v>
      </c>
      <c r="I38" s="21">
        <f t="shared" si="7"/>
        <v>899562</v>
      </c>
      <c r="J38" s="21">
        <f t="shared" si="7"/>
        <v>2042484</v>
      </c>
      <c r="K38" s="21">
        <f t="shared" si="7"/>
        <v>1926893</v>
      </c>
      <c r="L38" s="21">
        <f t="shared" si="7"/>
        <v>2544586</v>
      </c>
      <c r="M38" s="21">
        <f t="shared" si="7"/>
        <v>0</v>
      </c>
      <c r="N38" s="21">
        <f t="shared" si="7"/>
        <v>4471479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6513963</v>
      </c>
      <c r="X38" s="21">
        <f t="shared" si="7"/>
        <v>13784190</v>
      </c>
      <c r="Y38" s="21">
        <f t="shared" si="7"/>
        <v>-7270227</v>
      </c>
      <c r="Z38" s="4">
        <f>+IF(X38&lt;&gt;0,+(Y38/X38)*100,0)</f>
        <v>-52.74322974364109</v>
      </c>
      <c r="AA38" s="19">
        <f>SUM(AA39:AA41)</f>
        <v>27513391</v>
      </c>
    </row>
    <row r="39" spans="1:27" ht="13.5">
      <c r="A39" s="5" t="s">
        <v>43</v>
      </c>
      <c r="B39" s="3"/>
      <c r="C39" s="22">
        <v>15399695</v>
      </c>
      <c r="D39" s="22"/>
      <c r="E39" s="23">
        <v>27513391</v>
      </c>
      <c r="F39" s="24">
        <v>27513391</v>
      </c>
      <c r="G39" s="24">
        <v>487052</v>
      </c>
      <c r="H39" s="24">
        <v>655870</v>
      </c>
      <c r="I39" s="24">
        <v>899562</v>
      </c>
      <c r="J39" s="24">
        <v>2042484</v>
      </c>
      <c r="K39" s="24">
        <v>1926893</v>
      </c>
      <c r="L39" s="24">
        <v>2544586</v>
      </c>
      <c r="M39" s="24"/>
      <c r="N39" s="24">
        <v>4471479</v>
      </c>
      <c r="O39" s="24"/>
      <c r="P39" s="24"/>
      <c r="Q39" s="24"/>
      <c r="R39" s="24"/>
      <c r="S39" s="24"/>
      <c r="T39" s="24"/>
      <c r="U39" s="24"/>
      <c r="V39" s="24"/>
      <c r="W39" s="24">
        <v>6513963</v>
      </c>
      <c r="X39" s="24">
        <v>13784190</v>
      </c>
      <c r="Y39" s="24">
        <v>-7270227</v>
      </c>
      <c r="Z39" s="6">
        <v>-52.74</v>
      </c>
      <c r="AA39" s="22">
        <v>27513391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224831141</v>
      </c>
      <c r="D42" s="19">
        <f>SUM(D43:D46)</f>
        <v>0</v>
      </c>
      <c r="E42" s="20">
        <f t="shared" si="8"/>
        <v>133860766</v>
      </c>
      <c r="F42" s="21">
        <f t="shared" si="8"/>
        <v>133860766</v>
      </c>
      <c r="G42" s="21">
        <f t="shared" si="8"/>
        <v>5021596</v>
      </c>
      <c r="H42" s="21">
        <f t="shared" si="8"/>
        <v>10057138</v>
      </c>
      <c r="I42" s="21">
        <f t="shared" si="8"/>
        <v>15650460</v>
      </c>
      <c r="J42" s="21">
        <f t="shared" si="8"/>
        <v>30729194</v>
      </c>
      <c r="K42" s="21">
        <f t="shared" si="8"/>
        <v>11027965</v>
      </c>
      <c r="L42" s="21">
        <f t="shared" si="8"/>
        <v>13736326</v>
      </c>
      <c r="M42" s="21">
        <f t="shared" si="8"/>
        <v>0</v>
      </c>
      <c r="N42" s="21">
        <f t="shared" si="8"/>
        <v>24764291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55493485</v>
      </c>
      <c r="X42" s="21">
        <f t="shared" si="8"/>
        <v>67330398</v>
      </c>
      <c r="Y42" s="21">
        <f t="shared" si="8"/>
        <v>-11836913</v>
      </c>
      <c r="Z42" s="4">
        <f>+IF(X42&lt;&gt;0,+(Y42/X42)*100,0)</f>
        <v>-17.580340160769584</v>
      </c>
      <c r="AA42" s="19">
        <f>SUM(AA43:AA46)</f>
        <v>133860766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224831141</v>
      </c>
      <c r="D44" s="22"/>
      <c r="E44" s="23">
        <v>133860766</v>
      </c>
      <c r="F44" s="24">
        <v>133860766</v>
      </c>
      <c r="G44" s="24">
        <v>5021596</v>
      </c>
      <c r="H44" s="24">
        <v>10057138</v>
      </c>
      <c r="I44" s="24">
        <v>15650460</v>
      </c>
      <c r="J44" s="24">
        <v>30729194</v>
      </c>
      <c r="K44" s="24">
        <v>11027965</v>
      </c>
      <c r="L44" s="24">
        <v>13736326</v>
      </c>
      <c r="M44" s="24"/>
      <c r="N44" s="24">
        <v>24764291</v>
      </c>
      <c r="O44" s="24"/>
      <c r="P44" s="24"/>
      <c r="Q44" s="24"/>
      <c r="R44" s="24"/>
      <c r="S44" s="24"/>
      <c r="T44" s="24"/>
      <c r="U44" s="24"/>
      <c r="V44" s="24"/>
      <c r="W44" s="24">
        <v>55493485</v>
      </c>
      <c r="X44" s="24">
        <v>67330398</v>
      </c>
      <c r="Y44" s="24">
        <v>-11836913</v>
      </c>
      <c r="Z44" s="6">
        <v>-17.58</v>
      </c>
      <c r="AA44" s="22">
        <v>133860766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506722076</v>
      </c>
      <c r="D48" s="40">
        <f>+D28+D32+D38+D42+D47</f>
        <v>0</v>
      </c>
      <c r="E48" s="41">
        <f t="shared" si="9"/>
        <v>475796764</v>
      </c>
      <c r="F48" s="42">
        <f t="shared" si="9"/>
        <v>475796764</v>
      </c>
      <c r="G48" s="42">
        <f t="shared" si="9"/>
        <v>20832348</v>
      </c>
      <c r="H48" s="42">
        <f t="shared" si="9"/>
        <v>33359807</v>
      </c>
      <c r="I48" s="42">
        <f t="shared" si="9"/>
        <v>40905310</v>
      </c>
      <c r="J48" s="42">
        <f t="shared" si="9"/>
        <v>95097465</v>
      </c>
      <c r="K48" s="42">
        <f t="shared" si="9"/>
        <v>38744596</v>
      </c>
      <c r="L48" s="42">
        <f t="shared" si="9"/>
        <v>42924567</v>
      </c>
      <c r="M48" s="42">
        <f t="shared" si="9"/>
        <v>0</v>
      </c>
      <c r="N48" s="42">
        <f t="shared" si="9"/>
        <v>81669163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176766628</v>
      </c>
      <c r="X48" s="42">
        <f t="shared" si="9"/>
        <v>237898374</v>
      </c>
      <c r="Y48" s="42">
        <f t="shared" si="9"/>
        <v>-61131746</v>
      </c>
      <c r="Z48" s="43">
        <f>+IF(X48&lt;&gt;0,+(Y48/X48)*100,0)</f>
        <v>-25.69658000268636</v>
      </c>
      <c r="AA48" s="40">
        <f>+AA28+AA32+AA38+AA42+AA47</f>
        <v>475796764</v>
      </c>
    </row>
    <row r="49" spans="1:27" ht="13.5">
      <c r="A49" s="14" t="s">
        <v>58</v>
      </c>
      <c r="B49" s="15"/>
      <c r="C49" s="44">
        <f aca="true" t="shared" si="10" ref="C49:Y49">+C25-C48</f>
        <v>265683671</v>
      </c>
      <c r="D49" s="44">
        <f>+D25-D48</f>
        <v>0</v>
      </c>
      <c r="E49" s="45">
        <f t="shared" si="10"/>
        <v>783914432</v>
      </c>
      <c r="F49" s="46">
        <f t="shared" si="10"/>
        <v>783914432</v>
      </c>
      <c r="G49" s="46">
        <f t="shared" si="10"/>
        <v>-12107402</v>
      </c>
      <c r="H49" s="46">
        <f t="shared" si="10"/>
        <v>274085127</v>
      </c>
      <c r="I49" s="46">
        <f t="shared" si="10"/>
        <v>103808289</v>
      </c>
      <c r="J49" s="46">
        <f t="shared" si="10"/>
        <v>365786014</v>
      </c>
      <c r="K49" s="46">
        <f t="shared" si="10"/>
        <v>5169349</v>
      </c>
      <c r="L49" s="46">
        <f t="shared" si="10"/>
        <v>70050594</v>
      </c>
      <c r="M49" s="46">
        <f t="shared" si="10"/>
        <v>0</v>
      </c>
      <c r="N49" s="46">
        <f t="shared" si="10"/>
        <v>75219943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441005957</v>
      </c>
      <c r="X49" s="46">
        <f>IF(F25=F48,0,X25-X48)</f>
        <v>391957224</v>
      </c>
      <c r="Y49" s="46">
        <f t="shared" si="10"/>
        <v>49048733</v>
      </c>
      <c r="Z49" s="47">
        <f>+IF(X49&lt;&gt;0,+(Y49/X49)*100,0)</f>
        <v>12.513797423976042</v>
      </c>
      <c r="AA49" s="44">
        <f>+AA25-AA48</f>
        <v>783914432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24772919</v>
      </c>
      <c r="D5" s="19">
        <f>SUM(D6:D8)</f>
        <v>0</v>
      </c>
      <c r="E5" s="20">
        <f t="shared" si="0"/>
        <v>23198100</v>
      </c>
      <c r="F5" s="21">
        <f t="shared" si="0"/>
        <v>23198100</v>
      </c>
      <c r="G5" s="21">
        <f t="shared" si="0"/>
        <v>27067652</v>
      </c>
      <c r="H5" s="21">
        <f t="shared" si="0"/>
        <v>514919</v>
      </c>
      <c r="I5" s="21">
        <f t="shared" si="0"/>
        <v>901304</v>
      </c>
      <c r="J5" s="21">
        <f t="shared" si="0"/>
        <v>28483875</v>
      </c>
      <c r="K5" s="21">
        <f t="shared" si="0"/>
        <v>1728009</v>
      </c>
      <c r="L5" s="21">
        <f t="shared" si="0"/>
        <v>466986</v>
      </c>
      <c r="M5" s="21">
        <f t="shared" si="0"/>
        <v>14806073</v>
      </c>
      <c r="N5" s="21">
        <f t="shared" si="0"/>
        <v>17001068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45484943</v>
      </c>
      <c r="X5" s="21">
        <f t="shared" si="0"/>
        <v>17812810</v>
      </c>
      <c r="Y5" s="21">
        <f t="shared" si="0"/>
        <v>27672133</v>
      </c>
      <c r="Z5" s="4">
        <f>+IF(X5&lt;&gt;0,+(Y5/X5)*100,0)</f>
        <v>155.34962198552614</v>
      </c>
      <c r="AA5" s="19">
        <f>SUM(AA6:AA8)</f>
        <v>23198100</v>
      </c>
    </row>
    <row r="6" spans="1:27" ht="13.5">
      <c r="A6" s="5" t="s">
        <v>33</v>
      </c>
      <c r="B6" s="3"/>
      <c r="C6" s="22">
        <v>7298483</v>
      </c>
      <c r="D6" s="22"/>
      <c r="E6" s="23">
        <v>6855080</v>
      </c>
      <c r="F6" s="24">
        <v>6855080</v>
      </c>
      <c r="G6" s="24">
        <v>17460673</v>
      </c>
      <c r="H6" s="24">
        <v>8987</v>
      </c>
      <c r="I6" s="24">
        <v>250137</v>
      </c>
      <c r="J6" s="24">
        <v>17719797</v>
      </c>
      <c r="K6" s="24">
        <v>874375</v>
      </c>
      <c r="L6" s="24">
        <v>9062</v>
      </c>
      <c r="M6" s="24">
        <v>14145818</v>
      </c>
      <c r="N6" s="24">
        <v>15029255</v>
      </c>
      <c r="O6" s="24"/>
      <c r="P6" s="24"/>
      <c r="Q6" s="24"/>
      <c r="R6" s="24"/>
      <c r="S6" s="24"/>
      <c r="T6" s="24"/>
      <c r="U6" s="24"/>
      <c r="V6" s="24"/>
      <c r="W6" s="24">
        <v>32749052</v>
      </c>
      <c r="X6" s="24">
        <v>5141310</v>
      </c>
      <c r="Y6" s="24">
        <v>27607742</v>
      </c>
      <c r="Z6" s="6">
        <v>536.98</v>
      </c>
      <c r="AA6" s="22">
        <v>6855080</v>
      </c>
    </row>
    <row r="7" spans="1:27" ht="13.5">
      <c r="A7" s="5" t="s">
        <v>34</v>
      </c>
      <c r="B7" s="3"/>
      <c r="C7" s="25">
        <v>17270463</v>
      </c>
      <c r="D7" s="25"/>
      <c r="E7" s="26">
        <v>15974480</v>
      </c>
      <c r="F7" s="27">
        <v>15974480</v>
      </c>
      <c r="G7" s="27">
        <v>9604650</v>
      </c>
      <c r="H7" s="27">
        <v>505932</v>
      </c>
      <c r="I7" s="27">
        <v>651167</v>
      </c>
      <c r="J7" s="27">
        <v>10761749</v>
      </c>
      <c r="K7" s="27">
        <v>853634</v>
      </c>
      <c r="L7" s="27">
        <v>457924</v>
      </c>
      <c r="M7" s="27">
        <v>660255</v>
      </c>
      <c r="N7" s="27">
        <v>1971813</v>
      </c>
      <c r="O7" s="27"/>
      <c r="P7" s="27"/>
      <c r="Q7" s="27"/>
      <c r="R7" s="27"/>
      <c r="S7" s="27"/>
      <c r="T7" s="27"/>
      <c r="U7" s="27"/>
      <c r="V7" s="27"/>
      <c r="W7" s="27">
        <v>12733562</v>
      </c>
      <c r="X7" s="27">
        <v>12487000</v>
      </c>
      <c r="Y7" s="27">
        <v>246562</v>
      </c>
      <c r="Z7" s="7">
        <v>1.97</v>
      </c>
      <c r="AA7" s="25">
        <v>15974480</v>
      </c>
    </row>
    <row r="8" spans="1:27" ht="13.5">
      <c r="A8" s="5" t="s">
        <v>35</v>
      </c>
      <c r="B8" s="3"/>
      <c r="C8" s="22">
        <v>203973</v>
      </c>
      <c r="D8" s="22"/>
      <c r="E8" s="23">
        <v>368540</v>
      </c>
      <c r="F8" s="24">
        <v>368540</v>
      </c>
      <c r="G8" s="24">
        <v>2329</v>
      </c>
      <c r="H8" s="24"/>
      <c r="I8" s="24"/>
      <c r="J8" s="24">
        <v>2329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2329</v>
      </c>
      <c r="X8" s="24">
        <v>184500</v>
      </c>
      <c r="Y8" s="24">
        <v>-182171</v>
      </c>
      <c r="Z8" s="6">
        <v>-98.74</v>
      </c>
      <c r="AA8" s="22">
        <v>368540</v>
      </c>
    </row>
    <row r="9" spans="1:27" ht="13.5">
      <c r="A9" s="2" t="s">
        <v>36</v>
      </c>
      <c r="B9" s="3"/>
      <c r="C9" s="19">
        <f aca="true" t="shared" si="1" ref="C9:Y9">SUM(C10:C14)</f>
        <v>10719718</v>
      </c>
      <c r="D9" s="19">
        <f>SUM(D10:D14)</f>
        <v>0</v>
      </c>
      <c r="E9" s="20">
        <f t="shared" si="1"/>
        <v>5136660</v>
      </c>
      <c r="F9" s="21">
        <f t="shared" si="1"/>
        <v>5136660</v>
      </c>
      <c r="G9" s="21">
        <f t="shared" si="1"/>
        <v>177423</v>
      </c>
      <c r="H9" s="21">
        <f t="shared" si="1"/>
        <v>179777</v>
      </c>
      <c r="I9" s="21">
        <f t="shared" si="1"/>
        <v>917448</v>
      </c>
      <c r="J9" s="21">
        <f t="shared" si="1"/>
        <v>1274648</v>
      </c>
      <c r="K9" s="21">
        <f t="shared" si="1"/>
        <v>217249</v>
      </c>
      <c r="L9" s="21">
        <f t="shared" si="1"/>
        <v>735979</v>
      </c>
      <c r="M9" s="21">
        <f t="shared" si="1"/>
        <v>280975</v>
      </c>
      <c r="N9" s="21">
        <f t="shared" si="1"/>
        <v>1234203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2508851</v>
      </c>
      <c r="X9" s="21">
        <f t="shared" si="1"/>
        <v>2568000</v>
      </c>
      <c r="Y9" s="21">
        <f t="shared" si="1"/>
        <v>-59149</v>
      </c>
      <c r="Z9" s="4">
        <f>+IF(X9&lt;&gt;0,+(Y9/X9)*100,0)</f>
        <v>-2.3033099688473517</v>
      </c>
      <c r="AA9" s="19">
        <f>SUM(AA10:AA14)</f>
        <v>5136660</v>
      </c>
    </row>
    <row r="10" spans="1:27" ht="13.5">
      <c r="A10" s="5" t="s">
        <v>37</v>
      </c>
      <c r="B10" s="3"/>
      <c r="C10" s="22">
        <v>6472504</v>
      </c>
      <c r="D10" s="22"/>
      <c r="E10" s="23">
        <v>2520160</v>
      </c>
      <c r="F10" s="24">
        <v>2520160</v>
      </c>
      <c r="G10" s="24">
        <v>14232</v>
      </c>
      <c r="H10" s="24">
        <v>23048</v>
      </c>
      <c r="I10" s="24">
        <v>579809</v>
      </c>
      <c r="J10" s="24">
        <v>617089</v>
      </c>
      <c r="K10" s="24">
        <v>34564</v>
      </c>
      <c r="L10" s="24">
        <v>396224</v>
      </c>
      <c r="M10" s="24">
        <v>200244</v>
      </c>
      <c r="N10" s="24">
        <v>631032</v>
      </c>
      <c r="O10" s="24"/>
      <c r="P10" s="24"/>
      <c r="Q10" s="24"/>
      <c r="R10" s="24"/>
      <c r="S10" s="24"/>
      <c r="T10" s="24"/>
      <c r="U10" s="24"/>
      <c r="V10" s="24"/>
      <c r="W10" s="24">
        <v>1248121</v>
      </c>
      <c r="X10" s="24">
        <v>1260000</v>
      </c>
      <c r="Y10" s="24">
        <v>-11879</v>
      </c>
      <c r="Z10" s="6">
        <v>-0.94</v>
      </c>
      <c r="AA10" s="22">
        <v>2520160</v>
      </c>
    </row>
    <row r="11" spans="1:27" ht="13.5">
      <c r="A11" s="5" t="s">
        <v>38</v>
      </c>
      <c r="B11" s="3"/>
      <c r="C11" s="22">
        <v>234641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2114915</v>
      </c>
      <c r="D12" s="22"/>
      <c r="E12" s="23">
        <v>1734030</v>
      </c>
      <c r="F12" s="24">
        <v>1734030</v>
      </c>
      <c r="G12" s="24">
        <v>129220</v>
      </c>
      <c r="H12" s="24">
        <v>130428</v>
      </c>
      <c r="I12" s="24">
        <v>116078</v>
      </c>
      <c r="J12" s="24">
        <v>375726</v>
      </c>
      <c r="K12" s="24">
        <v>158321</v>
      </c>
      <c r="L12" s="24">
        <v>115375</v>
      </c>
      <c r="M12" s="24">
        <v>61231</v>
      </c>
      <c r="N12" s="24">
        <v>334927</v>
      </c>
      <c r="O12" s="24"/>
      <c r="P12" s="24"/>
      <c r="Q12" s="24"/>
      <c r="R12" s="24"/>
      <c r="S12" s="24"/>
      <c r="T12" s="24"/>
      <c r="U12" s="24"/>
      <c r="V12" s="24"/>
      <c r="W12" s="24">
        <v>710653</v>
      </c>
      <c r="X12" s="24">
        <v>867000</v>
      </c>
      <c r="Y12" s="24">
        <v>-156347</v>
      </c>
      <c r="Z12" s="6">
        <v>-18.03</v>
      </c>
      <c r="AA12" s="22">
        <v>1734030</v>
      </c>
    </row>
    <row r="13" spans="1:27" ht="13.5">
      <c r="A13" s="5" t="s">
        <v>40</v>
      </c>
      <c r="B13" s="3"/>
      <c r="C13" s="22">
        <v>1060924</v>
      </c>
      <c r="D13" s="22"/>
      <c r="E13" s="23"/>
      <c r="F13" s="24"/>
      <c r="G13" s="24">
        <v>33971</v>
      </c>
      <c r="H13" s="24">
        <v>26301</v>
      </c>
      <c r="I13" s="24">
        <v>29649</v>
      </c>
      <c r="J13" s="24">
        <v>89921</v>
      </c>
      <c r="K13" s="24">
        <v>23109</v>
      </c>
      <c r="L13" s="24">
        <v>32277</v>
      </c>
      <c r="M13" s="24">
        <v>19500</v>
      </c>
      <c r="N13" s="24">
        <v>74886</v>
      </c>
      <c r="O13" s="24"/>
      <c r="P13" s="24"/>
      <c r="Q13" s="24"/>
      <c r="R13" s="24"/>
      <c r="S13" s="24"/>
      <c r="T13" s="24"/>
      <c r="U13" s="24"/>
      <c r="V13" s="24"/>
      <c r="W13" s="24">
        <v>164807</v>
      </c>
      <c r="X13" s="24"/>
      <c r="Y13" s="24">
        <v>164807</v>
      </c>
      <c r="Z13" s="6">
        <v>0</v>
      </c>
      <c r="AA13" s="22"/>
    </row>
    <row r="14" spans="1:27" ht="13.5">
      <c r="A14" s="5" t="s">
        <v>41</v>
      </c>
      <c r="B14" s="3"/>
      <c r="C14" s="25">
        <v>836734</v>
      </c>
      <c r="D14" s="25"/>
      <c r="E14" s="26">
        <v>882470</v>
      </c>
      <c r="F14" s="27">
        <v>882470</v>
      </c>
      <c r="G14" s="27"/>
      <c r="H14" s="27"/>
      <c r="I14" s="27">
        <v>191912</v>
      </c>
      <c r="J14" s="27">
        <v>191912</v>
      </c>
      <c r="K14" s="27">
        <v>1255</v>
      </c>
      <c r="L14" s="27">
        <v>192103</v>
      </c>
      <c r="M14" s="27"/>
      <c r="N14" s="27">
        <v>193358</v>
      </c>
      <c r="O14" s="27"/>
      <c r="P14" s="27"/>
      <c r="Q14" s="27"/>
      <c r="R14" s="27"/>
      <c r="S14" s="27"/>
      <c r="T14" s="27"/>
      <c r="U14" s="27"/>
      <c r="V14" s="27"/>
      <c r="W14" s="27">
        <v>385270</v>
      </c>
      <c r="X14" s="27">
        <v>441000</v>
      </c>
      <c r="Y14" s="27">
        <v>-55730</v>
      </c>
      <c r="Z14" s="7">
        <v>-12.64</v>
      </c>
      <c r="AA14" s="25">
        <v>882470</v>
      </c>
    </row>
    <row r="15" spans="1:27" ht="13.5">
      <c r="A15" s="2" t="s">
        <v>42</v>
      </c>
      <c r="B15" s="8"/>
      <c r="C15" s="19">
        <f aca="true" t="shared" si="2" ref="C15:Y15">SUM(C16:C18)</f>
        <v>31056264</v>
      </c>
      <c r="D15" s="19">
        <f>SUM(D16:D18)</f>
        <v>0</v>
      </c>
      <c r="E15" s="20">
        <f t="shared" si="2"/>
        <v>17918390</v>
      </c>
      <c r="F15" s="21">
        <f t="shared" si="2"/>
        <v>17918390</v>
      </c>
      <c r="G15" s="21">
        <f t="shared" si="2"/>
        <v>43874</v>
      </c>
      <c r="H15" s="21">
        <f t="shared" si="2"/>
        <v>1263153</v>
      </c>
      <c r="I15" s="21">
        <f t="shared" si="2"/>
        <v>100829</v>
      </c>
      <c r="J15" s="21">
        <f t="shared" si="2"/>
        <v>1407856</v>
      </c>
      <c r="K15" s="21">
        <f t="shared" si="2"/>
        <v>232011</v>
      </c>
      <c r="L15" s="21">
        <f t="shared" si="2"/>
        <v>11290117</v>
      </c>
      <c r="M15" s="21">
        <f t="shared" si="2"/>
        <v>1319846</v>
      </c>
      <c r="N15" s="21">
        <f t="shared" si="2"/>
        <v>12841974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14249830</v>
      </c>
      <c r="X15" s="21">
        <f t="shared" si="2"/>
        <v>8958996</v>
      </c>
      <c r="Y15" s="21">
        <f t="shared" si="2"/>
        <v>5290834</v>
      </c>
      <c r="Z15" s="4">
        <f>+IF(X15&lt;&gt;0,+(Y15/X15)*100,0)</f>
        <v>59.05610405451682</v>
      </c>
      <c r="AA15" s="19">
        <f>SUM(AA16:AA18)</f>
        <v>17918390</v>
      </c>
    </row>
    <row r="16" spans="1:27" ht="13.5">
      <c r="A16" s="5" t="s">
        <v>43</v>
      </c>
      <c r="B16" s="3"/>
      <c r="C16" s="22"/>
      <c r="D16" s="22"/>
      <c r="E16" s="23">
        <v>952300</v>
      </c>
      <c r="F16" s="24">
        <v>952300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475998</v>
      </c>
      <c r="Y16" s="24">
        <v>-475998</v>
      </c>
      <c r="Z16" s="6">
        <v>-100</v>
      </c>
      <c r="AA16" s="22">
        <v>952300</v>
      </c>
    </row>
    <row r="17" spans="1:27" ht="13.5">
      <c r="A17" s="5" t="s">
        <v>44</v>
      </c>
      <c r="B17" s="3"/>
      <c r="C17" s="22">
        <v>31056264</v>
      </c>
      <c r="D17" s="22"/>
      <c r="E17" s="23">
        <v>16966090</v>
      </c>
      <c r="F17" s="24">
        <v>16966090</v>
      </c>
      <c r="G17" s="24">
        <v>43874</v>
      </c>
      <c r="H17" s="24">
        <v>1263153</v>
      </c>
      <c r="I17" s="24">
        <v>100829</v>
      </c>
      <c r="J17" s="24">
        <v>1407856</v>
      </c>
      <c r="K17" s="24">
        <v>232011</v>
      </c>
      <c r="L17" s="24">
        <v>11290117</v>
      </c>
      <c r="M17" s="24">
        <v>1319846</v>
      </c>
      <c r="N17" s="24">
        <v>12841974</v>
      </c>
      <c r="O17" s="24"/>
      <c r="P17" s="24"/>
      <c r="Q17" s="24"/>
      <c r="R17" s="24"/>
      <c r="S17" s="24"/>
      <c r="T17" s="24"/>
      <c r="U17" s="24"/>
      <c r="V17" s="24"/>
      <c r="W17" s="24">
        <v>14249830</v>
      </c>
      <c r="X17" s="24">
        <v>8482998</v>
      </c>
      <c r="Y17" s="24">
        <v>5766832</v>
      </c>
      <c r="Z17" s="6">
        <v>67.98</v>
      </c>
      <c r="AA17" s="22">
        <v>16966090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126936634</v>
      </c>
      <c r="D19" s="19">
        <f>SUM(D20:D23)</f>
        <v>0</v>
      </c>
      <c r="E19" s="20">
        <f t="shared" si="3"/>
        <v>145462920</v>
      </c>
      <c r="F19" s="21">
        <f t="shared" si="3"/>
        <v>145462920</v>
      </c>
      <c r="G19" s="21">
        <f t="shared" si="3"/>
        <v>8426759</v>
      </c>
      <c r="H19" s="21">
        <f t="shared" si="3"/>
        <v>8387045</v>
      </c>
      <c r="I19" s="21">
        <f t="shared" si="3"/>
        <v>9599950</v>
      </c>
      <c r="J19" s="21">
        <f t="shared" si="3"/>
        <v>26413754</v>
      </c>
      <c r="K19" s="21">
        <f t="shared" si="3"/>
        <v>9426010</v>
      </c>
      <c r="L19" s="21">
        <f t="shared" si="3"/>
        <v>9358665</v>
      </c>
      <c r="M19" s="21">
        <f t="shared" si="3"/>
        <v>9167588</v>
      </c>
      <c r="N19" s="21">
        <f t="shared" si="3"/>
        <v>27952263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54366017</v>
      </c>
      <c r="X19" s="21">
        <f t="shared" si="3"/>
        <v>81146539</v>
      </c>
      <c r="Y19" s="21">
        <f t="shared" si="3"/>
        <v>-26780522</v>
      </c>
      <c r="Z19" s="4">
        <f>+IF(X19&lt;&gt;0,+(Y19/X19)*100,0)</f>
        <v>-33.00266694060729</v>
      </c>
      <c r="AA19" s="19">
        <f>SUM(AA20:AA23)</f>
        <v>145462920</v>
      </c>
    </row>
    <row r="20" spans="1:27" ht="13.5">
      <c r="A20" s="5" t="s">
        <v>47</v>
      </c>
      <c r="B20" s="3"/>
      <c r="C20" s="22">
        <v>76178382</v>
      </c>
      <c r="D20" s="22"/>
      <c r="E20" s="23">
        <v>91566140</v>
      </c>
      <c r="F20" s="24">
        <v>91566140</v>
      </c>
      <c r="G20" s="24">
        <v>6035061</v>
      </c>
      <c r="H20" s="24">
        <v>5762991</v>
      </c>
      <c r="I20" s="24">
        <v>6785043</v>
      </c>
      <c r="J20" s="24">
        <v>18583095</v>
      </c>
      <c r="K20" s="24">
        <v>6711870</v>
      </c>
      <c r="L20" s="24">
        <v>6532447</v>
      </c>
      <c r="M20" s="24">
        <v>6429171</v>
      </c>
      <c r="N20" s="24">
        <v>19673488</v>
      </c>
      <c r="O20" s="24"/>
      <c r="P20" s="24"/>
      <c r="Q20" s="24"/>
      <c r="R20" s="24"/>
      <c r="S20" s="24"/>
      <c r="T20" s="24"/>
      <c r="U20" s="24"/>
      <c r="V20" s="24"/>
      <c r="W20" s="24">
        <v>38256583</v>
      </c>
      <c r="X20" s="24">
        <v>47919944</v>
      </c>
      <c r="Y20" s="24">
        <v>-9663361</v>
      </c>
      <c r="Z20" s="6">
        <v>-20.17</v>
      </c>
      <c r="AA20" s="22">
        <v>91566140</v>
      </c>
    </row>
    <row r="21" spans="1:27" ht="13.5">
      <c r="A21" s="5" t="s">
        <v>48</v>
      </c>
      <c r="B21" s="3"/>
      <c r="C21" s="22">
        <v>18955994</v>
      </c>
      <c r="D21" s="22"/>
      <c r="E21" s="23">
        <v>23697800</v>
      </c>
      <c r="F21" s="24">
        <v>23697800</v>
      </c>
      <c r="G21" s="24">
        <v>1202537</v>
      </c>
      <c r="H21" s="24">
        <v>1413579</v>
      </c>
      <c r="I21" s="24">
        <v>1592357</v>
      </c>
      <c r="J21" s="24">
        <v>4208473</v>
      </c>
      <c r="K21" s="24">
        <v>1466135</v>
      </c>
      <c r="L21" s="24">
        <v>1597480</v>
      </c>
      <c r="M21" s="24">
        <v>1539315</v>
      </c>
      <c r="N21" s="24">
        <v>4602930</v>
      </c>
      <c r="O21" s="24"/>
      <c r="P21" s="24"/>
      <c r="Q21" s="24"/>
      <c r="R21" s="24"/>
      <c r="S21" s="24"/>
      <c r="T21" s="24"/>
      <c r="U21" s="24"/>
      <c r="V21" s="24"/>
      <c r="W21" s="24">
        <v>8811403</v>
      </c>
      <c r="X21" s="24">
        <v>14173759</v>
      </c>
      <c r="Y21" s="24">
        <v>-5362356</v>
      </c>
      <c r="Z21" s="6">
        <v>-37.83</v>
      </c>
      <c r="AA21" s="22">
        <v>23697800</v>
      </c>
    </row>
    <row r="22" spans="1:27" ht="13.5">
      <c r="A22" s="5" t="s">
        <v>49</v>
      </c>
      <c r="B22" s="3"/>
      <c r="C22" s="25">
        <v>20089912</v>
      </c>
      <c r="D22" s="25"/>
      <c r="E22" s="26">
        <v>14095670</v>
      </c>
      <c r="F22" s="27">
        <v>14095670</v>
      </c>
      <c r="G22" s="27">
        <v>500329</v>
      </c>
      <c r="H22" s="27">
        <v>507394</v>
      </c>
      <c r="I22" s="27">
        <v>520301</v>
      </c>
      <c r="J22" s="27">
        <v>1528024</v>
      </c>
      <c r="K22" s="27">
        <v>545180</v>
      </c>
      <c r="L22" s="27">
        <v>523609</v>
      </c>
      <c r="M22" s="27">
        <v>511265</v>
      </c>
      <c r="N22" s="27">
        <v>1580054</v>
      </c>
      <c r="O22" s="27"/>
      <c r="P22" s="27"/>
      <c r="Q22" s="27"/>
      <c r="R22" s="27"/>
      <c r="S22" s="27"/>
      <c r="T22" s="27"/>
      <c r="U22" s="27"/>
      <c r="V22" s="27"/>
      <c r="W22" s="27">
        <v>3108078</v>
      </c>
      <c r="X22" s="27">
        <v>9047976</v>
      </c>
      <c r="Y22" s="27">
        <v>-5939898</v>
      </c>
      <c r="Z22" s="7">
        <v>-65.65</v>
      </c>
      <c r="AA22" s="25">
        <v>14095670</v>
      </c>
    </row>
    <row r="23" spans="1:27" ht="13.5">
      <c r="A23" s="5" t="s">
        <v>50</v>
      </c>
      <c r="B23" s="3"/>
      <c r="C23" s="22">
        <v>11712346</v>
      </c>
      <c r="D23" s="22"/>
      <c r="E23" s="23">
        <v>16103310</v>
      </c>
      <c r="F23" s="24">
        <v>16103310</v>
      </c>
      <c r="G23" s="24">
        <v>688832</v>
      </c>
      <c r="H23" s="24">
        <v>703081</v>
      </c>
      <c r="I23" s="24">
        <v>702249</v>
      </c>
      <c r="J23" s="24">
        <v>2094162</v>
      </c>
      <c r="K23" s="24">
        <v>702825</v>
      </c>
      <c r="L23" s="24">
        <v>705129</v>
      </c>
      <c r="M23" s="24">
        <v>687837</v>
      </c>
      <c r="N23" s="24">
        <v>2095791</v>
      </c>
      <c r="O23" s="24"/>
      <c r="P23" s="24"/>
      <c r="Q23" s="24"/>
      <c r="R23" s="24"/>
      <c r="S23" s="24"/>
      <c r="T23" s="24"/>
      <c r="U23" s="24"/>
      <c r="V23" s="24"/>
      <c r="W23" s="24">
        <v>4189953</v>
      </c>
      <c r="X23" s="24">
        <v>10004860</v>
      </c>
      <c r="Y23" s="24">
        <v>-5814907</v>
      </c>
      <c r="Z23" s="6">
        <v>-58.12</v>
      </c>
      <c r="AA23" s="22">
        <v>16103310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193485535</v>
      </c>
      <c r="D25" s="40">
        <f>+D5+D9+D15+D19+D24</f>
        <v>0</v>
      </c>
      <c r="E25" s="41">
        <f t="shared" si="4"/>
        <v>191716070</v>
      </c>
      <c r="F25" s="42">
        <f t="shared" si="4"/>
        <v>191716070</v>
      </c>
      <c r="G25" s="42">
        <f t="shared" si="4"/>
        <v>35715708</v>
      </c>
      <c r="H25" s="42">
        <f t="shared" si="4"/>
        <v>10344894</v>
      </c>
      <c r="I25" s="42">
        <f t="shared" si="4"/>
        <v>11519531</v>
      </c>
      <c r="J25" s="42">
        <f t="shared" si="4"/>
        <v>57580133</v>
      </c>
      <c r="K25" s="42">
        <f t="shared" si="4"/>
        <v>11603279</v>
      </c>
      <c r="L25" s="42">
        <f t="shared" si="4"/>
        <v>21851747</v>
      </c>
      <c r="M25" s="42">
        <f t="shared" si="4"/>
        <v>25574482</v>
      </c>
      <c r="N25" s="42">
        <f t="shared" si="4"/>
        <v>59029508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116609641</v>
      </c>
      <c r="X25" s="42">
        <f t="shared" si="4"/>
        <v>110486345</v>
      </c>
      <c r="Y25" s="42">
        <f t="shared" si="4"/>
        <v>6123296</v>
      </c>
      <c r="Z25" s="43">
        <f>+IF(X25&lt;&gt;0,+(Y25/X25)*100,0)</f>
        <v>5.542129210627793</v>
      </c>
      <c r="AA25" s="40">
        <f>+AA5+AA9+AA15+AA19+AA24</f>
        <v>191716070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44012245</v>
      </c>
      <c r="D28" s="19">
        <f>SUM(D29:D31)</f>
        <v>0</v>
      </c>
      <c r="E28" s="20">
        <f t="shared" si="5"/>
        <v>45897170</v>
      </c>
      <c r="F28" s="21">
        <f t="shared" si="5"/>
        <v>45897170</v>
      </c>
      <c r="G28" s="21">
        <f t="shared" si="5"/>
        <v>3693699</v>
      </c>
      <c r="H28" s="21">
        <f t="shared" si="5"/>
        <v>3290967</v>
      </c>
      <c r="I28" s="21">
        <f t="shared" si="5"/>
        <v>3283827</v>
      </c>
      <c r="J28" s="21">
        <f t="shared" si="5"/>
        <v>10268493</v>
      </c>
      <c r="K28" s="21">
        <f t="shared" si="5"/>
        <v>3996305</v>
      </c>
      <c r="L28" s="21">
        <f t="shared" si="5"/>
        <v>4556645</v>
      </c>
      <c r="M28" s="21">
        <f t="shared" si="5"/>
        <v>5000578</v>
      </c>
      <c r="N28" s="21">
        <f t="shared" si="5"/>
        <v>13553528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23822021</v>
      </c>
      <c r="X28" s="21">
        <f t="shared" si="5"/>
        <v>23554548</v>
      </c>
      <c r="Y28" s="21">
        <f t="shared" si="5"/>
        <v>267473</v>
      </c>
      <c r="Z28" s="4">
        <f>+IF(X28&lt;&gt;0,+(Y28/X28)*100,0)</f>
        <v>1.135547156328366</v>
      </c>
      <c r="AA28" s="19">
        <f>SUM(AA29:AA31)</f>
        <v>45897170</v>
      </c>
    </row>
    <row r="29" spans="1:27" ht="13.5">
      <c r="A29" s="5" t="s">
        <v>33</v>
      </c>
      <c r="B29" s="3"/>
      <c r="C29" s="22">
        <v>15058009</v>
      </c>
      <c r="D29" s="22"/>
      <c r="E29" s="23">
        <v>9920490</v>
      </c>
      <c r="F29" s="24">
        <v>9920490</v>
      </c>
      <c r="G29" s="24">
        <v>2034529</v>
      </c>
      <c r="H29" s="24">
        <v>1322668</v>
      </c>
      <c r="I29" s="24">
        <v>1115818</v>
      </c>
      <c r="J29" s="24">
        <v>4473015</v>
      </c>
      <c r="K29" s="24">
        <v>1512517</v>
      </c>
      <c r="L29" s="24">
        <v>1473884</v>
      </c>
      <c r="M29" s="24">
        <v>1507564</v>
      </c>
      <c r="N29" s="24">
        <v>4493965</v>
      </c>
      <c r="O29" s="24"/>
      <c r="P29" s="24"/>
      <c r="Q29" s="24"/>
      <c r="R29" s="24"/>
      <c r="S29" s="24"/>
      <c r="T29" s="24"/>
      <c r="U29" s="24"/>
      <c r="V29" s="24"/>
      <c r="W29" s="24">
        <v>8966980</v>
      </c>
      <c r="X29" s="24">
        <v>5038260</v>
      </c>
      <c r="Y29" s="24">
        <v>3928720</v>
      </c>
      <c r="Z29" s="6">
        <v>77.98</v>
      </c>
      <c r="AA29" s="22">
        <v>9920490</v>
      </c>
    </row>
    <row r="30" spans="1:27" ht="13.5">
      <c r="A30" s="5" t="s">
        <v>34</v>
      </c>
      <c r="B30" s="3"/>
      <c r="C30" s="25">
        <v>23014076</v>
      </c>
      <c r="D30" s="25"/>
      <c r="E30" s="26">
        <v>22791420</v>
      </c>
      <c r="F30" s="27">
        <v>22791420</v>
      </c>
      <c r="G30" s="27">
        <v>1307723</v>
      </c>
      <c r="H30" s="27">
        <v>1523842</v>
      </c>
      <c r="I30" s="27">
        <v>1691021</v>
      </c>
      <c r="J30" s="27">
        <v>4522586</v>
      </c>
      <c r="K30" s="27">
        <v>1687460</v>
      </c>
      <c r="L30" s="27">
        <v>2472951</v>
      </c>
      <c r="M30" s="27">
        <v>2993544</v>
      </c>
      <c r="N30" s="27">
        <v>7153955</v>
      </c>
      <c r="O30" s="27"/>
      <c r="P30" s="27"/>
      <c r="Q30" s="27"/>
      <c r="R30" s="27"/>
      <c r="S30" s="27"/>
      <c r="T30" s="27"/>
      <c r="U30" s="27"/>
      <c r="V30" s="27"/>
      <c r="W30" s="27">
        <v>11676541</v>
      </c>
      <c r="X30" s="27">
        <v>11701750</v>
      </c>
      <c r="Y30" s="27">
        <v>-25209</v>
      </c>
      <c r="Z30" s="7">
        <v>-0.22</v>
      </c>
      <c r="AA30" s="25">
        <v>22791420</v>
      </c>
    </row>
    <row r="31" spans="1:27" ht="13.5">
      <c r="A31" s="5" t="s">
        <v>35</v>
      </c>
      <c r="B31" s="3"/>
      <c r="C31" s="22">
        <v>5940160</v>
      </c>
      <c r="D31" s="22"/>
      <c r="E31" s="23">
        <v>13185260</v>
      </c>
      <c r="F31" s="24">
        <v>13185260</v>
      </c>
      <c r="G31" s="24">
        <v>351447</v>
      </c>
      <c r="H31" s="24">
        <v>444457</v>
      </c>
      <c r="I31" s="24">
        <v>476988</v>
      </c>
      <c r="J31" s="24">
        <v>1272892</v>
      </c>
      <c r="K31" s="24">
        <v>796328</v>
      </c>
      <c r="L31" s="24">
        <v>609810</v>
      </c>
      <c r="M31" s="24">
        <v>499470</v>
      </c>
      <c r="N31" s="24">
        <v>1905608</v>
      </c>
      <c r="O31" s="24"/>
      <c r="P31" s="24"/>
      <c r="Q31" s="24"/>
      <c r="R31" s="24"/>
      <c r="S31" s="24"/>
      <c r="T31" s="24"/>
      <c r="U31" s="24"/>
      <c r="V31" s="24"/>
      <c r="W31" s="24">
        <v>3178500</v>
      </c>
      <c r="X31" s="24">
        <v>6814538</v>
      </c>
      <c r="Y31" s="24">
        <v>-3636038</v>
      </c>
      <c r="Z31" s="6">
        <v>-53.36</v>
      </c>
      <c r="AA31" s="22">
        <v>13185260</v>
      </c>
    </row>
    <row r="32" spans="1:27" ht="13.5">
      <c r="A32" s="2" t="s">
        <v>36</v>
      </c>
      <c r="B32" s="3"/>
      <c r="C32" s="19">
        <f aca="true" t="shared" si="6" ref="C32:Y32">SUM(C33:C37)</f>
        <v>18260118</v>
      </c>
      <c r="D32" s="19">
        <f>SUM(D33:D37)</f>
        <v>0</v>
      </c>
      <c r="E32" s="20">
        <f t="shared" si="6"/>
        <v>14312680</v>
      </c>
      <c r="F32" s="21">
        <f t="shared" si="6"/>
        <v>14312680</v>
      </c>
      <c r="G32" s="21">
        <f t="shared" si="6"/>
        <v>1589347</v>
      </c>
      <c r="H32" s="21">
        <f t="shared" si="6"/>
        <v>1680579</v>
      </c>
      <c r="I32" s="21">
        <f t="shared" si="6"/>
        <v>1599392</v>
      </c>
      <c r="J32" s="21">
        <f t="shared" si="6"/>
        <v>4869318</v>
      </c>
      <c r="K32" s="21">
        <f t="shared" si="6"/>
        <v>1773501</v>
      </c>
      <c r="L32" s="21">
        <f t="shared" si="6"/>
        <v>2236050</v>
      </c>
      <c r="M32" s="21">
        <f t="shared" si="6"/>
        <v>1664407</v>
      </c>
      <c r="N32" s="21">
        <f t="shared" si="6"/>
        <v>5673958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10543276</v>
      </c>
      <c r="X32" s="21">
        <f t="shared" si="6"/>
        <v>7466148</v>
      </c>
      <c r="Y32" s="21">
        <f t="shared" si="6"/>
        <v>3077128</v>
      </c>
      <c r="Z32" s="4">
        <f>+IF(X32&lt;&gt;0,+(Y32/X32)*100,0)</f>
        <v>41.2143986430486</v>
      </c>
      <c r="AA32" s="19">
        <f>SUM(AA33:AA37)</f>
        <v>14312680</v>
      </c>
    </row>
    <row r="33" spans="1:27" ht="13.5">
      <c r="A33" s="5" t="s">
        <v>37</v>
      </c>
      <c r="B33" s="3"/>
      <c r="C33" s="22">
        <v>5451258</v>
      </c>
      <c r="D33" s="22"/>
      <c r="E33" s="23">
        <v>9245010</v>
      </c>
      <c r="F33" s="24">
        <v>9245010</v>
      </c>
      <c r="G33" s="24">
        <v>617349</v>
      </c>
      <c r="H33" s="24">
        <v>677765</v>
      </c>
      <c r="I33" s="24">
        <v>626383</v>
      </c>
      <c r="J33" s="24">
        <v>1921497</v>
      </c>
      <c r="K33" s="24">
        <v>644625</v>
      </c>
      <c r="L33" s="24">
        <v>1038937</v>
      </c>
      <c r="M33" s="24">
        <v>762999</v>
      </c>
      <c r="N33" s="24">
        <v>2446561</v>
      </c>
      <c r="O33" s="24"/>
      <c r="P33" s="24"/>
      <c r="Q33" s="24"/>
      <c r="R33" s="24"/>
      <c r="S33" s="24"/>
      <c r="T33" s="24"/>
      <c r="U33" s="24"/>
      <c r="V33" s="24"/>
      <c r="W33" s="24">
        <v>4368058</v>
      </c>
      <c r="X33" s="24">
        <v>4852598</v>
      </c>
      <c r="Y33" s="24">
        <v>-484540</v>
      </c>
      <c r="Z33" s="6">
        <v>-9.99</v>
      </c>
      <c r="AA33" s="22">
        <v>9245010</v>
      </c>
    </row>
    <row r="34" spans="1:27" ht="13.5">
      <c r="A34" s="5" t="s">
        <v>38</v>
      </c>
      <c r="B34" s="3"/>
      <c r="C34" s="22">
        <v>458530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3670576</v>
      </c>
      <c r="D35" s="22"/>
      <c r="E35" s="23">
        <v>4070140</v>
      </c>
      <c r="F35" s="24">
        <v>4070140</v>
      </c>
      <c r="G35" s="24">
        <v>271850</v>
      </c>
      <c r="H35" s="24">
        <v>317325</v>
      </c>
      <c r="I35" s="24">
        <v>332072</v>
      </c>
      <c r="J35" s="24">
        <v>921247</v>
      </c>
      <c r="K35" s="24">
        <v>450978</v>
      </c>
      <c r="L35" s="24">
        <v>391535</v>
      </c>
      <c r="M35" s="24">
        <v>269603</v>
      </c>
      <c r="N35" s="24">
        <v>1112116</v>
      </c>
      <c r="O35" s="24"/>
      <c r="P35" s="24"/>
      <c r="Q35" s="24"/>
      <c r="R35" s="24"/>
      <c r="S35" s="24"/>
      <c r="T35" s="24"/>
      <c r="U35" s="24"/>
      <c r="V35" s="24"/>
      <c r="W35" s="24">
        <v>2033363</v>
      </c>
      <c r="X35" s="24">
        <v>2095990</v>
      </c>
      <c r="Y35" s="24">
        <v>-62627</v>
      </c>
      <c r="Z35" s="6">
        <v>-2.99</v>
      </c>
      <c r="AA35" s="22">
        <v>4070140</v>
      </c>
    </row>
    <row r="36" spans="1:27" ht="13.5">
      <c r="A36" s="5" t="s">
        <v>40</v>
      </c>
      <c r="B36" s="3"/>
      <c r="C36" s="22">
        <v>7873634</v>
      </c>
      <c r="D36" s="22"/>
      <c r="E36" s="23"/>
      <c r="F36" s="24"/>
      <c r="G36" s="24">
        <v>645382</v>
      </c>
      <c r="H36" s="24">
        <v>622433</v>
      </c>
      <c r="I36" s="24">
        <v>581737</v>
      </c>
      <c r="J36" s="24">
        <v>1849552</v>
      </c>
      <c r="K36" s="24">
        <v>613458</v>
      </c>
      <c r="L36" s="24">
        <v>702747</v>
      </c>
      <c r="M36" s="24">
        <v>568703</v>
      </c>
      <c r="N36" s="24">
        <v>1884908</v>
      </c>
      <c r="O36" s="24"/>
      <c r="P36" s="24"/>
      <c r="Q36" s="24"/>
      <c r="R36" s="24"/>
      <c r="S36" s="24"/>
      <c r="T36" s="24"/>
      <c r="U36" s="24"/>
      <c r="V36" s="24"/>
      <c r="W36" s="24">
        <v>3734460</v>
      </c>
      <c r="X36" s="24"/>
      <c r="Y36" s="24">
        <v>3734460</v>
      </c>
      <c r="Z36" s="6">
        <v>0</v>
      </c>
      <c r="AA36" s="22"/>
    </row>
    <row r="37" spans="1:27" ht="13.5">
      <c r="A37" s="5" t="s">
        <v>41</v>
      </c>
      <c r="B37" s="3"/>
      <c r="C37" s="25">
        <v>806120</v>
      </c>
      <c r="D37" s="25"/>
      <c r="E37" s="26">
        <v>997530</v>
      </c>
      <c r="F37" s="27">
        <v>997530</v>
      </c>
      <c r="G37" s="27">
        <v>54766</v>
      </c>
      <c r="H37" s="27">
        <v>63056</v>
      </c>
      <c r="I37" s="27">
        <v>59200</v>
      </c>
      <c r="J37" s="27">
        <v>177022</v>
      </c>
      <c r="K37" s="27">
        <v>64440</v>
      </c>
      <c r="L37" s="27">
        <v>102831</v>
      </c>
      <c r="M37" s="27">
        <v>63102</v>
      </c>
      <c r="N37" s="27">
        <v>230373</v>
      </c>
      <c r="O37" s="27"/>
      <c r="P37" s="27"/>
      <c r="Q37" s="27"/>
      <c r="R37" s="27"/>
      <c r="S37" s="27"/>
      <c r="T37" s="27"/>
      <c r="U37" s="27"/>
      <c r="V37" s="27"/>
      <c r="W37" s="27">
        <v>407395</v>
      </c>
      <c r="X37" s="27">
        <v>517560</v>
      </c>
      <c r="Y37" s="27">
        <v>-110165</v>
      </c>
      <c r="Z37" s="7">
        <v>-21.29</v>
      </c>
      <c r="AA37" s="25">
        <v>997530</v>
      </c>
    </row>
    <row r="38" spans="1:27" ht="13.5">
      <c r="A38" s="2" t="s">
        <v>42</v>
      </c>
      <c r="B38" s="8"/>
      <c r="C38" s="19">
        <f aca="true" t="shared" si="7" ref="C38:Y38">SUM(C39:C41)</f>
        <v>15353490</v>
      </c>
      <c r="D38" s="19">
        <f>SUM(D39:D41)</f>
        <v>0</v>
      </c>
      <c r="E38" s="20">
        <f t="shared" si="7"/>
        <v>24351152</v>
      </c>
      <c r="F38" s="21">
        <f t="shared" si="7"/>
        <v>24351152</v>
      </c>
      <c r="G38" s="21">
        <f t="shared" si="7"/>
        <v>1467165</v>
      </c>
      <c r="H38" s="21">
        <f t="shared" si="7"/>
        <v>1473749</v>
      </c>
      <c r="I38" s="21">
        <f t="shared" si="7"/>
        <v>1555790</v>
      </c>
      <c r="J38" s="21">
        <f t="shared" si="7"/>
        <v>4496704</v>
      </c>
      <c r="K38" s="21">
        <f t="shared" si="7"/>
        <v>1794329</v>
      </c>
      <c r="L38" s="21">
        <f t="shared" si="7"/>
        <v>1938059</v>
      </c>
      <c r="M38" s="21">
        <f t="shared" si="7"/>
        <v>1683745</v>
      </c>
      <c r="N38" s="21">
        <f t="shared" si="7"/>
        <v>5416133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9912837</v>
      </c>
      <c r="X38" s="21">
        <f t="shared" si="7"/>
        <v>12385192</v>
      </c>
      <c r="Y38" s="21">
        <f t="shared" si="7"/>
        <v>-2472355</v>
      </c>
      <c r="Z38" s="4">
        <f>+IF(X38&lt;&gt;0,+(Y38/X38)*100,0)</f>
        <v>-19.962185487314205</v>
      </c>
      <c r="AA38" s="19">
        <f>SUM(AA39:AA41)</f>
        <v>24351152</v>
      </c>
    </row>
    <row r="39" spans="1:27" ht="13.5">
      <c r="A39" s="5" t="s">
        <v>43</v>
      </c>
      <c r="B39" s="3"/>
      <c r="C39" s="22"/>
      <c r="D39" s="22"/>
      <c r="E39" s="23">
        <v>6370422</v>
      </c>
      <c r="F39" s="24">
        <v>6370422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3200110</v>
      </c>
      <c r="Y39" s="24">
        <v>-3200110</v>
      </c>
      <c r="Z39" s="6">
        <v>-100</v>
      </c>
      <c r="AA39" s="22">
        <v>6370422</v>
      </c>
    </row>
    <row r="40" spans="1:27" ht="13.5">
      <c r="A40" s="5" t="s">
        <v>44</v>
      </c>
      <c r="B40" s="3"/>
      <c r="C40" s="22">
        <v>15353490</v>
      </c>
      <c r="D40" s="22"/>
      <c r="E40" s="23">
        <v>17980730</v>
      </c>
      <c r="F40" s="24">
        <v>17980730</v>
      </c>
      <c r="G40" s="24">
        <v>1467165</v>
      </c>
      <c r="H40" s="24">
        <v>1473749</v>
      </c>
      <c r="I40" s="24">
        <v>1555790</v>
      </c>
      <c r="J40" s="24">
        <v>4496704</v>
      </c>
      <c r="K40" s="24">
        <v>1794329</v>
      </c>
      <c r="L40" s="24">
        <v>1938059</v>
      </c>
      <c r="M40" s="24">
        <v>1683745</v>
      </c>
      <c r="N40" s="24">
        <v>5416133</v>
      </c>
      <c r="O40" s="24"/>
      <c r="P40" s="24"/>
      <c r="Q40" s="24"/>
      <c r="R40" s="24"/>
      <c r="S40" s="24"/>
      <c r="T40" s="24"/>
      <c r="U40" s="24"/>
      <c r="V40" s="24"/>
      <c r="W40" s="24">
        <v>9912837</v>
      </c>
      <c r="X40" s="24">
        <v>9185082</v>
      </c>
      <c r="Y40" s="24">
        <v>727755</v>
      </c>
      <c r="Z40" s="6">
        <v>7.92</v>
      </c>
      <c r="AA40" s="22">
        <v>17980730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107310162</v>
      </c>
      <c r="D42" s="19">
        <f>SUM(D43:D46)</f>
        <v>0</v>
      </c>
      <c r="E42" s="20">
        <f t="shared" si="8"/>
        <v>114908140</v>
      </c>
      <c r="F42" s="21">
        <f t="shared" si="8"/>
        <v>114908140</v>
      </c>
      <c r="G42" s="21">
        <f t="shared" si="8"/>
        <v>3665654</v>
      </c>
      <c r="H42" s="21">
        <f t="shared" si="8"/>
        <v>10669280</v>
      </c>
      <c r="I42" s="21">
        <f t="shared" si="8"/>
        <v>11103890</v>
      </c>
      <c r="J42" s="21">
        <f t="shared" si="8"/>
        <v>25438824</v>
      </c>
      <c r="K42" s="21">
        <f t="shared" si="8"/>
        <v>8630139</v>
      </c>
      <c r="L42" s="21">
        <f t="shared" si="8"/>
        <v>9350225</v>
      </c>
      <c r="M42" s="21">
        <f t="shared" si="8"/>
        <v>8040388</v>
      </c>
      <c r="N42" s="21">
        <f t="shared" si="8"/>
        <v>26020752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51459576</v>
      </c>
      <c r="X42" s="21">
        <f t="shared" si="8"/>
        <v>55950418</v>
      </c>
      <c r="Y42" s="21">
        <f t="shared" si="8"/>
        <v>-4490842</v>
      </c>
      <c r="Z42" s="4">
        <f>+IF(X42&lt;&gt;0,+(Y42/X42)*100,0)</f>
        <v>-8.02646729109334</v>
      </c>
      <c r="AA42" s="19">
        <f>SUM(AA43:AA46)</f>
        <v>114908140</v>
      </c>
    </row>
    <row r="43" spans="1:27" ht="13.5">
      <c r="A43" s="5" t="s">
        <v>47</v>
      </c>
      <c r="B43" s="3"/>
      <c r="C43" s="22">
        <v>67011272</v>
      </c>
      <c r="D43" s="22"/>
      <c r="E43" s="23">
        <v>75452890</v>
      </c>
      <c r="F43" s="24">
        <v>75452890</v>
      </c>
      <c r="G43" s="24">
        <v>1256302</v>
      </c>
      <c r="H43" s="24">
        <v>8245665</v>
      </c>
      <c r="I43" s="24">
        <v>8241599</v>
      </c>
      <c r="J43" s="24">
        <v>17743566</v>
      </c>
      <c r="K43" s="24">
        <v>5796309</v>
      </c>
      <c r="L43" s="24">
        <v>5896946</v>
      </c>
      <c r="M43" s="24">
        <v>5328350</v>
      </c>
      <c r="N43" s="24">
        <v>17021605</v>
      </c>
      <c r="O43" s="24"/>
      <c r="P43" s="24"/>
      <c r="Q43" s="24"/>
      <c r="R43" s="24"/>
      <c r="S43" s="24"/>
      <c r="T43" s="24"/>
      <c r="U43" s="24"/>
      <c r="V43" s="24"/>
      <c r="W43" s="24">
        <v>34765171</v>
      </c>
      <c r="X43" s="24">
        <v>35992336</v>
      </c>
      <c r="Y43" s="24">
        <v>-1227165</v>
      </c>
      <c r="Z43" s="6">
        <v>-3.41</v>
      </c>
      <c r="AA43" s="22">
        <v>75452890</v>
      </c>
    </row>
    <row r="44" spans="1:27" ht="13.5">
      <c r="A44" s="5" t="s">
        <v>48</v>
      </c>
      <c r="B44" s="3"/>
      <c r="C44" s="22">
        <v>14968110</v>
      </c>
      <c r="D44" s="22"/>
      <c r="E44" s="23">
        <v>15714820</v>
      </c>
      <c r="F44" s="24">
        <v>15714820</v>
      </c>
      <c r="G44" s="24">
        <v>1005756</v>
      </c>
      <c r="H44" s="24">
        <v>1006276</v>
      </c>
      <c r="I44" s="24">
        <v>1269302</v>
      </c>
      <c r="J44" s="24">
        <v>3281334</v>
      </c>
      <c r="K44" s="24">
        <v>1234473</v>
      </c>
      <c r="L44" s="24">
        <v>1390168</v>
      </c>
      <c r="M44" s="24">
        <v>1107757</v>
      </c>
      <c r="N44" s="24">
        <v>3732398</v>
      </c>
      <c r="O44" s="24"/>
      <c r="P44" s="24"/>
      <c r="Q44" s="24"/>
      <c r="R44" s="24"/>
      <c r="S44" s="24"/>
      <c r="T44" s="24"/>
      <c r="U44" s="24"/>
      <c r="V44" s="24"/>
      <c r="W44" s="24">
        <v>7013732</v>
      </c>
      <c r="X44" s="24">
        <v>7808216</v>
      </c>
      <c r="Y44" s="24">
        <v>-794484</v>
      </c>
      <c r="Z44" s="6">
        <v>-10.17</v>
      </c>
      <c r="AA44" s="22">
        <v>15714820</v>
      </c>
    </row>
    <row r="45" spans="1:27" ht="13.5">
      <c r="A45" s="5" t="s">
        <v>49</v>
      </c>
      <c r="B45" s="3"/>
      <c r="C45" s="25">
        <v>7715845</v>
      </c>
      <c r="D45" s="25"/>
      <c r="E45" s="26">
        <v>8343560</v>
      </c>
      <c r="F45" s="27">
        <v>8343560</v>
      </c>
      <c r="G45" s="27">
        <v>525197</v>
      </c>
      <c r="H45" s="27">
        <v>545893</v>
      </c>
      <c r="I45" s="27">
        <v>595404</v>
      </c>
      <c r="J45" s="27">
        <v>1666494</v>
      </c>
      <c r="K45" s="27">
        <v>600582</v>
      </c>
      <c r="L45" s="27">
        <v>702509</v>
      </c>
      <c r="M45" s="27">
        <v>665802</v>
      </c>
      <c r="N45" s="27">
        <v>1968893</v>
      </c>
      <c r="O45" s="27"/>
      <c r="P45" s="27"/>
      <c r="Q45" s="27"/>
      <c r="R45" s="27"/>
      <c r="S45" s="27"/>
      <c r="T45" s="27"/>
      <c r="U45" s="27"/>
      <c r="V45" s="27"/>
      <c r="W45" s="27">
        <v>3635387</v>
      </c>
      <c r="X45" s="27">
        <v>4229748</v>
      </c>
      <c r="Y45" s="27">
        <v>-594361</v>
      </c>
      <c r="Z45" s="7">
        <v>-14.05</v>
      </c>
      <c r="AA45" s="25">
        <v>8343560</v>
      </c>
    </row>
    <row r="46" spans="1:27" ht="13.5">
      <c r="A46" s="5" t="s">
        <v>50</v>
      </c>
      <c r="B46" s="3"/>
      <c r="C46" s="22">
        <v>17614935</v>
      </c>
      <c r="D46" s="22"/>
      <c r="E46" s="23">
        <v>15396870</v>
      </c>
      <c r="F46" s="24">
        <v>15396870</v>
      </c>
      <c r="G46" s="24">
        <v>878399</v>
      </c>
      <c r="H46" s="24">
        <v>871446</v>
      </c>
      <c r="I46" s="24">
        <v>997585</v>
      </c>
      <c r="J46" s="24">
        <v>2747430</v>
      </c>
      <c r="K46" s="24">
        <v>998775</v>
      </c>
      <c r="L46" s="24">
        <v>1360602</v>
      </c>
      <c r="M46" s="24">
        <v>938479</v>
      </c>
      <c r="N46" s="24">
        <v>3297856</v>
      </c>
      <c r="O46" s="24"/>
      <c r="P46" s="24"/>
      <c r="Q46" s="24"/>
      <c r="R46" s="24"/>
      <c r="S46" s="24"/>
      <c r="T46" s="24"/>
      <c r="U46" s="24"/>
      <c r="V46" s="24"/>
      <c r="W46" s="24">
        <v>6045286</v>
      </c>
      <c r="X46" s="24">
        <v>7920118</v>
      </c>
      <c r="Y46" s="24">
        <v>-1874832</v>
      </c>
      <c r="Z46" s="6">
        <v>-23.67</v>
      </c>
      <c r="AA46" s="22">
        <v>15396870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184936015</v>
      </c>
      <c r="D48" s="40">
        <f>+D28+D32+D38+D42+D47</f>
        <v>0</v>
      </c>
      <c r="E48" s="41">
        <f t="shared" si="9"/>
        <v>199469142</v>
      </c>
      <c r="F48" s="42">
        <f t="shared" si="9"/>
        <v>199469142</v>
      </c>
      <c r="G48" s="42">
        <f t="shared" si="9"/>
        <v>10415865</v>
      </c>
      <c r="H48" s="42">
        <f t="shared" si="9"/>
        <v>17114575</v>
      </c>
      <c r="I48" s="42">
        <f t="shared" si="9"/>
        <v>17542899</v>
      </c>
      <c r="J48" s="42">
        <f t="shared" si="9"/>
        <v>45073339</v>
      </c>
      <c r="K48" s="42">
        <f t="shared" si="9"/>
        <v>16194274</v>
      </c>
      <c r="L48" s="42">
        <f t="shared" si="9"/>
        <v>18080979</v>
      </c>
      <c r="M48" s="42">
        <f t="shared" si="9"/>
        <v>16389118</v>
      </c>
      <c r="N48" s="42">
        <f t="shared" si="9"/>
        <v>50664371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95737710</v>
      </c>
      <c r="X48" s="42">
        <f t="shared" si="9"/>
        <v>99356306</v>
      </c>
      <c r="Y48" s="42">
        <f t="shared" si="9"/>
        <v>-3618596</v>
      </c>
      <c r="Z48" s="43">
        <f>+IF(X48&lt;&gt;0,+(Y48/X48)*100,0)</f>
        <v>-3.642039590320518</v>
      </c>
      <c r="AA48" s="40">
        <f>+AA28+AA32+AA38+AA42+AA47</f>
        <v>199469142</v>
      </c>
    </row>
    <row r="49" spans="1:27" ht="13.5">
      <c r="A49" s="14" t="s">
        <v>58</v>
      </c>
      <c r="B49" s="15"/>
      <c r="C49" s="44">
        <f aca="true" t="shared" si="10" ref="C49:Y49">+C25-C48</f>
        <v>8549520</v>
      </c>
      <c r="D49" s="44">
        <f>+D25-D48</f>
        <v>0</v>
      </c>
      <c r="E49" s="45">
        <f t="shared" si="10"/>
        <v>-7753072</v>
      </c>
      <c r="F49" s="46">
        <f t="shared" si="10"/>
        <v>-7753072</v>
      </c>
      <c r="G49" s="46">
        <f t="shared" si="10"/>
        <v>25299843</v>
      </c>
      <c r="H49" s="46">
        <f t="shared" si="10"/>
        <v>-6769681</v>
      </c>
      <c r="I49" s="46">
        <f t="shared" si="10"/>
        <v>-6023368</v>
      </c>
      <c r="J49" s="46">
        <f t="shared" si="10"/>
        <v>12506794</v>
      </c>
      <c r="K49" s="46">
        <f t="shared" si="10"/>
        <v>-4590995</v>
      </c>
      <c r="L49" s="46">
        <f t="shared" si="10"/>
        <v>3770768</v>
      </c>
      <c r="M49" s="46">
        <f t="shared" si="10"/>
        <v>9185364</v>
      </c>
      <c r="N49" s="46">
        <f t="shared" si="10"/>
        <v>8365137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20871931</v>
      </c>
      <c r="X49" s="46">
        <f>IF(F25=F48,0,X25-X48)</f>
        <v>11130039</v>
      </c>
      <c r="Y49" s="46">
        <f t="shared" si="10"/>
        <v>9741892</v>
      </c>
      <c r="Z49" s="47">
        <f>+IF(X49&lt;&gt;0,+(Y49/X49)*100,0)</f>
        <v>87.52792330736668</v>
      </c>
      <c r="AA49" s="44">
        <f>+AA25-AA48</f>
        <v>-7753072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40127133</v>
      </c>
      <c r="D5" s="19">
        <f>SUM(D6:D8)</f>
        <v>0</v>
      </c>
      <c r="E5" s="20">
        <f t="shared" si="0"/>
        <v>36167953</v>
      </c>
      <c r="F5" s="21">
        <f t="shared" si="0"/>
        <v>36167953</v>
      </c>
      <c r="G5" s="21">
        <f t="shared" si="0"/>
        <v>9461800</v>
      </c>
      <c r="H5" s="21">
        <f t="shared" si="0"/>
        <v>-267631</v>
      </c>
      <c r="I5" s="21">
        <f t="shared" si="0"/>
        <v>-127930</v>
      </c>
      <c r="J5" s="21">
        <f t="shared" si="0"/>
        <v>9066239</v>
      </c>
      <c r="K5" s="21">
        <f t="shared" si="0"/>
        <v>12771</v>
      </c>
      <c r="L5" s="21">
        <f t="shared" si="0"/>
        <v>-239480</v>
      </c>
      <c r="M5" s="21">
        <f t="shared" si="0"/>
        <v>7760740</v>
      </c>
      <c r="N5" s="21">
        <f t="shared" si="0"/>
        <v>7534031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16600270</v>
      </c>
      <c r="X5" s="21">
        <f t="shared" si="0"/>
        <v>17396886</v>
      </c>
      <c r="Y5" s="21">
        <f t="shared" si="0"/>
        <v>-796616</v>
      </c>
      <c r="Z5" s="4">
        <f>+IF(X5&lt;&gt;0,+(Y5/X5)*100,0)</f>
        <v>-4.579072369618333</v>
      </c>
      <c r="AA5" s="19">
        <f>SUM(AA6:AA8)</f>
        <v>36167953</v>
      </c>
    </row>
    <row r="6" spans="1:27" ht="13.5">
      <c r="A6" s="5" t="s">
        <v>33</v>
      </c>
      <c r="B6" s="3"/>
      <c r="C6" s="22">
        <v>38301956</v>
      </c>
      <c r="D6" s="22"/>
      <c r="E6" s="23">
        <v>34294407</v>
      </c>
      <c r="F6" s="24">
        <v>34294407</v>
      </c>
      <c r="G6" s="24">
        <v>7269532</v>
      </c>
      <c r="H6" s="24">
        <v>70681</v>
      </c>
      <c r="I6" s="24">
        <v>55326</v>
      </c>
      <c r="J6" s="24">
        <v>7395539</v>
      </c>
      <c r="K6" s="24">
        <v>312845</v>
      </c>
      <c r="L6" s="24">
        <v>22377</v>
      </c>
      <c r="M6" s="24">
        <v>7711124</v>
      </c>
      <c r="N6" s="24">
        <v>8046346</v>
      </c>
      <c r="O6" s="24"/>
      <c r="P6" s="24"/>
      <c r="Q6" s="24"/>
      <c r="R6" s="24"/>
      <c r="S6" s="24"/>
      <c r="T6" s="24"/>
      <c r="U6" s="24"/>
      <c r="V6" s="24"/>
      <c r="W6" s="24">
        <v>15441885</v>
      </c>
      <c r="X6" s="24">
        <v>17396886</v>
      </c>
      <c r="Y6" s="24">
        <v>-1955001</v>
      </c>
      <c r="Z6" s="6">
        <v>-11.24</v>
      </c>
      <c r="AA6" s="22">
        <v>34294407</v>
      </c>
    </row>
    <row r="7" spans="1:27" ht="13.5">
      <c r="A7" s="5" t="s">
        <v>34</v>
      </c>
      <c r="B7" s="3"/>
      <c r="C7" s="25">
        <v>1825177</v>
      </c>
      <c r="D7" s="25"/>
      <c r="E7" s="26">
        <v>1873546</v>
      </c>
      <c r="F7" s="27">
        <v>1873546</v>
      </c>
      <c r="G7" s="27">
        <v>2192268</v>
      </c>
      <c r="H7" s="27">
        <v>-338312</v>
      </c>
      <c r="I7" s="27">
        <v>-183256</v>
      </c>
      <c r="J7" s="27">
        <v>1670700</v>
      </c>
      <c r="K7" s="27">
        <v>-300074</v>
      </c>
      <c r="L7" s="27">
        <v>-261857</v>
      </c>
      <c r="M7" s="27">
        <v>49616</v>
      </c>
      <c r="N7" s="27">
        <v>-512315</v>
      </c>
      <c r="O7" s="27"/>
      <c r="P7" s="27"/>
      <c r="Q7" s="27"/>
      <c r="R7" s="27"/>
      <c r="S7" s="27"/>
      <c r="T7" s="27"/>
      <c r="U7" s="27"/>
      <c r="V7" s="27"/>
      <c r="W7" s="27">
        <v>1158385</v>
      </c>
      <c r="X7" s="27"/>
      <c r="Y7" s="27">
        <v>1158385</v>
      </c>
      <c r="Z7" s="7">
        <v>0</v>
      </c>
      <c r="AA7" s="25">
        <v>1873546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11347106</v>
      </c>
      <c r="D19" s="19">
        <f>SUM(D20:D23)</f>
        <v>0</v>
      </c>
      <c r="E19" s="20">
        <f t="shared" si="3"/>
        <v>14904770</v>
      </c>
      <c r="F19" s="21">
        <f t="shared" si="3"/>
        <v>14904770</v>
      </c>
      <c r="G19" s="21">
        <f t="shared" si="3"/>
        <v>1014292</v>
      </c>
      <c r="H19" s="21">
        <f t="shared" si="3"/>
        <v>1007535</v>
      </c>
      <c r="I19" s="21">
        <f t="shared" si="3"/>
        <v>1038130</v>
      </c>
      <c r="J19" s="21">
        <f t="shared" si="3"/>
        <v>3059957</v>
      </c>
      <c r="K19" s="21">
        <f t="shared" si="3"/>
        <v>882220</v>
      </c>
      <c r="L19" s="21">
        <f t="shared" si="3"/>
        <v>1063985</v>
      </c>
      <c r="M19" s="21">
        <f t="shared" si="3"/>
        <v>1092894</v>
      </c>
      <c r="N19" s="21">
        <f t="shared" si="3"/>
        <v>3039099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6099056</v>
      </c>
      <c r="X19" s="21">
        <f t="shared" si="3"/>
        <v>7108050</v>
      </c>
      <c r="Y19" s="21">
        <f t="shared" si="3"/>
        <v>-1008994</v>
      </c>
      <c r="Z19" s="4">
        <f>+IF(X19&lt;&gt;0,+(Y19/X19)*100,0)</f>
        <v>-14.195088667074653</v>
      </c>
      <c r="AA19" s="19">
        <f>SUM(AA20:AA23)</f>
        <v>14904770</v>
      </c>
    </row>
    <row r="20" spans="1:27" ht="13.5">
      <c r="A20" s="5" t="s">
        <v>47</v>
      </c>
      <c r="B20" s="3"/>
      <c r="C20" s="22">
        <v>6633957</v>
      </c>
      <c r="D20" s="22"/>
      <c r="E20" s="23">
        <v>9249662</v>
      </c>
      <c r="F20" s="24">
        <v>9249662</v>
      </c>
      <c r="G20" s="24">
        <v>562501</v>
      </c>
      <c r="H20" s="24">
        <v>554998</v>
      </c>
      <c r="I20" s="24">
        <v>574872</v>
      </c>
      <c r="J20" s="24">
        <v>1692371</v>
      </c>
      <c r="K20" s="24">
        <v>525924</v>
      </c>
      <c r="L20" s="24">
        <v>598288</v>
      </c>
      <c r="M20" s="24">
        <v>624147</v>
      </c>
      <c r="N20" s="24">
        <v>1748359</v>
      </c>
      <c r="O20" s="24"/>
      <c r="P20" s="24"/>
      <c r="Q20" s="24"/>
      <c r="R20" s="24"/>
      <c r="S20" s="24"/>
      <c r="T20" s="24"/>
      <c r="U20" s="24"/>
      <c r="V20" s="24"/>
      <c r="W20" s="24">
        <v>3440730</v>
      </c>
      <c r="X20" s="24">
        <v>4640670</v>
      </c>
      <c r="Y20" s="24">
        <v>-1199940</v>
      </c>
      <c r="Z20" s="6">
        <v>-25.86</v>
      </c>
      <c r="AA20" s="22">
        <v>9249662</v>
      </c>
    </row>
    <row r="21" spans="1:27" ht="13.5">
      <c r="A21" s="5" t="s">
        <v>48</v>
      </c>
      <c r="B21" s="3"/>
      <c r="C21" s="22">
        <v>1460065</v>
      </c>
      <c r="D21" s="22"/>
      <c r="E21" s="23">
        <v>2305218</v>
      </c>
      <c r="F21" s="24">
        <v>2305218</v>
      </c>
      <c r="G21" s="24">
        <v>142355</v>
      </c>
      <c r="H21" s="24">
        <v>142879</v>
      </c>
      <c r="I21" s="24">
        <v>146229</v>
      </c>
      <c r="J21" s="24">
        <v>431463</v>
      </c>
      <c r="K21" s="24">
        <v>111492</v>
      </c>
      <c r="L21" s="24">
        <v>147235</v>
      </c>
      <c r="M21" s="24">
        <v>149656</v>
      </c>
      <c r="N21" s="24">
        <v>408383</v>
      </c>
      <c r="O21" s="24"/>
      <c r="P21" s="24"/>
      <c r="Q21" s="24"/>
      <c r="R21" s="24"/>
      <c r="S21" s="24"/>
      <c r="T21" s="24"/>
      <c r="U21" s="24"/>
      <c r="V21" s="24"/>
      <c r="W21" s="24">
        <v>839846</v>
      </c>
      <c r="X21" s="24">
        <v>767058</v>
      </c>
      <c r="Y21" s="24">
        <v>72788</v>
      </c>
      <c r="Z21" s="6">
        <v>9.49</v>
      </c>
      <c r="AA21" s="22">
        <v>2305218</v>
      </c>
    </row>
    <row r="22" spans="1:27" ht="13.5">
      <c r="A22" s="5" t="s">
        <v>49</v>
      </c>
      <c r="B22" s="3"/>
      <c r="C22" s="25">
        <v>1756474</v>
      </c>
      <c r="D22" s="25"/>
      <c r="E22" s="26">
        <v>1802093</v>
      </c>
      <c r="F22" s="27">
        <v>1802093</v>
      </c>
      <c r="G22" s="27">
        <v>164960</v>
      </c>
      <c r="H22" s="27">
        <v>164615</v>
      </c>
      <c r="I22" s="27">
        <v>168863</v>
      </c>
      <c r="J22" s="27">
        <v>498438</v>
      </c>
      <c r="K22" s="27">
        <v>130782</v>
      </c>
      <c r="L22" s="27">
        <v>169372</v>
      </c>
      <c r="M22" s="27">
        <v>169551</v>
      </c>
      <c r="N22" s="27">
        <v>469705</v>
      </c>
      <c r="O22" s="27"/>
      <c r="P22" s="27"/>
      <c r="Q22" s="27"/>
      <c r="R22" s="27"/>
      <c r="S22" s="27"/>
      <c r="T22" s="27"/>
      <c r="U22" s="27"/>
      <c r="V22" s="27"/>
      <c r="W22" s="27">
        <v>968143</v>
      </c>
      <c r="X22" s="27">
        <v>914700</v>
      </c>
      <c r="Y22" s="27">
        <v>53443</v>
      </c>
      <c r="Z22" s="7">
        <v>5.84</v>
      </c>
      <c r="AA22" s="25">
        <v>1802093</v>
      </c>
    </row>
    <row r="23" spans="1:27" ht="13.5">
      <c r="A23" s="5" t="s">
        <v>50</v>
      </c>
      <c r="B23" s="3"/>
      <c r="C23" s="22">
        <v>1496610</v>
      </c>
      <c r="D23" s="22"/>
      <c r="E23" s="23">
        <v>1547797</v>
      </c>
      <c r="F23" s="24">
        <v>1547797</v>
      </c>
      <c r="G23" s="24">
        <v>144476</v>
      </c>
      <c r="H23" s="24">
        <v>145043</v>
      </c>
      <c r="I23" s="24">
        <v>148166</v>
      </c>
      <c r="J23" s="24">
        <v>437685</v>
      </c>
      <c r="K23" s="24">
        <v>114022</v>
      </c>
      <c r="L23" s="24">
        <v>149090</v>
      </c>
      <c r="M23" s="24">
        <v>149540</v>
      </c>
      <c r="N23" s="24">
        <v>412652</v>
      </c>
      <c r="O23" s="24"/>
      <c r="P23" s="24"/>
      <c r="Q23" s="24"/>
      <c r="R23" s="24"/>
      <c r="S23" s="24"/>
      <c r="T23" s="24"/>
      <c r="U23" s="24"/>
      <c r="V23" s="24"/>
      <c r="W23" s="24">
        <v>850337</v>
      </c>
      <c r="X23" s="24">
        <v>785622</v>
      </c>
      <c r="Y23" s="24">
        <v>64715</v>
      </c>
      <c r="Z23" s="6">
        <v>8.24</v>
      </c>
      <c r="AA23" s="22">
        <v>1547797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51474239</v>
      </c>
      <c r="D25" s="40">
        <f>+D5+D9+D15+D19+D24</f>
        <v>0</v>
      </c>
      <c r="E25" s="41">
        <f t="shared" si="4"/>
        <v>51072723</v>
      </c>
      <c r="F25" s="42">
        <f t="shared" si="4"/>
        <v>51072723</v>
      </c>
      <c r="G25" s="42">
        <f t="shared" si="4"/>
        <v>10476092</v>
      </c>
      <c r="H25" s="42">
        <f t="shared" si="4"/>
        <v>739904</v>
      </c>
      <c r="I25" s="42">
        <f t="shared" si="4"/>
        <v>910200</v>
      </c>
      <c r="J25" s="42">
        <f t="shared" si="4"/>
        <v>12126196</v>
      </c>
      <c r="K25" s="42">
        <f t="shared" si="4"/>
        <v>894991</v>
      </c>
      <c r="L25" s="42">
        <f t="shared" si="4"/>
        <v>824505</v>
      </c>
      <c r="M25" s="42">
        <f t="shared" si="4"/>
        <v>8853634</v>
      </c>
      <c r="N25" s="42">
        <f t="shared" si="4"/>
        <v>10573130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22699326</v>
      </c>
      <c r="X25" s="42">
        <f t="shared" si="4"/>
        <v>24504936</v>
      </c>
      <c r="Y25" s="42">
        <f t="shared" si="4"/>
        <v>-1805610</v>
      </c>
      <c r="Z25" s="43">
        <f>+IF(X25&lt;&gt;0,+(Y25/X25)*100,0)</f>
        <v>-7.368352237279868</v>
      </c>
      <c r="AA25" s="40">
        <f>+AA5+AA9+AA15+AA19+AA24</f>
        <v>51072723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21322583</v>
      </c>
      <c r="D28" s="19">
        <f>SUM(D29:D31)</f>
        <v>0</v>
      </c>
      <c r="E28" s="20">
        <f t="shared" si="5"/>
        <v>20860850</v>
      </c>
      <c r="F28" s="21">
        <f t="shared" si="5"/>
        <v>20860850</v>
      </c>
      <c r="G28" s="21">
        <f t="shared" si="5"/>
        <v>2419207</v>
      </c>
      <c r="H28" s="21">
        <f t="shared" si="5"/>
        <v>1110092</v>
      </c>
      <c r="I28" s="21">
        <f t="shared" si="5"/>
        <v>1499283</v>
      </c>
      <c r="J28" s="21">
        <f t="shared" si="5"/>
        <v>5028582</v>
      </c>
      <c r="K28" s="21">
        <f t="shared" si="5"/>
        <v>1024000</v>
      </c>
      <c r="L28" s="21">
        <f t="shared" si="5"/>
        <v>1924236</v>
      </c>
      <c r="M28" s="21">
        <f t="shared" si="5"/>
        <v>2873427</v>
      </c>
      <c r="N28" s="21">
        <f t="shared" si="5"/>
        <v>5821663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10850245</v>
      </c>
      <c r="X28" s="21">
        <f t="shared" si="5"/>
        <v>8933484</v>
      </c>
      <c r="Y28" s="21">
        <f t="shared" si="5"/>
        <v>1916761</v>
      </c>
      <c r="Z28" s="4">
        <f>+IF(X28&lt;&gt;0,+(Y28/X28)*100,0)</f>
        <v>21.45591798227881</v>
      </c>
      <c r="AA28" s="19">
        <f>SUM(AA29:AA31)</f>
        <v>20860850</v>
      </c>
    </row>
    <row r="29" spans="1:27" ht="13.5">
      <c r="A29" s="5" t="s">
        <v>33</v>
      </c>
      <c r="B29" s="3"/>
      <c r="C29" s="22">
        <v>6830548</v>
      </c>
      <c r="D29" s="22"/>
      <c r="E29" s="23">
        <v>6485350</v>
      </c>
      <c r="F29" s="24">
        <v>6485350</v>
      </c>
      <c r="G29" s="24">
        <v>968973</v>
      </c>
      <c r="H29" s="24">
        <v>450740</v>
      </c>
      <c r="I29" s="24">
        <v>755932</v>
      </c>
      <c r="J29" s="24">
        <v>2175645</v>
      </c>
      <c r="K29" s="24">
        <v>301485</v>
      </c>
      <c r="L29" s="24">
        <v>374303</v>
      </c>
      <c r="M29" s="24">
        <v>1669930</v>
      </c>
      <c r="N29" s="24">
        <v>2345718</v>
      </c>
      <c r="O29" s="24"/>
      <c r="P29" s="24"/>
      <c r="Q29" s="24"/>
      <c r="R29" s="24"/>
      <c r="S29" s="24"/>
      <c r="T29" s="24"/>
      <c r="U29" s="24"/>
      <c r="V29" s="24"/>
      <c r="W29" s="24">
        <v>4521363</v>
      </c>
      <c r="X29" s="24">
        <v>3057528</v>
      </c>
      <c r="Y29" s="24">
        <v>1463835</v>
      </c>
      <c r="Z29" s="6">
        <v>47.88</v>
      </c>
      <c r="AA29" s="22">
        <v>6485350</v>
      </c>
    </row>
    <row r="30" spans="1:27" ht="13.5">
      <c r="A30" s="5" t="s">
        <v>34</v>
      </c>
      <c r="B30" s="3"/>
      <c r="C30" s="25">
        <v>9418471</v>
      </c>
      <c r="D30" s="25"/>
      <c r="E30" s="26">
        <v>10034550</v>
      </c>
      <c r="F30" s="27">
        <v>10034550</v>
      </c>
      <c r="G30" s="27">
        <v>1162129</v>
      </c>
      <c r="H30" s="27">
        <v>393617</v>
      </c>
      <c r="I30" s="27">
        <v>415417</v>
      </c>
      <c r="J30" s="27">
        <v>1971163</v>
      </c>
      <c r="K30" s="27">
        <v>369047</v>
      </c>
      <c r="L30" s="27">
        <v>550882</v>
      </c>
      <c r="M30" s="27">
        <v>930992</v>
      </c>
      <c r="N30" s="27">
        <v>1850921</v>
      </c>
      <c r="O30" s="27"/>
      <c r="P30" s="27"/>
      <c r="Q30" s="27"/>
      <c r="R30" s="27"/>
      <c r="S30" s="27"/>
      <c r="T30" s="27"/>
      <c r="U30" s="27"/>
      <c r="V30" s="27"/>
      <c r="W30" s="27">
        <v>3822084</v>
      </c>
      <c r="X30" s="27">
        <v>3991110</v>
      </c>
      <c r="Y30" s="27">
        <v>-169026</v>
      </c>
      <c r="Z30" s="7">
        <v>-4.24</v>
      </c>
      <c r="AA30" s="25">
        <v>10034550</v>
      </c>
    </row>
    <row r="31" spans="1:27" ht="13.5">
      <c r="A31" s="5" t="s">
        <v>35</v>
      </c>
      <c r="B31" s="3"/>
      <c r="C31" s="22">
        <v>5073564</v>
      </c>
      <c r="D31" s="22"/>
      <c r="E31" s="23">
        <v>4340950</v>
      </c>
      <c r="F31" s="24">
        <v>4340950</v>
      </c>
      <c r="G31" s="24">
        <v>288105</v>
      </c>
      <c r="H31" s="24">
        <v>265735</v>
      </c>
      <c r="I31" s="24">
        <v>327934</v>
      </c>
      <c r="J31" s="24">
        <v>881774</v>
      </c>
      <c r="K31" s="24">
        <v>353468</v>
      </c>
      <c r="L31" s="24">
        <v>999051</v>
      </c>
      <c r="M31" s="24">
        <v>272505</v>
      </c>
      <c r="N31" s="24">
        <v>1625024</v>
      </c>
      <c r="O31" s="24"/>
      <c r="P31" s="24"/>
      <c r="Q31" s="24"/>
      <c r="R31" s="24"/>
      <c r="S31" s="24"/>
      <c r="T31" s="24"/>
      <c r="U31" s="24"/>
      <c r="V31" s="24"/>
      <c r="W31" s="24">
        <v>2506798</v>
      </c>
      <c r="X31" s="24">
        <v>1884846</v>
      </c>
      <c r="Y31" s="24">
        <v>621952</v>
      </c>
      <c r="Z31" s="6">
        <v>33</v>
      </c>
      <c r="AA31" s="22">
        <v>4340950</v>
      </c>
    </row>
    <row r="32" spans="1:27" ht="13.5">
      <c r="A32" s="2" t="s">
        <v>36</v>
      </c>
      <c r="B32" s="3"/>
      <c r="C32" s="19">
        <f aca="true" t="shared" si="6" ref="C32:Y32">SUM(C33:C37)</f>
        <v>1430810</v>
      </c>
      <c r="D32" s="19">
        <f>SUM(D33:D37)</f>
        <v>0</v>
      </c>
      <c r="E32" s="20">
        <f t="shared" si="6"/>
        <v>1829564</v>
      </c>
      <c r="F32" s="21">
        <f t="shared" si="6"/>
        <v>1829564</v>
      </c>
      <c r="G32" s="21">
        <f t="shared" si="6"/>
        <v>123254</v>
      </c>
      <c r="H32" s="21">
        <f t="shared" si="6"/>
        <v>127440</v>
      </c>
      <c r="I32" s="21">
        <f t="shared" si="6"/>
        <v>124992</v>
      </c>
      <c r="J32" s="21">
        <f t="shared" si="6"/>
        <v>375686</v>
      </c>
      <c r="K32" s="21">
        <f t="shared" si="6"/>
        <v>130396</v>
      </c>
      <c r="L32" s="21">
        <f t="shared" si="6"/>
        <v>200467</v>
      </c>
      <c r="M32" s="21">
        <f t="shared" si="6"/>
        <v>158072</v>
      </c>
      <c r="N32" s="21">
        <f t="shared" si="6"/>
        <v>488935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864621</v>
      </c>
      <c r="X32" s="21">
        <f t="shared" si="6"/>
        <v>802332</v>
      </c>
      <c r="Y32" s="21">
        <f t="shared" si="6"/>
        <v>62289</v>
      </c>
      <c r="Z32" s="4">
        <f>+IF(X32&lt;&gt;0,+(Y32/X32)*100,0)</f>
        <v>7.763494413783819</v>
      </c>
      <c r="AA32" s="19">
        <f>SUM(AA33:AA37)</f>
        <v>1829564</v>
      </c>
    </row>
    <row r="33" spans="1:27" ht="13.5">
      <c r="A33" s="5" t="s">
        <v>37</v>
      </c>
      <c r="B33" s="3"/>
      <c r="C33" s="22">
        <v>666185</v>
      </c>
      <c r="D33" s="22"/>
      <c r="E33" s="23">
        <v>1036404</v>
      </c>
      <c r="F33" s="24">
        <v>1036404</v>
      </c>
      <c r="G33" s="24">
        <v>66748</v>
      </c>
      <c r="H33" s="24">
        <v>66728</v>
      </c>
      <c r="I33" s="24">
        <v>66159</v>
      </c>
      <c r="J33" s="24">
        <v>199635</v>
      </c>
      <c r="K33" s="24">
        <v>72786</v>
      </c>
      <c r="L33" s="24">
        <v>106754</v>
      </c>
      <c r="M33" s="24">
        <v>72037</v>
      </c>
      <c r="N33" s="24">
        <v>251577</v>
      </c>
      <c r="O33" s="24"/>
      <c r="P33" s="24"/>
      <c r="Q33" s="24"/>
      <c r="R33" s="24"/>
      <c r="S33" s="24"/>
      <c r="T33" s="24"/>
      <c r="U33" s="24"/>
      <c r="V33" s="24"/>
      <c r="W33" s="24">
        <v>451212</v>
      </c>
      <c r="X33" s="24">
        <v>425208</v>
      </c>
      <c r="Y33" s="24">
        <v>26004</v>
      </c>
      <c r="Z33" s="6">
        <v>6.12</v>
      </c>
      <c r="AA33" s="22">
        <v>1036404</v>
      </c>
    </row>
    <row r="34" spans="1:27" ht="13.5">
      <c r="A34" s="5" t="s">
        <v>38</v>
      </c>
      <c r="B34" s="3"/>
      <c r="C34" s="22">
        <v>36891</v>
      </c>
      <c r="D34" s="22"/>
      <c r="E34" s="23">
        <v>82327</v>
      </c>
      <c r="F34" s="24">
        <v>82327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38574</v>
      </c>
      <c r="Y34" s="24">
        <v>-38574</v>
      </c>
      <c r="Z34" s="6">
        <v>-100</v>
      </c>
      <c r="AA34" s="22">
        <v>82327</v>
      </c>
    </row>
    <row r="35" spans="1:27" ht="13.5">
      <c r="A35" s="5" t="s">
        <v>39</v>
      </c>
      <c r="B35" s="3"/>
      <c r="C35" s="22">
        <v>727734</v>
      </c>
      <c r="D35" s="22"/>
      <c r="E35" s="23">
        <v>710833</v>
      </c>
      <c r="F35" s="24">
        <v>710833</v>
      </c>
      <c r="G35" s="24">
        <v>56506</v>
      </c>
      <c r="H35" s="24">
        <v>60712</v>
      </c>
      <c r="I35" s="24">
        <v>58833</v>
      </c>
      <c r="J35" s="24">
        <v>176051</v>
      </c>
      <c r="K35" s="24">
        <v>57610</v>
      </c>
      <c r="L35" s="24">
        <v>93713</v>
      </c>
      <c r="M35" s="24">
        <v>86035</v>
      </c>
      <c r="N35" s="24">
        <v>237358</v>
      </c>
      <c r="O35" s="24"/>
      <c r="P35" s="24"/>
      <c r="Q35" s="24"/>
      <c r="R35" s="24"/>
      <c r="S35" s="24"/>
      <c r="T35" s="24"/>
      <c r="U35" s="24"/>
      <c r="V35" s="24"/>
      <c r="W35" s="24">
        <v>413409</v>
      </c>
      <c r="X35" s="24">
        <v>338550</v>
      </c>
      <c r="Y35" s="24">
        <v>74859</v>
      </c>
      <c r="Z35" s="6">
        <v>22.11</v>
      </c>
      <c r="AA35" s="22">
        <v>710833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5610764</v>
      </c>
      <c r="D38" s="19">
        <f>SUM(D39:D41)</f>
        <v>0</v>
      </c>
      <c r="E38" s="20">
        <f t="shared" si="7"/>
        <v>3883033</v>
      </c>
      <c r="F38" s="21">
        <f t="shared" si="7"/>
        <v>3883033</v>
      </c>
      <c r="G38" s="21">
        <f t="shared" si="7"/>
        <v>268362</v>
      </c>
      <c r="H38" s="21">
        <f t="shared" si="7"/>
        <v>314924</v>
      </c>
      <c r="I38" s="21">
        <f t="shared" si="7"/>
        <v>295265</v>
      </c>
      <c r="J38" s="21">
        <f t="shared" si="7"/>
        <v>878551</v>
      </c>
      <c r="K38" s="21">
        <f t="shared" si="7"/>
        <v>263152</v>
      </c>
      <c r="L38" s="21">
        <f t="shared" si="7"/>
        <v>440901</v>
      </c>
      <c r="M38" s="21">
        <f t="shared" si="7"/>
        <v>299540</v>
      </c>
      <c r="N38" s="21">
        <f t="shared" si="7"/>
        <v>1003593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1882144</v>
      </c>
      <c r="X38" s="21">
        <f t="shared" si="7"/>
        <v>2187342</v>
      </c>
      <c r="Y38" s="21">
        <f t="shared" si="7"/>
        <v>-305198</v>
      </c>
      <c r="Z38" s="4">
        <f>+IF(X38&lt;&gt;0,+(Y38/X38)*100,0)</f>
        <v>-13.952916370645285</v>
      </c>
      <c r="AA38" s="19">
        <f>SUM(AA39:AA41)</f>
        <v>3883033</v>
      </c>
    </row>
    <row r="39" spans="1:27" ht="13.5">
      <c r="A39" s="5" t="s">
        <v>43</v>
      </c>
      <c r="B39" s="3"/>
      <c r="C39" s="22">
        <v>2954907</v>
      </c>
      <c r="D39" s="22"/>
      <c r="E39" s="23">
        <v>3347998</v>
      </c>
      <c r="F39" s="24">
        <v>3347998</v>
      </c>
      <c r="G39" s="24">
        <v>217211</v>
      </c>
      <c r="H39" s="24">
        <v>273256</v>
      </c>
      <c r="I39" s="24">
        <v>235349</v>
      </c>
      <c r="J39" s="24">
        <v>725816</v>
      </c>
      <c r="K39" s="24">
        <v>230799</v>
      </c>
      <c r="L39" s="24">
        <v>409680</v>
      </c>
      <c r="M39" s="24">
        <v>248167</v>
      </c>
      <c r="N39" s="24">
        <v>888646</v>
      </c>
      <c r="O39" s="24"/>
      <c r="P39" s="24"/>
      <c r="Q39" s="24"/>
      <c r="R39" s="24"/>
      <c r="S39" s="24"/>
      <c r="T39" s="24"/>
      <c r="U39" s="24"/>
      <c r="V39" s="24"/>
      <c r="W39" s="24">
        <v>1614462</v>
      </c>
      <c r="X39" s="24">
        <v>1418232</v>
      </c>
      <c r="Y39" s="24">
        <v>196230</v>
      </c>
      <c r="Z39" s="6">
        <v>13.84</v>
      </c>
      <c r="AA39" s="22">
        <v>3347998</v>
      </c>
    </row>
    <row r="40" spans="1:27" ht="13.5">
      <c r="A40" s="5" t="s">
        <v>44</v>
      </c>
      <c r="B40" s="3"/>
      <c r="C40" s="22">
        <v>2655857</v>
      </c>
      <c r="D40" s="22"/>
      <c r="E40" s="23">
        <v>535035</v>
      </c>
      <c r="F40" s="24">
        <v>535035</v>
      </c>
      <c r="G40" s="24">
        <v>51151</v>
      </c>
      <c r="H40" s="24">
        <v>41668</v>
      </c>
      <c r="I40" s="24">
        <v>59916</v>
      </c>
      <c r="J40" s="24">
        <v>152735</v>
      </c>
      <c r="K40" s="24">
        <v>32353</v>
      </c>
      <c r="L40" s="24">
        <v>31221</v>
      </c>
      <c r="M40" s="24">
        <v>51373</v>
      </c>
      <c r="N40" s="24">
        <v>114947</v>
      </c>
      <c r="O40" s="24"/>
      <c r="P40" s="24"/>
      <c r="Q40" s="24"/>
      <c r="R40" s="24"/>
      <c r="S40" s="24"/>
      <c r="T40" s="24"/>
      <c r="U40" s="24"/>
      <c r="V40" s="24"/>
      <c r="W40" s="24">
        <v>267682</v>
      </c>
      <c r="X40" s="24">
        <v>769110</v>
      </c>
      <c r="Y40" s="24">
        <v>-501428</v>
      </c>
      <c r="Z40" s="6">
        <v>-65.2</v>
      </c>
      <c r="AA40" s="22">
        <v>535035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24717567</v>
      </c>
      <c r="D42" s="19">
        <f>SUM(D43:D46)</f>
        <v>0</v>
      </c>
      <c r="E42" s="20">
        <f t="shared" si="8"/>
        <v>17688710</v>
      </c>
      <c r="F42" s="21">
        <f t="shared" si="8"/>
        <v>17688710</v>
      </c>
      <c r="G42" s="21">
        <f t="shared" si="8"/>
        <v>755593</v>
      </c>
      <c r="H42" s="21">
        <f t="shared" si="8"/>
        <v>1654423</v>
      </c>
      <c r="I42" s="21">
        <f t="shared" si="8"/>
        <v>774243</v>
      </c>
      <c r="J42" s="21">
        <f t="shared" si="8"/>
        <v>3184259</v>
      </c>
      <c r="K42" s="21">
        <f t="shared" si="8"/>
        <v>774698</v>
      </c>
      <c r="L42" s="21">
        <f t="shared" si="8"/>
        <v>1739529</v>
      </c>
      <c r="M42" s="21">
        <f t="shared" si="8"/>
        <v>874667</v>
      </c>
      <c r="N42" s="21">
        <f t="shared" si="8"/>
        <v>3388894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6573153</v>
      </c>
      <c r="X42" s="21">
        <f t="shared" si="8"/>
        <v>7799994</v>
      </c>
      <c r="Y42" s="21">
        <f t="shared" si="8"/>
        <v>-1226841</v>
      </c>
      <c r="Z42" s="4">
        <f>+IF(X42&lt;&gt;0,+(Y42/X42)*100,0)</f>
        <v>-15.728742868263746</v>
      </c>
      <c r="AA42" s="19">
        <f>SUM(AA43:AA46)</f>
        <v>17688710</v>
      </c>
    </row>
    <row r="43" spans="1:27" ht="13.5">
      <c r="A43" s="5" t="s">
        <v>47</v>
      </c>
      <c r="B43" s="3"/>
      <c r="C43" s="22">
        <v>16291324</v>
      </c>
      <c r="D43" s="22"/>
      <c r="E43" s="23">
        <v>8469333</v>
      </c>
      <c r="F43" s="24">
        <v>8469333</v>
      </c>
      <c r="G43" s="24">
        <v>92804</v>
      </c>
      <c r="H43" s="24">
        <v>883002</v>
      </c>
      <c r="I43" s="24">
        <v>111774</v>
      </c>
      <c r="J43" s="24">
        <v>1087580</v>
      </c>
      <c r="K43" s="24">
        <v>140733</v>
      </c>
      <c r="L43" s="24">
        <v>859447</v>
      </c>
      <c r="M43" s="24">
        <v>117029</v>
      </c>
      <c r="N43" s="24">
        <v>1117209</v>
      </c>
      <c r="O43" s="24"/>
      <c r="P43" s="24"/>
      <c r="Q43" s="24"/>
      <c r="R43" s="24"/>
      <c r="S43" s="24"/>
      <c r="T43" s="24"/>
      <c r="U43" s="24"/>
      <c r="V43" s="24"/>
      <c r="W43" s="24">
        <v>2204789</v>
      </c>
      <c r="X43" s="24">
        <v>4271718</v>
      </c>
      <c r="Y43" s="24">
        <v>-2066929</v>
      </c>
      <c r="Z43" s="6">
        <v>-48.39</v>
      </c>
      <c r="AA43" s="22">
        <v>8469333</v>
      </c>
    </row>
    <row r="44" spans="1:27" ht="13.5">
      <c r="A44" s="5" t="s">
        <v>48</v>
      </c>
      <c r="B44" s="3"/>
      <c r="C44" s="22">
        <v>2786017</v>
      </c>
      <c r="D44" s="22"/>
      <c r="E44" s="23">
        <v>2828934</v>
      </c>
      <c r="F44" s="24">
        <v>2828934</v>
      </c>
      <c r="G44" s="24">
        <v>204815</v>
      </c>
      <c r="H44" s="24">
        <v>250022</v>
      </c>
      <c r="I44" s="24">
        <v>244353</v>
      </c>
      <c r="J44" s="24">
        <v>699190</v>
      </c>
      <c r="K44" s="24">
        <v>232340</v>
      </c>
      <c r="L44" s="24">
        <v>285897</v>
      </c>
      <c r="M44" s="24">
        <v>259838</v>
      </c>
      <c r="N44" s="24">
        <v>778075</v>
      </c>
      <c r="O44" s="24"/>
      <c r="P44" s="24"/>
      <c r="Q44" s="24"/>
      <c r="R44" s="24"/>
      <c r="S44" s="24"/>
      <c r="T44" s="24"/>
      <c r="U44" s="24"/>
      <c r="V44" s="24"/>
      <c r="W44" s="24">
        <v>1477265</v>
      </c>
      <c r="X44" s="24">
        <v>1179324</v>
      </c>
      <c r="Y44" s="24">
        <v>297941</v>
      </c>
      <c r="Z44" s="6">
        <v>25.26</v>
      </c>
      <c r="AA44" s="22">
        <v>2828934</v>
      </c>
    </row>
    <row r="45" spans="1:27" ht="13.5">
      <c r="A45" s="5" t="s">
        <v>49</v>
      </c>
      <c r="B45" s="3"/>
      <c r="C45" s="25">
        <v>3549514</v>
      </c>
      <c r="D45" s="25"/>
      <c r="E45" s="26">
        <v>3261262</v>
      </c>
      <c r="F45" s="27">
        <v>3261262</v>
      </c>
      <c r="G45" s="27">
        <v>251534</v>
      </c>
      <c r="H45" s="27">
        <v>254429</v>
      </c>
      <c r="I45" s="27">
        <v>261099</v>
      </c>
      <c r="J45" s="27">
        <v>767062</v>
      </c>
      <c r="K45" s="27">
        <v>239196</v>
      </c>
      <c r="L45" s="27">
        <v>387676</v>
      </c>
      <c r="M45" s="27">
        <v>287399</v>
      </c>
      <c r="N45" s="27">
        <v>914271</v>
      </c>
      <c r="O45" s="27"/>
      <c r="P45" s="27"/>
      <c r="Q45" s="27"/>
      <c r="R45" s="27"/>
      <c r="S45" s="27"/>
      <c r="T45" s="27"/>
      <c r="U45" s="27"/>
      <c r="V45" s="27"/>
      <c r="W45" s="27">
        <v>1681333</v>
      </c>
      <c r="X45" s="27">
        <v>942000</v>
      </c>
      <c r="Y45" s="27">
        <v>739333</v>
      </c>
      <c r="Z45" s="7">
        <v>78.49</v>
      </c>
      <c r="AA45" s="25">
        <v>3261262</v>
      </c>
    </row>
    <row r="46" spans="1:27" ht="13.5">
      <c r="A46" s="5" t="s">
        <v>50</v>
      </c>
      <c r="B46" s="3"/>
      <c r="C46" s="22">
        <v>2090712</v>
      </c>
      <c r="D46" s="22"/>
      <c r="E46" s="23">
        <v>3129181</v>
      </c>
      <c r="F46" s="24">
        <v>3129181</v>
      </c>
      <c r="G46" s="24">
        <v>206440</v>
      </c>
      <c r="H46" s="24">
        <v>266970</v>
      </c>
      <c r="I46" s="24">
        <v>157017</v>
      </c>
      <c r="J46" s="24">
        <v>630427</v>
      </c>
      <c r="K46" s="24">
        <v>162429</v>
      </c>
      <c r="L46" s="24">
        <v>206509</v>
      </c>
      <c r="M46" s="24">
        <v>210401</v>
      </c>
      <c r="N46" s="24">
        <v>579339</v>
      </c>
      <c r="O46" s="24"/>
      <c r="P46" s="24"/>
      <c r="Q46" s="24"/>
      <c r="R46" s="24"/>
      <c r="S46" s="24"/>
      <c r="T46" s="24"/>
      <c r="U46" s="24"/>
      <c r="V46" s="24"/>
      <c r="W46" s="24">
        <v>1209766</v>
      </c>
      <c r="X46" s="24">
        <v>1406952</v>
      </c>
      <c r="Y46" s="24">
        <v>-197186</v>
      </c>
      <c r="Z46" s="6">
        <v>-14.02</v>
      </c>
      <c r="AA46" s="22">
        <v>3129181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53081724</v>
      </c>
      <c r="D48" s="40">
        <f>+D28+D32+D38+D42+D47</f>
        <v>0</v>
      </c>
      <c r="E48" s="41">
        <f t="shared" si="9"/>
        <v>44262157</v>
      </c>
      <c r="F48" s="42">
        <f t="shared" si="9"/>
        <v>44262157</v>
      </c>
      <c r="G48" s="42">
        <f t="shared" si="9"/>
        <v>3566416</v>
      </c>
      <c r="H48" s="42">
        <f t="shared" si="9"/>
        <v>3206879</v>
      </c>
      <c r="I48" s="42">
        <f t="shared" si="9"/>
        <v>2693783</v>
      </c>
      <c r="J48" s="42">
        <f t="shared" si="9"/>
        <v>9467078</v>
      </c>
      <c r="K48" s="42">
        <f t="shared" si="9"/>
        <v>2192246</v>
      </c>
      <c r="L48" s="42">
        <f t="shared" si="9"/>
        <v>4305133</v>
      </c>
      <c r="M48" s="42">
        <f t="shared" si="9"/>
        <v>4205706</v>
      </c>
      <c r="N48" s="42">
        <f t="shared" si="9"/>
        <v>10703085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20170163</v>
      </c>
      <c r="X48" s="42">
        <f t="shared" si="9"/>
        <v>19723152</v>
      </c>
      <c r="Y48" s="42">
        <f t="shared" si="9"/>
        <v>447011</v>
      </c>
      <c r="Z48" s="43">
        <f>+IF(X48&lt;&gt;0,+(Y48/X48)*100,0)</f>
        <v>2.2664278001812286</v>
      </c>
      <c r="AA48" s="40">
        <f>+AA28+AA32+AA38+AA42+AA47</f>
        <v>44262157</v>
      </c>
    </row>
    <row r="49" spans="1:27" ht="13.5">
      <c r="A49" s="14" t="s">
        <v>58</v>
      </c>
      <c r="B49" s="15"/>
      <c r="C49" s="44">
        <f aca="true" t="shared" si="10" ref="C49:Y49">+C25-C48</f>
        <v>-1607485</v>
      </c>
      <c r="D49" s="44">
        <f>+D25-D48</f>
        <v>0</v>
      </c>
      <c r="E49" s="45">
        <f t="shared" si="10"/>
        <v>6810566</v>
      </c>
      <c r="F49" s="46">
        <f t="shared" si="10"/>
        <v>6810566</v>
      </c>
      <c r="G49" s="46">
        <f t="shared" si="10"/>
        <v>6909676</v>
      </c>
      <c r="H49" s="46">
        <f t="shared" si="10"/>
        <v>-2466975</v>
      </c>
      <c r="I49" s="46">
        <f t="shared" si="10"/>
        <v>-1783583</v>
      </c>
      <c r="J49" s="46">
        <f t="shared" si="10"/>
        <v>2659118</v>
      </c>
      <c r="K49" s="46">
        <f t="shared" si="10"/>
        <v>-1297255</v>
      </c>
      <c r="L49" s="46">
        <f t="shared" si="10"/>
        <v>-3480628</v>
      </c>
      <c r="M49" s="46">
        <f t="shared" si="10"/>
        <v>4647928</v>
      </c>
      <c r="N49" s="46">
        <f t="shared" si="10"/>
        <v>-129955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2529163</v>
      </c>
      <c r="X49" s="46">
        <f>IF(F25=F48,0,X25-X48)</f>
        <v>4781784</v>
      </c>
      <c r="Y49" s="46">
        <f t="shared" si="10"/>
        <v>-2252621</v>
      </c>
      <c r="Z49" s="47">
        <f>+IF(X49&lt;&gt;0,+(Y49/X49)*100,0)</f>
        <v>-47.10838047055241</v>
      </c>
      <c r="AA49" s="44">
        <f>+AA25-AA48</f>
        <v>6810566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106859363</v>
      </c>
      <c r="F5" s="21">
        <f t="shared" si="0"/>
        <v>106859363</v>
      </c>
      <c r="G5" s="21">
        <f t="shared" si="0"/>
        <v>19251740</v>
      </c>
      <c r="H5" s="21">
        <f t="shared" si="0"/>
        <v>-7066839</v>
      </c>
      <c r="I5" s="21">
        <f t="shared" si="0"/>
        <v>5058067</v>
      </c>
      <c r="J5" s="21">
        <f t="shared" si="0"/>
        <v>17242968</v>
      </c>
      <c r="K5" s="21">
        <f t="shared" si="0"/>
        <v>5582605</v>
      </c>
      <c r="L5" s="21">
        <f t="shared" si="0"/>
        <v>8115204</v>
      </c>
      <c r="M5" s="21">
        <f t="shared" si="0"/>
        <v>0</v>
      </c>
      <c r="N5" s="21">
        <f t="shared" si="0"/>
        <v>13697809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30940777</v>
      </c>
      <c r="X5" s="21">
        <f t="shared" si="0"/>
        <v>53885448</v>
      </c>
      <c r="Y5" s="21">
        <f t="shared" si="0"/>
        <v>-22944671</v>
      </c>
      <c r="Z5" s="4">
        <f>+IF(X5&lt;&gt;0,+(Y5/X5)*100,0)</f>
        <v>-42.58045882814225</v>
      </c>
      <c r="AA5" s="19">
        <f>SUM(AA6:AA8)</f>
        <v>106859363</v>
      </c>
    </row>
    <row r="6" spans="1:27" ht="13.5">
      <c r="A6" s="5" t="s">
        <v>33</v>
      </c>
      <c r="B6" s="3"/>
      <c r="C6" s="22"/>
      <c r="D6" s="22"/>
      <c r="E6" s="23">
        <v>7182000</v>
      </c>
      <c r="F6" s="24">
        <v>7182000</v>
      </c>
      <c r="G6" s="24">
        <v>2043003</v>
      </c>
      <c r="H6" s="24">
        <v>-25</v>
      </c>
      <c r="I6" s="24"/>
      <c r="J6" s="24">
        <v>2042978</v>
      </c>
      <c r="K6" s="24">
        <v>399</v>
      </c>
      <c r="L6" s="24">
        <v>-762</v>
      </c>
      <c r="M6" s="24"/>
      <c r="N6" s="24">
        <v>-363</v>
      </c>
      <c r="O6" s="24"/>
      <c r="P6" s="24"/>
      <c r="Q6" s="24"/>
      <c r="R6" s="24"/>
      <c r="S6" s="24"/>
      <c r="T6" s="24"/>
      <c r="U6" s="24"/>
      <c r="V6" s="24"/>
      <c r="W6" s="24">
        <v>2042615</v>
      </c>
      <c r="X6" s="24">
        <v>3918000</v>
      </c>
      <c r="Y6" s="24">
        <v>-1875385</v>
      </c>
      <c r="Z6" s="6">
        <v>-47.87</v>
      </c>
      <c r="AA6" s="22">
        <v>7182000</v>
      </c>
    </row>
    <row r="7" spans="1:27" ht="13.5">
      <c r="A7" s="5" t="s">
        <v>34</v>
      </c>
      <c r="B7" s="3"/>
      <c r="C7" s="25"/>
      <c r="D7" s="25"/>
      <c r="E7" s="26">
        <v>87983037</v>
      </c>
      <c r="F7" s="27">
        <v>87983037</v>
      </c>
      <c r="G7" s="27">
        <v>17087983</v>
      </c>
      <c r="H7" s="27">
        <v>-6593477</v>
      </c>
      <c r="I7" s="27">
        <v>4960621</v>
      </c>
      <c r="J7" s="27">
        <v>15455127</v>
      </c>
      <c r="K7" s="27">
        <v>5492962</v>
      </c>
      <c r="L7" s="27">
        <v>8095631</v>
      </c>
      <c r="M7" s="27"/>
      <c r="N7" s="27">
        <v>13588593</v>
      </c>
      <c r="O7" s="27"/>
      <c r="P7" s="27"/>
      <c r="Q7" s="27"/>
      <c r="R7" s="27"/>
      <c r="S7" s="27"/>
      <c r="T7" s="27"/>
      <c r="U7" s="27"/>
      <c r="V7" s="27"/>
      <c r="W7" s="27">
        <v>29043720</v>
      </c>
      <c r="X7" s="27">
        <v>47990724</v>
      </c>
      <c r="Y7" s="27">
        <v>-18947004</v>
      </c>
      <c r="Z7" s="7">
        <v>-39.48</v>
      </c>
      <c r="AA7" s="25">
        <v>87983037</v>
      </c>
    </row>
    <row r="8" spans="1:27" ht="13.5">
      <c r="A8" s="5" t="s">
        <v>35</v>
      </c>
      <c r="B8" s="3"/>
      <c r="C8" s="22"/>
      <c r="D8" s="22"/>
      <c r="E8" s="23">
        <v>11694326</v>
      </c>
      <c r="F8" s="24">
        <v>11694326</v>
      </c>
      <c r="G8" s="24">
        <v>120754</v>
      </c>
      <c r="H8" s="24">
        <v>-473337</v>
      </c>
      <c r="I8" s="24">
        <v>97446</v>
      </c>
      <c r="J8" s="24">
        <v>-255137</v>
      </c>
      <c r="K8" s="24">
        <v>89244</v>
      </c>
      <c r="L8" s="24">
        <v>20335</v>
      </c>
      <c r="M8" s="24"/>
      <c r="N8" s="24">
        <v>109579</v>
      </c>
      <c r="O8" s="24"/>
      <c r="P8" s="24"/>
      <c r="Q8" s="24"/>
      <c r="R8" s="24"/>
      <c r="S8" s="24"/>
      <c r="T8" s="24"/>
      <c r="U8" s="24"/>
      <c r="V8" s="24"/>
      <c r="W8" s="24">
        <v>-145558</v>
      </c>
      <c r="X8" s="24">
        <v>1976724</v>
      </c>
      <c r="Y8" s="24">
        <v>-2122282</v>
      </c>
      <c r="Z8" s="6">
        <v>-107.36</v>
      </c>
      <c r="AA8" s="22">
        <v>11694326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5798314</v>
      </c>
      <c r="F9" s="21">
        <f t="shared" si="1"/>
        <v>5798314</v>
      </c>
      <c r="G9" s="21">
        <f t="shared" si="1"/>
        <v>116802</v>
      </c>
      <c r="H9" s="21">
        <f t="shared" si="1"/>
        <v>-499192</v>
      </c>
      <c r="I9" s="21">
        <f t="shared" si="1"/>
        <v>61883</v>
      </c>
      <c r="J9" s="21">
        <f t="shared" si="1"/>
        <v>-320507</v>
      </c>
      <c r="K9" s="21">
        <f t="shared" si="1"/>
        <v>105771</v>
      </c>
      <c r="L9" s="21">
        <f t="shared" si="1"/>
        <v>37199</v>
      </c>
      <c r="M9" s="21">
        <f t="shared" si="1"/>
        <v>0</v>
      </c>
      <c r="N9" s="21">
        <f t="shared" si="1"/>
        <v>142970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-177537</v>
      </c>
      <c r="X9" s="21">
        <f t="shared" si="1"/>
        <v>4393638</v>
      </c>
      <c r="Y9" s="21">
        <f t="shared" si="1"/>
        <v>-4571175</v>
      </c>
      <c r="Z9" s="4">
        <f>+IF(X9&lt;&gt;0,+(Y9/X9)*100,0)</f>
        <v>-104.04077441063646</v>
      </c>
      <c r="AA9" s="19">
        <f>SUM(AA10:AA14)</f>
        <v>5798314</v>
      </c>
    </row>
    <row r="10" spans="1:27" ht="13.5">
      <c r="A10" s="5" t="s">
        <v>37</v>
      </c>
      <c r="B10" s="3"/>
      <c r="C10" s="22"/>
      <c r="D10" s="22"/>
      <c r="E10" s="23">
        <v>5798314</v>
      </c>
      <c r="F10" s="24">
        <v>5798314</v>
      </c>
      <c r="G10" s="24">
        <v>91769</v>
      </c>
      <c r="H10" s="24">
        <v>-35844</v>
      </c>
      <c r="I10" s="24">
        <v>40815</v>
      </c>
      <c r="J10" s="24">
        <v>96740</v>
      </c>
      <c r="K10" s="24">
        <v>49045</v>
      </c>
      <c r="L10" s="24">
        <v>31070</v>
      </c>
      <c r="M10" s="24"/>
      <c r="N10" s="24">
        <v>80115</v>
      </c>
      <c r="O10" s="24"/>
      <c r="P10" s="24"/>
      <c r="Q10" s="24"/>
      <c r="R10" s="24"/>
      <c r="S10" s="24"/>
      <c r="T10" s="24"/>
      <c r="U10" s="24"/>
      <c r="V10" s="24"/>
      <c r="W10" s="24">
        <v>176855</v>
      </c>
      <c r="X10" s="24">
        <v>1622184</v>
      </c>
      <c r="Y10" s="24">
        <v>-1445329</v>
      </c>
      <c r="Z10" s="6">
        <v>-89.1</v>
      </c>
      <c r="AA10" s="22">
        <v>5798314</v>
      </c>
    </row>
    <row r="11" spans="1:27" ht="13.5">
      <c r="A11" s="5" t="s">
        <v>38</v>
      </c>
      <c r="B11" s="3"/>
      <c r="C11" s="22"/>
      <c r="D11" s="22"/>
      <c r="E11" s="23"/>
      <c r="F11" s="24"/>
      <c r="G11" s="24">
        <v>3290</v>
      </c>
      <c r="H11" s="24">
        <v>-2640</v>
      </c>
      <c r="I11" s="24">
        <v>1999</v>
      </c>
      <c r="J11" s="24">
        <v>2649</v>
      </c>
      <c r="K11" s="24">
        <v>1156</v>
      </c>
      <c r="L11" s="24">
        <v>490</v>
      </c>
      <c r="M11" s="24"/>
      <c r="N11" s="24">
        <v>1646</v>
      </c>
      <c r="O11" s="24"/>
      <c r="P11" s="24"/>
      <c r="Q11" s="24"/>
      <c r="R11" s="24"/>
      <c r="S11" s="24"/>
      <c r="T11" s="24"/>
      <c r="U11" s="24"/>
      <c r="V11" s="24"/>
      <c r="W11" s="24">
        <v>4295</v>
      </c>
      <c r="X11" s="24">
        <v>6000</v>
      </c>
      <c r="Y11" s="24">
        <v>-1705</v>
      </c>
      <c r="Z11" s="6">
        <v>-28.42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21223</v>
      </c>
      <c r="H12" s="24">
        <v>-10388</v>
      </c>
      <c r="I12" s="24">
        <v>18864</v>
      </c>
      <c r="J12" s="24">
        <v>29699</v>
      </c>
      <c r="K12" s="24">
        <v>55160</v>
      </c>
      <c r="L12" s="24">
        <v>5239</v>
      </c>
      <c r="M12" s="24"/>
      <c r="N12" s="24">
        <v>60399</v>
      </c>
      <c r="O12" s="24"/>
      <c r="P12" s="24"/>
      <c r="Q12" s="24"/>
      <c r="R12" s="24"/>
      <c r="S12" s="24"/>
      <c r="T12" s="24"/>
      <c r="U12" s="24"/>
      <c r="V12" s="24"/>
      <c r="W12" s="24">
        <v>90098</v>
      </c>
      <c r="X12" s="24">
        <v>1993092</v>
      </c>
      <c r="Y12" s="24">
        <v>-1902994</v>
      </c>
      <c r="Z12" s="6">
        <v>-95.48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>
        <v>520</v>
      </c>
      <c r="H14" s="27">
        <v>-450320</v>
      </c>
      <c r="I14" s="27">
        <v>205</v>
      </c>
      <c r="J14" s="27">
        <v>-449595</v>
      </c>
      <c r="K14" s="27">
        <v>410</v>
      </c>
      <c r="L14" s="27">
        <v>400</v>
      </c>
      <c r="M14" s="27"/>
      <c r="N14" s="27">
        <v>810</v>
      </c>
      <c r="O14" s="27"/>
      <c r="P14" s="27"/>
      <c r="Q14" s="27"/>
      <c r="R14" s="27"/>
      <c r="S14" s="27"/>
      <c r="T14" s="27"/>
      <c r="U14" s="27"/>
      <c r="V14" s="27"/>
      <c r="W14" s="27">
        <v>-448785</v>
      </c>
      <c r="X14" s="27">
        <v>772362</v>
      </c>
      <c r="Y14" s="27">
        <v>-1221147</v>
      </c>
      <c r="Z14" s="7">
        <v>-158.11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87188000</v>
      </c>
      <c r="F15" s="21">
        <f t="shared" si="2"/>
        <v>87188000</v>
      </c>
      <c r="G15" s="21">
        <f t="shared" si="2"/>
        <v>46783</v>
      </c>
      <c r="H15" s="21">
        <f t="shared" si="2"/>
        <v>-614983</v>
      </c>
      <c r="I15" s="21">
        <f t="shared" si="2"/>
        <v>66008</v>
      </c>
      <c r="J15" s="21">
        <f t="shared" si="2"/>
        <v>-502192</v>
      </c>
      <c r="K15" s="21">
        <f t="shared" si="2"/>
        <v>-520251</v>
      </c>
      <c r="L15" s="21">
        <f t="shared" si="2"/>
        <v>481645</v>
      </c>
      <c r="M15" s="21">
        <f t="shared" si="2"/>
        <v>0</v>
      </c>
      <c r="N15" s="21">
        <f t="shared" si="2"/>
        <v>-38606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-540798</v>
      </c>
      <c r="X15" s="21">
        <f t="shared" si="2"/>
        <v>6100902</v>
      </c>
      <c r="Y15" s="21">
        <f t="shared" si="2"/>
        <v>-6641700</v>
      </c>
      <c r="Z15" s="4">
        <f>+IF(X15&lt;&gt;0,+(Y15/X15)*100,0)</f>
        <v>-108.86423024005303</v>
      </c>
      <c r="AA15" s="19">
        <f>SUM(AA16:AA18)</f>
        <v>87188000</v>
      </c>
    </row>
    <row r="16" spans="1:27" ht="13.5">
      <c r="A16" s="5" t="s">
        <v>43</v>
      </c>
      <c r="B16" s="3"/>
      <c r="C16" s="22"/>
      <c r="D16" s="22"/>
      <c r="E16" s="23">
        <v>87188000</v>
      </c>
      <c r="F16" s="24">
        <v>87188000</v>
      </c>
      <c r="G16" s="24">
        <v>44945</v>
      </c>
      <c r="H16" s="24">
        <v>-13767</v>
      </c>
      <c r="I16" s="24">
        <v>57756</v>
      </c>
      <c r="J16" s="24">
        <v>88934</v>
      </c>
      <c r="K16" s="24">
        <v>12950</v>
      </c>
      <c r="L16" s="24">
        <v>22518</v>
      </c>
      <c r="M16" s="24"/>
      <c r="N16" s="24">
        <v>35468</v>
      </c>
      <c r="O16" s="24"/>
      <c r="P16" s="24"/>
      <c r="Q16" s="24"/>
      <c r="R16" s="24"/>
      <c r="S16" s="24"/>
      <c r="T16" s="24"/>
      <c r="U16" s="24"/>
      <c r="V16" s="24"/>
      <c r="W16" s="24">
        <v>124402</v>
      </c>
      <c r="X16" s="24">
        <v>4959816</v>
      </c>
      <c r="Y16" s="24">
        <v>-4835414</v>
      </c>
      <c r="Z16" s="6">
        <v>-97.49</v>
      </c>
      <c r="AA16" s="22">
        <v>87188000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>
        <v>-599378</v>
      </c>
      <c r="I17" s="24">
        <v>6414</v>
      </c>
      <c r="J17" s="24">
        <v>-592964</v>
      </c>
      <c r="K17" s="24">
        <v>-535039</v>
      </c>
      <c r="L17" s="24">
        <v>457289</v>
      </c>
      <c r="M17" s="24"/>
      <c r="N17" s="24">
        <v>-77750</v>
      </c>
      <c r="O17" s="24"/>
      <c r="P17" s="24"/>
      <c r="Q17" s="24"/>
      <c r="R17" s="24"/>
      <c r="S17" s="24"/>
      <c r="T17" s="24"/>
      <c r="U17" s="24"/>
      <c r="V17" s="24"/>
      <c r="W17" s="24">
        <v>-670714</v>
      </c>
      <c r="X17" s="24">
        <v>736362</v>
      </c>
      <c r="Y17" s="24">
        <v>-1407076</v>
      </c>
      <c r="Z17" s="6">
        <v>-191.08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>
        <v>1838</v>
      </c>
      <c r="H18" s="24">
        <v>-1838</v>
      </c>
      <c r="I18" s="24">
        <v>1838</v>
      </c>
      <c r="J18" s="24">
        <v>1838</v>
      </c>
      <c r="K18" s="24">
        <v>1838</v>
      </c>
      <c r="L18" s="24">
        <v>1838</v>
      </c>
      <c r="M18" s="24"/>
      <c r="N18" s="24">
        <v>3676</v>
      </c>
      <c r="O18" s="24"/>
      <c r="P18" s="24"/>
      <c r="Q18" s="24"/>
      <c r="R18" s="24"/>
      <c r="S18" s="24"/>
      <c r="T18" s="24"/>
      <c r="U18" s="24"/>
      <c r="V18" s="24"/>
      <c r="W18" s="24">
        <v>5514</v>
      </c>
      <c r="X18" s="24">
        <v>404724</v>
      </c>
      <c r="Y18" s="24">
        <v>-399210</v>
      </c>
      <c r="Z18" s="6">
        <v>-98.64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247460403</v>
      </c>
      <c r="F19" s="21">
        <f t="shared" si="3"/>
        <v>247460403</v>
      </c>
      <c r="G19" s="21">
        <f t="shared" si="3"/>
        <v>90400549</v>
      </c>
      <c r="H19" s="21">
        <f t="shared" si="3"/>
        <v>10496314</v>
      </c>
      <c r="I19" s="21">
        <f t="shared" si="3"/>
        <v>11331338</v>
      </c>
      <c r="J19" s="21">
        <f t="shared" si="3"/>
        <v>112228201</v>
      </c>
      <c r="K19" s="21">
        <f t="shared" si="3"/>
        <v>12036521</v>
      </c>
      <c r="L19" s="21">
        <f t="shared" si="3"/>
        <v>25495848</v>
      </c>
      <c r="M19" s="21">
        <f t="shared" si="3"/>
        <v>0</v>
      </c>
      <c r="N19" s="21">
        <f t="shared" si="3"/>
        <v>37532369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149760570</v>
      </c>
      <c r="X19" s="21">
        <f t="shared" si="3"/>
        <v>143980902</v>
      </c>
      <c r="Y19" s="21">
        <f t="shared" si="3"/>
        <v>5779668</v>
      </c>
      <c r="Z19" s="4">
        <f>+IF(X19&lt;&gt;0,+(Y19/X19)*100,0)</f>
        <v>4.01419071537696</v>
      </c>
      <c r="AA19" s="19">
        <f>SUM(AA20:AA23)</f>
        <v>247460403</v>
      </c>
    </row>
    <row r="20" spans="1:27" ht="13.5">
      <c r="A20" s="5" t="s">
        <v>47</v>
      </c>
      <c r="B20" s="3"/>
      <c r="C20" s="22"/>
      <c r="D20" s="22"/>
      <c r="E20" s="23">
        <v>144242000</v>
      </c>
      <c r="F20" s="24">
        <v>144242000</v>
      </c>
      <c r="G20" s="24">
        <v>51419711</v>
      </c>
      <c r="H20" s="24">
        <v>14764108</v>
      </c>
      <c r="I20" s="24">
        <v>9927533</v>
      </c>
      <c r="J20" s="24">
        <v>76111352</v>
      </c>
      <c r="K20" s="24">
        <v>7682879</v>
      </c>
      <c r="L20" s="24">
        <v>9366759</v>
      </c>
      <c r="M20" s="24"/>
      <c r="N20" s="24">
        <v>17049638</v>
      </c>
      <c r="O20" s="24"/>
      <c r="P20" s="24"/>
      <c r="Q20" s="24"/>
      <c r="R20" s="24"/>
      <c r="S20" s="24"/>
      <c r="T20" s="24"/>
      <c r="U20" s="24"/>
      <c r="V20" s="24"/>
      <c r="W20" s="24">
        <v>93160990</v>
      </c>
      <c r="X20" s="24">
        <v>78677454</v>
      </c>
      <c r="Y20" s="24">
        <v>14483536</v>
      </c>
      <c r="Z20" s="6">
        <v>18.41</v>
      </c>
      <c r="AA20" s="22">
        <v>144242000</v>
      </c>
    </row>
    <row r="21" spans="1:27" ht="13.5">
      <c r="A21" s="5" t="s">
        <v>48</v>
      </c>
      <c r="B21" s="3"/>
      <c r="C21" s="22"/>
      <c r="D21" s="22"/>
      <c r="E21" s="23">
        <v>68093378</v>
      </c>
      <c r="F21" s="24">
        <v>68093378</v>
      </c>
      <c r="G21" s="24">
        <v>19641880</v>
      </c>
      <c r="H21" s="24">
        <v>-2191297</v>
      </c>
      <c r="I21" s="24">
        <v>-682380</v>
      </c>
      <c r="J21" s="24">
        <v>16768203</v>
      </c>
      <c r="K21" s="24">
        <v>2366979</v>
      </c>
      <c r="L21" s="24">
        <v>13960150</v>
      </c>
      <c r="M21" s="24"/>
      <c r="N21" s="24">
        <v>16327129</v>
      </c>
      <c r="O21" s="24"/>
      <c r="P21" s="24"/>
      <c r="Q21" s="24"/>
      <c r="R21" s="24"/>
      <c r="S21" s="24"/>
      <c r="T21" s="24"/>
      <c r="U21" s="24"/>
      <c r="V21" s="24"/>
      <c r="W21" s="24">
        <v>33095332</v>
      </c>
      <c r="X21" s="24">
        <v>37141632</v>
      </c>
      <c r="Y21" s="24">
        <v>-4046300</v>
      </c>
      <c r="Z21" s="6">
        <v>-10.89</v>
      </c>
      <c r="AA21" s="22">
        <v>68093378</v>
      </c>
    </row>
    <row r="22" spans="1:27" ht="13.5">
      <c r="A22" s="5" t="s">
        <v>49</v>
      </c>
      <c r="B22" s="3"/>
      <c r="C22" s="25"/>
      <c r="D22" s="25"/>
      <c r="E22" s="26">
        <v>24217236</v>
      </c>
      <c r="F22" s="27">
        <v>24217236</v>
      </c>
      <c r="G22" s="27">
        <v>13229315</v>
      </c>
      <c r="H22" s="27">
        <v>-1261702</v>
      </c>
      <c r="I22" s="27">
        <v>1349955</v>
      </c>
      <c r="J22" s="27">
        <v>13317568</v>
      </c>
      <c r="K22" s="27">
        <v>1302444</v>
      </c>
      <c r="L22" s="27">
        <v>1346549</v>
      </c>
      <c r="M22" s="27"/>
      <c r="N22" s="27">
        <v>2648993</v>
      </c>
      <c r="O22" s="27"/>
      <c r="P22" s="27"/>
      <c r="Q22" s="27"/>
      <c r="R22" s="27"/>
      <c r="S22" s="27"/>
      <c r="T22" s="27"/>
      <c r="U22" s="27"/>
      <c r="V22" s="27"/>
      <c r="W22" s="27">
        <v>15966561</v>
      </c>
      <c r="X22" s="27">
        <v>19049454</v>
      </c>
      <c r="Y22" s="27">
        <v>-3082893</v>
      </c>
      <c r="Z22" s="7">
        <v>-16.18</v>
      </c>
      <c r="AA22" s="25">
        <v>24217236</v>
      </c>
    </row>
    <row r="23" spans="1:27" ht="13.5">
      <c r="A23" s="5" t="s">
        <v>50</v>
      </c>
      <c r="B23" s="3"/>
      <c r="C23" s="22"/>
      <c r="D23" s="22"/>
      <c r="E23" s="23">
        <v>10907789</v>
      </c>
      <c r="F23" s="24">
        <v>10907789</v>
      </c>
      <c r="G23" s="24">
        <v>6109643</v>
      </c>
      <c r="H23" s="24">
        <v>-814795</v>
      </c>
      <c r="I23" s="24">
        <v>736230</v>
      </c>
      <c r="J23" s="24">
        <v>6031078</v>
      </c>
      <c r="K23" s="24">
        <v>684219</v>
      </c>
      <c r="L23" s="24">
        <v>822390</v>
      </c>
      <c r="M23" s="24"/>
      <c r="N23" s="24">
        <v>1506609</v>
      </c>
      <c r="O23" s="24"/>
      <c r="P23" s="24"/>
      <c r="Q23" s="24"/>
      <c r="R23" s="24"/>
      <c r="S23" s="24"/>
      <c r="T23" s="24"/>
      <c r="U23" s="24"/>
      <c r="V23" s="24"/>
      <c r="W23" s="24">
        <v>7537687</v>
      </c>
      <c r="X23" s="24">
        <v>9112362</v>
      </c>
      <c r="Y23" s="24">
        <v>-1574675</v>
      </c>
      <c r="Z23" s="6">
        <v>-17.28</v>
      </c>
      <c r="AA23" s="22">
        <v>10907789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8178</v>
      </c>
      <c r="Y24" s="21">
        <v>-8178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447306080</v>
      </c>
      <c r="F25" s="42">
        <f t="shared" si="4"/>
        <v>447306080</v>
      </c>
      <c r="G25" s="42">
        <f t="shared" si="4"/>
        <v>109815874</v>
      </c>
      <c r="H25" s="42">
        <f t="shared" si="4"/>
        <v>2315300</v>
      </c>
      <c r="I25" s="42">
        <f t="shared" si="4"/>
        <v>16517296</v>
      </c>
      <c r="J25" s="42">
        <f t="shared" si="4"/>
        <v>128648470</v>
      </c>
      <c r="K25" s="42">
        <f t="shared" si="4"/>
        <v>17204646</v>
      </c>
      <c r="L25" s="42">
        <f t="shared" si="4"/>
        <v>34129896</v>
      </c>
      <c r="M25" s="42">
        <f t="shared" si="4"/>
        <v>0</v>
      </c>
      <c r="N25" s="42">
        <f t="shared" si="4"/>
        <v>51334542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179983012</v>
      </c>
      <c r="X25" s="42">
        <f t="shared" si="4"/>
        <v>208369068</v>
      </c>
      <c r="Y25" s="42">
        <f t="shared" si="4"/>
        <v>-28386056</v>
      </c>
      <c r="Z25" s="43">
        <f>+IF(X25&lt;&gt;0,+(Y25/X25)*100,0)</f>
        <v>-13.62297018096755</v>
      </c>
      <c r="AA25" s="40">
        <f>+AA5+AA9+AA15+AA19+AA24</f>
        <v>447306080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144472799</v>
      </c>
      <c r="F28" s="21">
        <f t="shared" si="5"/>
        <v>144472799</v>
      </c>
      <c r="G28" s="21">
        <f t="shared" si="5"/>
        <v>5669375</v>
      </c>
      <c r="H28" s="21">
        <f t="shared" si="5"/>
        <v>5379371</v>
      </c>
      <c r="I28" s="21">
        <f t="shared" si="5"/>
        <v>4827443</v>
      </c>
      <c r="J28" s="21">
        <f t="shared" si="5"/>
        <v>15876189</v>
      </c>
      <c r="K28" s="21">
        <f t="shared" si="5"/>
        <v>6261460</v>
      </c>
      <c r="L28" s="21">
        <f t="shared" si="5"/>
        <v>7243989</v>
      </c>
      <c r="M28" s="21">
        <f t="shared" si="5"/>
        <v>0</v>
      </c>
      <c r="N28" s="21">
        <f t="shared" si="5"/>
        <v>13505449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29381638</v>
      </c>
      <c r="X28" s="21">
        <f t="shared" si="5"/>
        <v>60051816</v>
      </c>
      <c r="Y28" s="21">
        <f t="shared" si="5"/>
        <v>-30670178</v>
      </c>
      <c r="Z28" s="4">
        <f>+IF(X28&lt;&gt;0,+(Y28/X28)*100,0)</f>
        <v>-51.072856814188604</v>
      </c>
      <c r="AA28" s="19">
        <f>SUM(AA29:AA31)</f>
        <v>144472799</v>
      </c>
    </row>
    <row r="29" spans="1:27" ht="13.5">
      <c r="A29" s="5" t="s">
        <v>33</v>
      </c>
      <c r="B29" s="3"/>
      <c r="C29" s="22"/>
      <c r="D29" s="22"/>
      <c r="E29" s="23">
        <v>69003982</v>
      </c>
      <c r="F29" s="24">
        <v>69003982</v>
      </c>
      <c r="G29" s="24">
        <v>2121632</v>
      </c>
      <c r="H29" s="24">
        <v>1577196</v>
      </c>
      <c r="I29" s="24">
        <v>1471364</v>
      </c>
      <c r="J29" s="24">
        <v>5170192</v>
      </c>
      <c r="K29" s="24">
        <v>1755093</v>
      </c>
      <c r="L29" s="24">
        <v>1682959</v>
      </c>
      <c r="M29" s="24"/>
      <c r="N29" s="24">
        <v>3438052</v>
      </c>
      <c r="O29" s="24"/>
      <c r="P29" s="24"/>
      <c r="Q29" s="24"/>
      <c r="R29" s="24"/>
      <c r="S29" s="24"/>
      <c r="T29" s="24"/>
      <c r="U29" s="24"/>
      <c r="V29" s="24"/>
      <c r="W29" s="24">
        <v>8608244</v>
      </c>
      <c r="X29" s="24">
        <v>16759092</v>
      </c>
      <c r="Y29" s="24">
        <v>-8150848</v>
      </c>
      <c r="Z29" s="6">
        <v>-48.64</v>
      </c>
      <c r="AA29" s="22">
        <v>69003982</v>
      </c>
    </row>
    <row r="30" spans="1:27" ht="13.5">
      <c r="A30" s="5" t="s">
        <v>34</v>
      </c>
      <c r="B30" s="3"/>
      <c r="C30" s="25"/>
      <c r="D30" s="25"/>
      <c r="E30" s="26">
        <v>36791252</v>
      </c>
      <c r="F30" s="27">
        <v>36791252</v>
      </c>
      <c r="G30" s="27">
        <v>1819205</v>
      </c>
      <c r="H30" s="27">
        <v>1407884</v>
      </c>
      <c r="I30" s="27">
        <v>1484979</v>
      </c>
      <c r="J30" s="27">
        <v>4712068</v>
      </c>
      <c r="K30" s="27">
        <v>1907852</v>
      </c>
      <c r="L30" s="27">
        <v>2716926</v>
      </c>
      <c r="M30" s="27"/>
      <c r="N30" s="27">
        <v>4624778</v>
      </c>
      <c r="O30" s="27"/>
      <c r="P30" s="27"/>
      <c r="Q30" s="27"/>
      <c r="R30" s="27"/>
      <c r="S30" s="27"/>
      <c r="T30" s="27"/>
      <c r="U30" s="27"/>
      <c r="V30" s="27"/>
      <c r="W30" s="27">
        <v>9336846</v>
      </c>
      <c r="X30" s="27">
        <v>20068362</v>
      </c>
      <c r="Y30" s="27">
        <v>-10731516</v>
      </c>
      <c r="Z30" s="7">
        <v>-53.47</v>
      </c>
      <c r="AA30" s="25">
        <v>36791252</v>
      </c>
    </row>
    <row r="31" spans="1:27" ht="13.5">
      <c r="A31" s="5" t="s">
        <v>35</v>
      </c>
      <c r="B31" s="3"/>
      <c r="C31" s="22"/>
      <c r="D31" s="22"/>
      <c r="E31" s="23">
        <v>38677565</v>
      </c>
      <c r="F31" s="24">
        <v>38677565</v>
      </c>
      <c r="G31" s="24">
        <v>1728538</v>
      </c>
      <c r="H31" s="24">
        <v>2394291</v>
      </c>
      <c r="I31" s="24">
        <v>1871100</v>
      </c>
      <c r="J31" s="24">
        <v>5993929</v>
      </c>
      <c r="K31" s="24">
        <v>2598515</v>
      </c>
      <c r="L31" s="24">
        <v>2844104</v>
      </c>
      <c r="M31" s="24"/>
      <c r="N31" s="24">
        <v>5442619</v>
      </c>
      <c r="O31" s="24"/>
      <c r="P31" s="24"/>
      <c r="Q31" s="24"/>
      <c r="R31" s="24"/>
      <c r="S31" s="24"/>
      <c r="T31" s="24"/>
      <c r="U31" s="24"/>
      <c r="V31" s="24"/>
      <c r="W31" s="24">
        <v>11436548</v>
      </c>
      <c r="X31" s="24">
        <v>23224362</v>
      </c>
      <c r="Y31" s="24">
        <v>-11787814</v>
      </c>
      <c r="Z31" s="6">
        <v>-50.76</v>
      </c>
      <c r="AA31" s="22">
        <v>38677565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49660000</v>
      </c>
      <c r="F32" s="21">
        <f t="shared" si="6"/>
        <v>49660000</v>
      </c>
      <c r="G32" s="21">
        <f t="shared" si="6"/>
        <v>2748430</v>
      </c>
      <c r="H32" s="21">
        <f t="shared" si="6"/>
        <v>3007910</v>
      </c>
      <c r="I32" s="21">
        <f t="shared" si="6"/>
        <v>3016873</v>
      </c>
      <c r="J32" s="21">
        <f t="shared" si="6"/>
        <v>8773213</v>
      </c>
      <c r="K32" s="21">
        <f t="shared" si="6"/>
        <v>3448807</v>
      </c>
      <c r="L32" s="21">
        <f t="shared" si="6"/>
        <v>4383975</v>
      </c>
      <c r="M32" s="21">
        <f t="shared" si="6"/>
        <v>0</v>
      </c>
      <c r="N32" s="21">
        <f t="shared" si="6"/>
        <v>7832782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16605995</v>
      </c>
      <c r="X32" s="21">
        <f t="shared" si="6"/>
        <v>17086896</v>
      </c>
      <c r="Y32" s="21">
        <f t="shared" si="6"/>
        <v>-480901</v>
      </c>
      <c r="Z32" s="4">
        <f>+IF(X32&lt;&gt;0,+(Y32/X32)*100,0)</f>
        <v>-2.8144433020485407</v>
      </c>
      <c r="AA32" s="19">
        <f>SUM(AA33:AA37)</f>
        <v>49660000</v>
      </c>
    </row>
    <row r="33" spans="1:27" ht="13.5">
      <c r="A33" s="5" t="s">
        <v>37</v>
      </c>
      <c r="B33" s="3"/>
      <c r="C33" s="22"/>
      <c r="D33" s="22"/>
      <c r="E33" s="23">
        <v>49660000</v>
      </c>
      <c r="F33" s="24">
        <v>49660000</v>
      </c>
      <c r="G33" s="24">
        <v>650710</v>
      </c>
      <c r="H33" s="24">
        <v>730872</v>
      </c>
      <c r="I33" s="24">
        <v>774521</v>
      </c>
      <c r="J33" s="24">
        <v>2156103</v>
      </c>
      <c r="K33" s="24">
        <v>869040</v>
      </c>
      <c r="L33" s="24">
        <v>1154099</v>
      </c>
      <c r="M33" s="24"/>
      <c r="N33" s="24">
        <v>2023139</v>
      </c>
      <c r="O33" s="24"/>
      <c r="P33" s="24"/>
      <c r="Q33" s="24"/>
      <c r="R33" s="24"/>
      <c r="S33" s="24"/>
      <c r="T33" s="24"/>
      <c r="U33" s="24"/>
      <c r="V33" s="24"/>
      <c r="W33" s="24">
        <v>4179242</v>
      </c>
      <c r="X33" s="24">
        <v>7089816</v>
      </c>
      <c r="Y33" s="24">
        <v>-2910574</v>
      </c>
      <c r="Z33" s="6">
        <v>-41.05</v>
      </c>
      <c r="AA33" s="22">
        <v>49660000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626859</v>
      </c>
      <c r="H34" s="24">
        <v>753128</v>
      </c>
      <c r="I34" s="24">
        <v>770515</v>
      </c>
      <c r="J34" s="24">
        <v>2150502</v>
      </c>
      <c r="K34" s="24">
        <v>880956</v>
      </c>
      <c r="L34" s="24">
        <v>1024995</v>
      </c>
      <c r="M34" s="24"/>
      <c r="N34" s="24">
        <v>1905951</v>
      </c>
      <c r="O34" s="24"/>
      <c r="P34" s="24"/>
      <c r="Q34" s="24"/>
      <c r="R34" s="24"/>
      <c r="S34" s="24"/>
      <c r="T34" s="24"/>
      <c r="U34" s="24"/>
      <c r="V34" s="24"/>
      <c r="W34" s="24">
        <v>4056453</v>
      </c>
      <c r="X34" s="24">
        <v>2449086</v>
      </c>
      <c r="Y34" s="24">
        <v>1607367</v>
      </c>
      <c r="Z34" s="6">
        <v>65.63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1329561</v>
      </c>
      <c r="H35" s="24">
        <v>1359316</v>
      </c>
      <c r="I35" s="24">
        <v>1263224</v>
      </c>
      <c r="J35" s="24">
        <v>3952101</v>
      </c>
      <c r="K35" s="24">
        <v>1481923</v>
      </c>
      <c r="L35" s="24">
        <v>1902187</v>
      </c>
      <c r="M35" s="24"/>
      <c r="N35" s="24">
        <v>3384110</v>
      </c>
      <c r="O35" s="24"/>
      <c r="P35" s="24"/>
      <c r="Q35" s="24"/>
      <c r="R35" s="24"/>
      <c r="S35" s="24"/>
      <c r="T35" s="24"/>
      <c r="U35" s="24"/>
      <c r="V35" s="24"/>
      <c r="W35" s="24">
        <v>7336211</v>
      </c>
      <c r="X35" s="24">
        <v>6225270</v>
      </c>
      <c r="Y35" s="24">
        <v>1110941</v>
      </c>
      <c r="Z35" s="6">
        <v>17.85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>
        <v>1582</v>
      </c>
      <c r="H36" s="24">
        <v>1582</v>
      </c>
      <c r="I36" s="24">
        <v>1581</v>
      </c>
      <c r="J36" s="24">
        <v>4745</v>
      </c>
      <c r="K36" s="24">
        <v>30971</v>
      </c>
      <c r="L36" s="24">
        <v>1581</v>
      </c>
      <c r="M36" s="24"/>
      <c r="N36" s="24">
        <v>32552</v>
      </c>
      <c r="O36" s="24"/>
      <c r="P36" s="24"/>
      <c r="Q36" s="24"/>
      <c r="R36" s="24"/>
      <c r="S36" s="24"/>
      <c r="T36" s="24"/>
      <c r="U36" s="24"/>
      <c r="V36" s="24"/>
      <c r="W36" s="24">
        <v>37297</v>
      </c>
      <c r="X36" s="24"/>
      <c r="Y36" s="24">
        <v>37297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139718</v>
      </c>
      <c r="H37" s="27">
        <v>163012</v>
      </c>
      <c r="I37" s="27">
        <v>207032</v>
      </c>
      <c r="J37" s="27">
        <v>509762</v>
      </c>
      <c r="K37" s="27">
        <v>185917</v>
      </c>
      <c r="L37" s="27">
        <v>301113</v>
      </c>
      <c r="M37" s="27"/>
      <c r="N37" s="27">
        <v>487030</v>
      </c>
      <c r="O37" s="27"/>
      <c r="P37" s="27"/>
      <c r="Q37" s="27"/>
      <c r="R37" s="27"/>
      <c r="S37" s="27"/>
      <c r="T37" s="27"/>
      <c r="U37" s="27"/>
      <c r="V37" s="27"/>
      <c r="W37" s="27">
        <v>996792</v>
      </c>
      <c r="X37" s="27">
        <v>1322724</v>
      </c>
      <c r="Y37" s="27">
        <v>-325932</v>
      </c>
      <c r="Z37" s="7">
        <v>-24.64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52898000</v>
      </c>
      <c r="F38" s="21">
        <f t="shared" si="7"/>
        <v>52898000</v>
      </c>
      <c r="G38" s="21">
        <f t="shared" si="7"/>
        <v>1123418</v>
      </c>
      <c r="H38" s="21">
        <f t="shared" si="7"/>
        <v>1678772</v>
      </c>
      <c r="I38" s="21">
        <f t="shared" si="7"/>
        <v>1536141</v>
      </c>
      <c r="J38" s="21">
        <f t="shared" si="7"/>
        <v>4338331</v>
      </c>
      <c r="K38" s="21">
        <f t="shared" si="7"/>
        <v>1751184</v>
      </c>
      <c r="L38" s="21">
        <f t="shared" si="7"/>
        <v>2529541</v>
      </c>
      <c r="M38" s="21">
        <f t="shared" si="7"/>
        <v>0</v>
      </c>
      <c r="N38" s="21">
        <f t="shared" si="7"/>
        <v>4280725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8619056</v>
      </c>
      <c r="X38" s="21">
        <f t="shared" si="7"/>
        <v>23023626</v>
      </c>
      <c r="Y38" s="21">
        <f t="shared" si="7"/>
        <v>-14404570</v>
      </c>
      <c r="Z38" s="4">
        <f>+IF(X38&lt;&gt;0,+(Y38/X38)*100,0)</f>
        <v>-62.56429808232639</v>
      </c>
      <c r="AA38" s="19">
        <f>SUM(AA39:AA41)</f>
        <v>52898000</v>
      </c>
    </row>
    <row r="39" spans="1:27" ht="13.5">
      <c r="A39" s="5" t="s">
        <v>43</v>
      </c>
      <c r="B39" s="3"/>
      <c r="C39" s="22"/>
      <c r="D39" s="22"/>
      <c r="E39" s="23">
        <v>52898000</v>
      </c>
      <c r="F39" s="24">
        <v>52898000</v>
      </c>
      <c r="G39" s="24">
        <v>293561</v>
      </c>
      <c r="H39" s="24">
        <v>524156</v>
      </c>
      <c r="I39" s="24">
        <v>474544</v>
      </c>
      <c r="J39" s="24">
        <v>1292261</v>
      </c>
      <c r="K39" s="24">
        <v>523408</v>
      </c>
      <c r="L39" s="24">
        <v>841175</v>
      </c>
      <c r="M39" s="24"/>
      <c r="N39" s="24">
        <v>1364583</v>
      </c>
      <c r="O39" s="24"/>
      <c r="P39" s="24"/>
      <c r="Q39" s="24"/>
      <c r="R39" s="24"/>
      <c r="S39" s="24"/>
      <c r="T39" s="24"/>
      <c r="U39" s="24"/>
      <c r="V39" s="24"/>
      <c r="W39" s="24">
        <v>2656844</v>
      </c>
      <c r="X39" s="24">
        <v>9121086</v>
      </c>
      <c r="Y39" s="24">
        <v>-6464242</v>
      </c>
      <c r="Z39" s="6">
        <v>-70.87</v>
      </c>
      <c r="AA39" s="22">
        <v>52898000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>
        <v>683704</v>
      </c>
      <c r="H40" s="24">
        <v>989387</v>
      </c>
      <c r="I40" s="24">
        <v>828713</v>
      </c>
      <c r="J40" s="24">
        <v>2501804</v>
      </c>
      <c r="K40" s="24">
        <v>927205</v>
      </c>
      <c r="L40" s="24">
        <v>1402598</v>
      </c>
      <c r="M40" s="24"/>
      <c r="N40" s="24">
        <v>2329803</v>
      </c>
      <c r="O40" s="24"/>
      <c r="P40" s="24"/>
      <c r="Q40" s="24"/>
      <c r="R40" s="24"/>
      <c r="S40" s="24"/>
      <c r="T40" s="24"/>
      <c r="U40" s="24"/>
      <c r="V40" s="24"/>
      <c r="W40" s="24">
        <v>4831607</v>
      </c>
      <c r="X40" s="24">
        <v>10180908</v>
      </c>
      <c r="Y40" s="24">
        <v>-5349301</v>
      </c>
      <c r="Z40" s="6">
        <v>-52.54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146153</v>
      </c>
      <c r="H41" s="24">
        <v>165229</v>
      </c>
      <c r="I41" s="24">
        <v>232884</v>
      </c>
      <c r="J41" s="24">
        <v>544266</v>
      </c>
      <c r="K41" s="24">
        <v>300571</v>
      </c>
      <c r="L41" s="24">
        <v>285768</v>
      </c>
      <c r="M41" s="24"/>
      <c r="N41" s="24">
        <v>586339</v>
      </c>
      <c r="O41" s="24"/>
      <c r="P41" s="24"/>
      <c r="Q41" s="24"/>
      <c r="R41" s="24"/>
      <c r="S41" s="24"/>
      <c r="T41" s="24"/>
      <c r="U41" s="24"/>
      <c r="V41" s="24"/>
      <c r="W41" s="24">
        <v>1130605</v>
      </c>
      <c r="X41" s="24">
        <v>3721632</v>
      </c>
      <c r="Y41" s="24">
        <v>-2591027</v>
      </c>
      <c r="Z41" s="6">
        <v>-69.62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134979613</v>
      </c>
      <c r="F42" s="21">
        <f t="shared" si="8"/>
        <v>134979613</v>
      </c>
      <c r="G42" s="21">
        <f t="shared" si="8"/>
        <v>6677323</v>
      </c>
      <c r="H42" s="21">
        <f t="shared" si="8"/>
        <v>7096999</v>
      </c>
      <c r="I42" s="21">
        <f t="shared" si="8"/>
        <v>8445843</v>
      </c>
      <c r="J42" s="21">
        <f t="shared" si="8"/>
        <v>22220165</v>
      </c>
      <c r="K42" s="21">
        <f t="shared" si="8"/>
        <v>9059692</v>
      </c>
      <c r="L42" s="21">
        <f t="shared" si="8"/>
        <v>12071127</v>
      </c>
      <c r="M42" s="21">
        <f t="shared" si="8"/>
        <v>0</v>
      </c>
      <c r="N42" s="21">
        <f t="shared" si="8"/>
        <v>21130819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43350984</v>
      </c>
      <c r="X42" s="21">
        <f t="shared" si="8"/>
        <v>108030000</v>
      </c>
      <c r="Y42" s="21">
        <f t="shared" si="8"/>
        <v>-64679016</v>
      </c>
      <c r="Z42" s="4">
        <f>+IF(X42&lt;&gt;0,+(Y42/X42)*100,0)</f>
        <v>-59.87134684809775</v>
      </c>
      <c r="AA42" s="19">
        <f>SUM(AA43:AA46)</f>
        <v>134979613</v>
      </c>
    </row>
    <row r="43" spans="1:27" ht="13.5">
      <c r="A43" s="5" t="s">
        <v>47</v>
      </c>
      <c r="B43" s="3"/>
      <c r="C43" s="22"/>
      <c r="D43" s="22"/>
      <c r="E43" s="23">
        <v>100114281</v>
      </c>
      <c r="F43" s="24">
        <v>100114281</v>
      </c>
      <c r="G43" s="24">
        <v>1275973</v>
      </c>
      <c r="H43" s="24">
        <v>1506152</v>
      </c>
      <c r="I43" s="24">
        <v>1729555</v>
      </c>
      <c r="J43" s="24">
        <v>4511680</v>
      </c>
      <c r="K43" s="24">
        <v>2884228</v>
      </c>
      <c r="L43" s="24">
        <v>3809357</v>
      </c>
      <c r="M43" s="24"/>
      <c r="N43" s="24">
        <v>6693585</v>
      </c>
      <c r="O43" s="24"/>
      <c r="P43" s="24"/>
      <c r="Q43" s="24"/>
      <c r="R43" s="24"/>
      <c r="S43" s="24"/>
      <c r="T43" s="24"/>
      <c r="U43" s="24"/>
      <c r="V43" s="24"/>
      <c r="W43" s="24">
        <v>11205265</v>
      </c>
      <c r="X43" s="24">
        <v>56282184</v>
      </c>
      <c r="Y43" s="24">
        <v>-45076919</v>
      </c>
      <c r="Z43" s="6">
        <v>-80.09</v>
      </c>
      <c r="AA43" s="22">
        <v>100114281</v>
      </c>
    </row>
    <row r="44" spans="1:27" ht="13.5">
      <c r="A44" s="5" t="s">
        <v>48</v>
      </c>
      <c r="B44" s="3"/>
      <c r="C44" s="22"/>
      <c r="D44" s="22"/>
      <c r="E44" s="23">
        <v>34865332</v>
      </c>
      <c r="F44" s="24">
        <v>34865332</v>
      </c>
      <c r="G44" s="24">
        <v>2734682</v>
      </c>
      <c r="H44" s="24">
        <v>2710492</v>
      </c>
      <c r="I44" s="24">
        <v>3567931</v>
      </c>
      <c r="J44" s="24">
        <v>9013105</v>
      </c>
      <c r="K44" s="24">
        <v>3125022</v>
      </c>
      <c r="L44" s="24">
        <v>4276412</v>
      </c>
      <c r="M44" s="24"/>
      <c r="N44" s="24">
        <v>7401434</v>
      </c>
      <c r="O44" s="24"/>
      <c r="P44" s="24"/>
      <c r="Q44" s="24"/>
      <c r="R44" s="24"/>
      <c r="S44" s="24"/>
      <c r="T44" s="24"/>
      <c r="U44" s="24"/>
      <c r="V44" s="24"/>
      <c r="W44" s="24">
        <v>16414539</v>
      </c>
      <c r="X44" s="24">
        <v>30640362</v>
      </c>
      <c r="Y44" s="24">
        <v>-14225823</v>
      </c>
      <c r="Z44" s="6">
        <v>-46.43</v>
      </c>
      <c r="AA44" s="22">
        <v>34865332</v>
      </c>
    </row>
    <row r="45" spans="1:27" ht="13.5">
      <c r="A45" s="5" t="s">
        <v>49</v>
      </c>
      <c r="B45" s="3"/>
      <c r="C45" s="25"/>
      <c r="D45" s="25"/>
      <c r="E45" s="26"/>
      <c r="F45" s="27"/>
      <c r="G45" s="27">
        <v>1634620</v>
      </c>
      <c r="H45" s="27">
        <v>1653965</v>
      </c>
      <c r="I45" s="27">
        <v>1844952</v>
      </c>
      <c r="J45" s="27">
        <v>5133537</v>
      </c>
      <c r="K45" s="27">
        <v>1863443</v>
      </c>
      <c r="L45" s="27">
        <v>2308628</v>
      </c>
      <c r="M45" s="27"/>
      <c r="N45" s="27">
        <v>4172071</v>
      </c>
      <c r="O45" s="27"/>
      <c r="P45" s="27"/>
      <c r="Q45" s="27"/>
      <c r="R45" s="27"/>
      <c r="S45" s="27"/>
      <c r="T45" s="27"/>
      <c r="U45" s="27"/>
      <c r="V45" s="27"/>
      <c r="W45" s="27">
        <v>9305608</v>
      </c>
      <c r="X45" s="27">
        <v>14640000</v>
      </c>
      <c r="Y45" s="27">
        <v>-5334392</v>
      </c>
      <c r="Z45" s="7">
        <v>-36.44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1032048</v>
      </c>
      <c r="H46" s="24">
        <v>1226390</v>
      </c>
      <c r="I46" s="24">
        <v>1303405</v>
      </c>
      <c r="J46" s="24">
        <v>3561843</v>
      </c>
      <c r="K46" s="24">
        <v>1186999</v>
      </c>
      <c r="L46" s="24">
        <v>1676730</v>
      </c>
      <c r="M46" s="24"/>
      <c r="N46" s="24">
        <v>2863729</v>
      </c>
      <c r="O46" s="24"/>
      <c r="P46" s="24"/>
      <c r="Q46" s="24"/>
      <c r="R46" s="24"/>
      <c r="S46" s="24"/>
      <c r="T46" s="24"/>
      <c r="U46" s="24"/>
      <c r="V46" s="24"/>
      <c r="W46" s="24">
        <v>6425572</v>
      </c>
      <c r="X46" s="24">
        <v>6467454</v>
      </c>
      <c r="Y46" s="24">
        <v>-41882</v>
      </c>
      <c r="Z46" s="6">
        <v>-0.65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>
        <v>35171</v>
      </c>
      <c r="J47" s="21">
        <v>35171</v>
      </c>
      <c r="K47" s="21">
        <v>33180</v>
      </c>
      <c r="L47" s="21">
        <v>20028</v>
      </c>
      <c r="M47" s="21"/>
      <c r="N47" s="21">
        <v>53208</v>
      </c>
      <c r="O47" s="21"/>
      <c r="P47" s="21"/>
      <c r="Q47" s="21"/>
      <c r="R47" s="21"/>
      <c r="S47" s="21"/>
      <c r="T47" s="21"/>
      <c r="U47" s="21"/>
      <c r="V47" s="21"/>
      <c r="W47" s="21">
        <v>88379</v>
      </c>
      <c r="X47" s="21">
        <v>177270</v>
      </c>
      <c r="Y47" s="21">
        <v>-88891</v>
      </c>
      <c r="Z47" s="4">
        <v>-50.14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382010412</v>
      </c>
      <c r="F48" s="42">
        <f t="shared" si="9"/>
        <v>382010412</v>
      </c>
      <c r="G48" s="42">
        <f t="shared" si="9"/>
        <v>16218546</v>
      </c>
      <c r="H48" s="42">
        <f t="shared" si="9"/>
        <v>17163052</v>
      </c>
      <c r="I48" s="42">
        <f t="shared" si="9"/>
        <v>17861471</v>
      </c>
      <c r="J48" s="42">
        <f t="shared" si="9"/>
        <v>51243069</v>
      </c>
      <c r="K48" s="42">
        <f t="shared" si="9"/>
        <v>20554323</v>
      </c>
      <c r="L48" s="42">
        <f t="shared" si="9"/>
        <v>26248660</v>
      </c>
      <c r="M48" s="42">
        <f t="shared" si="9"/>
        <v>0</v>
      </c>
      <c r="N48" s="42">
        <f t="shared" si="9"/>
        <v>46802983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98046052</v>
      </c>
      <c r="X48" s="42">
        <f t="shared" si="9"/>
        <v>208369608</v>
      </c>
      <c r="Y48" s="42">
        <f t="shared" si="9"/>
        <v>-110323556</v>
      </c>
      <c r="Z48" s="43">
        <f>+IF(X48&lt;&gt;0,+(Y48/X48)*100,0)</f>
        <v>-52.946087991872595</v>
      </c>
      <c r="AA48" s="40">
        <f>+AA28+AA32+AA38+AA42+AA47</f>
        <v>382010412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65295668</v>
      </c>
      <c r="F49" s="46">
        <f t="shared" si="10"/>
        <v>65295668</v>
      </c>
      <c r="G49" s="46">
        <f t="shared" si="10"/>
        <v>93597328</v>
      </c>
      <c r="H49" s="46">
        <f t="shared" si="10"/>
        <v>-14847752</v>
      </c>
      <c r="I49" s="46">
        <f t="shared" si="10"/>
        <v>-1344175</v>
      </c>
      <c r="J49" s="46">
        <f t="shared" si="10"/>
        <v>77405401</v>
      </c>
      <c r="K49" s="46">
        <f t="shared" si="10"/>
        <v>-3349677</v>
      </c>
      <c r="L49" s="46">
        <f t="shared" si="10"/>
        <v>7881236</v>
      </c>
      <c r="M49" s="46">
        <f t="shared" si="10"/>
        <v>0</v>
      </c>
      <c r="N49" s="46">
        <f t="shared" si="10"/>
        <v>4531559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81936960</v>
      </c>
      <c r="X49" s="46">
        <f>IF(F25=F48,0,X25-X48)</f>
        <v>-540</v>
      </c>
      <c r="Y49" s="46">
        <f t="shared" si="10"/>
        <v>81937500</v>
      </c>
      <c r="Z49" s="47">
        <f>+IF(X49&lt;&gt;0,+(Y49/X49)*100,0)</f>
        <v>-15173611.111111112</v>
      </c>
      <c r="AA49" s="44">
        <f>+AA25-AA48</f>
        <v>65295668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150384000</v>
      </c>
      <c r="F5" s="21">
        <f t="shared" si="0"/>
        <v>150384000</v>
      </c>
      <c r="G5" s="21">
        <f t="shared" si="0"/>
        <v>32517720</v>
      </c>
      <c r="H5" s="21">
        <f t="shared" si="0"/>
        <v>8849252</v>
      </c>
      <c r="I5" s="21">
        <f t="shared" si="0"/>
        <v>8329826</v>
      </c>
      <c r="J5" s="21">
        <f t="shared" si="0"/>
        <v>49696798</v>
      </c>
      <c r="K5" s="21">
        <f t="shared" si="0"/>
        <v>9011503</v>
      </c>
      <c r="L5" s="21">
        <f t="shared" si="0"/>
        <v>26163689</v>
      </c>
      <c r="M5" s="21">
        <f t="shared" si="0"/>
        <v>8162816</v>
      </c>
      <c r="N5" s="21">
        <f t="shared" si="0"/>
        <v>43338008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93034806</v>
      </c>
      <c r="X5" s="21">
        <f t="shared" si="0"/>
        <v>41792000</v>
      </c>
      <c r="Y5" s="21">
        <f t="shared" si="0"/>
        <v>51242806</v>
      </c>
      <c r="Z5" s="4">
        <f>+IF(X5&lt;&gt;0,+(Y5/X5)*100,0)</f>
        <v>122.61391175344562</v>
      </c>
      <c r="AA5" s="19">
        <f>SUM(AA6:AA8)</f>
        <v>150384000</v>
      </c>
    </row>
    <row r="6" spans="1:27" ht="13.5">
      <c r="A6" s="5" t="s">
        <v>33</v>
      </c>
      <c r="B6" s="3"/>
      <c r="C6" s="22"/>
      <c r="D6" s="22"/>
      <c r="E6" s="23">
        <v>4311000</v>
      </c>
      <c r="F6" s="24">
        <v>4311000</v>
      </c>
      <c r="G6" s="24">
        <v>133131</v>
      </c>
      <c r="H6" s="24">
        <v>633646</v>
      </c>
      <c r="I6" s="24">
        <v>577990</v>
      </c>
      <c r="J6" s="24">
        <v>1344767</v>
      </c>
      <c r="K6" s="24">
        <v>939624</v>
      </c>
      <c r="L6" s="24">
        <v>719298</v>
      </c>
      <c r="M6" s="24">
        <v>398302</v>
      </c>
      <c r="N6" s="24">
        <v>2057224</v>
      </c>
      <c r="O6" s="24"/>
      <c r="P6" s="24"/>
      <c r="Q6" s="24"/>
      <c r="R6" s="24"/>
      <c r="S6" s="24"/>
      <c r="T6" s="24"/>
      <c r="U6" s="24"/>
      <c r="V6" s="24"/>
      <c r="W6" s="24">
        <v>3401991</v>
      </c>
      <c r="X6" s="24">
        <v>1138000</v>
      </c>
      <c r="Y6" s="24">
        <v>2263991</v>
      </c>
      <c r="Z6" s="6">
        <v>198.94</v>
      </c>
      <c r="AA6" s="22">
        <v>4311000</v>
      </c>
    </row>
    <row r="7" spans="1:27" ht="13.5">
      <c r="A7" s="5" t="s">
        <v>34</v>
      </c>
      <c r="B7" s="3"/>
      <c r="C7" s="25"/>
      <c r="D7" s="25"/>
      <c r="E7" s="26">
        <v>145959000</v>
      </c>
      <c r="F7" s="27">
        <v>145959000</v>
      </c>
      <c r="G7" s="27">
        <v>32378591</v>
      </c>
      <c r="H7" s="27">
        <v>8208026</v>
      </c>
      <c r="I7" s="27">
        <v>7741998</v>
      </c>
      <c r="J7" s="27">
        <v>48328615</v>
      </c>
      <c r="K7" s="27">
        <v>8036537</v>
      </c>
      <c r="L7" s="27">
        <v>25435605</v>
      </c>
      <c r="M7" s="27">
        <v>7608816</v>
      </c>
      <c r="N7" s="27">
        <v>41080958</v>
      </c>
      <c r="O7" s="27"/>
      <c r="P7" s="27"/>
      <c r="Q7" s="27"/>
      <c r="R7" s="27"/>
      <c r="S7" s="27"/>
      <c r="T7" s="27"/>
      <c r="U7" s="27"/>
      <c r="V7" s="27"/>
      <c r="W7" s="27">
        <v>89409573</v>
      </c>
      <c r="X7" s="27">
        <v>767000</v>
      </c>
      <c r="Y7" s="27">
        <v>88642573</v>
      </c>
      <c r="Z7" s="7">
        <v>11557.05</v>
      </c>
      <c r="AA7" s="25">
        <v>145959000</v>
      </c>
    </row>
    <row r="8" spans="1:27" ht="13.5">
      <c r="A8" s="5" t="s">
        <v>35</v>
      </c>
      <c r="B8" s="3"/>
      <c r="C8" s="22"/>
      <c r="D8" s="22"/>
      <c r="E8" s="23">
        <v>114000</v>
      </c>
      <c r="F8" s="24">
        <v>114000</v>
      </c>
      <c r="G8" s="24">
        <v>5998</v>
      </c>
      <c r="H8" s="24">
        <v>7580</v>
      </c>
      <c r="I8" s="24">
        <v>9838</v>
      </c>
      <c r="J8" s="24">
        <v>23416</v>
      </c>
      <c r="K8" s="24">
        <v>35342</v>
      </c>
      <c r="L8" s="24">
        <v>8786</v>
      </c>
      <c r="M8" s="24">
        <v>155698</v>
      </c>
      <c r="N8" s="24">
        <v>199826</v>
      </c>
      <c r="O8" s="24"/>
      <c r="P8" s="24"/>
      <c r="Q8" s="24"/>
      <c r="R8" s="24"/>
      <c r="S8" s="24"/>
      <c r="T8" s="24"/>
      <c r="U8" s="24"/>
      <c r="V8" s="24"/>
      <c r="W8" s="24">
        <v>223242</v>
      </c>
      <c r="X8" s="24">
        <v>39887000</v>
      </c>
      <c r="Y8" s="24">
        <v>-39663758</v>
      </c>
      <c r="Z8" s="6">
        <v>-99.44</v>
      </c>
      <c r="AA8" s="22">
        <v>114000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8902000</v>
      </c>
      <c r="F9" s="21">
        <f t="shared" si="1"/>
        <v>8902000</v>
      </c>
      <c r="G9" s="21">
        <f t="shared" si="1"/>
        <v>564765</v>
      </c>
      <c r="H9" s="21">
        <f t="shared" si="1"/>
        <v>727439</v>
      </c>
      <c r="I9" s="21">
        <f t="shared" si="1"/>
        <v>1170252</v>
      </c>
      <c r="J9" s="21">
        <f t="shared" si="1"/>
        <v>2462456</v>
      </c>
      <c r="K9" s="21">
        <f t="shared" si="1"/>
        <v>1072649</v>
      </c>
      <c r="L9" s="21">
        <f t="shared" si="1"/>
        <v>632556</v>
      </c>
      <c r="M9" s="21">
        <f t="shared" si="1"/>
        <v>701644</v>
      </c>
      <c r="N9" s="21">
        <f t="shared" si="1"/>
        <v>2406849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4869305</v>
      </c>
      <c r="X9" s="21">
        <f t="shared" si="1"/>
        <v>5635000</v>
      </c>
      <c r="Y9" s="21">
        <f t="shared" si="1"/>
        <v>-765695</v>
      </c>
      <c r="Z9" s="4">
        <f>+IF(X9&lt;&gt;0,+(Y9/X9)*100,0)</f>
        <v>-13.588198757763974</v>
      </c>
      <c r="AA9" s="19">
        <f>SUM(AA10:AA14)</f>
        <v>8902000</v>
      </c>
    </row>
    <row r="10" spans="1:27" ht="13.5">
      <c r="A10" s="5" t="s">
        <v>37</v>
      </c>
      <c r="B10" s="3"/>
      <c r="C10" s="22"/>
      <c r="D10" s="22"/>
      <c r="E10" s="23">
        <v>702000</v>
      </c>
      <c r="F10" s="24">
        <v>702000</v>
      </c>
      <c r="G10" s="24">
        <v>46269</v>
      </c>
      <c r="H10" s="24">
        <v>129482</v>
      </c>
      <c r="I10" s="24">
        <v>217750</v>
      </c>
      <c r="J10" s="24">
        <v>393501</v>
      </c>
      <c r="K10" s="24">
        <v>145135</v>
      </c>
      <c r="L10" s="24">
        <v>177924</v>
      </c>
      <c r="M10" s="24">
        <v>156842</v>
      </c>
      <c r="N10" s="24">
        <v>479901</v>
      </c>
      <c r="O10" s="24"/>
      <c r="P10" s="24"/>
      <c r="Q10" s="24"/>
      <c r="R10" s="24"/>
      <c r="S10" s="24"/>
      <c r="T10" s="24"/>
      <c r="U10" s="24"/>
      <c r="V10" s="24"/>
      <c r="W10" s="24">
        <v>873402</v>
      </c>
      <c r="X10" s="24">
        <v>330000</v>
      </c>
      <c r="Y10" s="24">
        <v>543402</v>
      </c>
      <c r="Z10" s="6">
        <v>164.67</v>
      </c>
      <c r="AA10" s="22">
        <v>702000</v>
      </c>
    </row>
    <row r="11" spans="1:27" ht="13.5">
      <c r="A11" s="5" t="s">
        <v>38</v>
      </c>
      <c r="B11" s="3"/>
      <c r="C11" s="22"/>
      <c r="D11" s="22"/>
      <c r="E11" s="23">
        <v>124000</v>
      </c>
      <c r="F11" s="24">
        <v>124000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12000</v>
      </c>
      <c r="Y11" s="24">
        <v>-12000</v>
      </c>
      <c r="Z11" s="6">
        <v>-100</v>
      </c>
      <c r="AA11" s="22">
        <v>124000</v>
      </c>
    </row>
    <row r="12" spans="1:27" ht="13.5">
      <c r="A12" s="5" t="s">
        <v>39</v>
      </c>
      <c r="B12" s="3"/>
      <c r="C12" s="22"/>
      <c r="D12" s="22"/>
      <c r="E12" s="23">
        <v>2923000</v>
      </c>
      <c r="F12" s="24">
        <v>2923000</v>
      </c>
      <c r="G12" s="24">
        <v>203498</v>
      </c>
      <c r="H12" s="24">
        <v>285402</v>
      </c>
      <c r="I12" s="24">
        <v>320043</v>
      </c>
      <c r="J12" s="24">
        <v>808943</v>
      </c>
      <c r="K12" s="24">
        <v>340824</v>
      </c>
      <c r="L12" s="24">
        <v>164635</v>
      </c>
      <c r="M12" s="24">
        <v>283488</v>
      </c>
      <c r="N12" s="24">
        <v>788947</v>
      </c>
      <c r="O12" s="24"/>
      <c r="P12" s="24"/>
      <c r="Q12" s="24"/>
      <c r="R12" s="24"/>
      <c r="S12" s="24"/>
      <c r="T12" s="24"/>
      <c r="U12" s="24"/>
      <c r="V12" s="24"/>
      <c r="W12" s="24">
        <v>1597890</v>
      </c>
      <c r="X12" s="24">
        <v>2907000</v>
      </c>
      <c r="Y12" s="24">
        <v>-1309110</v>
      </c>
      <c r="Z12" s="6">
        <v>-45.03</v>
      </c>
      <c r="AA12" s="22">
        <v>2923000</v>
      </c>
    </row>
    <row r="13" spans="1:27" ht="13.5">
      <c r="A13" s="5" t="s">
        <v>40</v>
      </c>
      <c r="B13" s="3"/>
      <c r="C13" s="22"/>
      <c r="D13" s="22"/>
      <c r="E13" s="23">
        <v>3612000</v>
      </c>
      <c r="F13" s="24">
        <v>3612000</v>
      </c>
      <c r="G13" s="24">
        <v>294277</v>
      </c>
      <c r="H13" s="24">
        <v>301620</v>
      </c>
      <c r="I13" s="24">
        <v>294519</v>
      </c>
      <c r="J13" s="24">
        <v>890416</v>
      </c>
      <c r="K13" s="24">
        <v>255627</v>
      </c>
      <c r="L13" s="24">
        <v>285915</v>
      </c>
      <c r="M13" s="24">
        <v>257722</v>
      </c>
      <c r="N13" s="24">
        <v>799264</v>
      </c>
      <c r="O13" s="24"/>
      <c r="P13" s="24"/>
      <c r="Q13" s="24"/>
      <c r="R13" s="24"/>
      <c r="S13" s="24"/>
      <c r="T13" s="24"/>
      <c r="U13" s="24"/>
      <c r="V13" s="24"/>
      <c r="W13" s="24">
        <v>1689680</v>
      </c>
      <c r="X13" s="24">
        <v>1693000</v>
      </c>
      <c r="Y13" s="24">
        <v>-3320</v>
      </c>
      <c r="Z13" s="6">
        <v>-0.2</v>
      </c>
      <c r="AA13" s="22">
        <v>3612000</v>
      </c>
    </row>
    <row r="14" spans="1:27" ht="13.5">
      <c r="A14" s="5" t="s">
        <v>41</v>
      </c>
      <c r="B14" s="3"/>
      <c r="C14" s="25"/>
      <c r="D14" s="25"/>
      <c r="E14" s="26">
        <v>1541000</v>
      </c>
      <c r="F14" s="27">
        <v>1541000</v>
      </c>
      <c r="G14" s="27">
        <v>20721</v>
      </c>
      <c r="H14" s="27">
        <v>10935</v>
      </c>
      <c r="I14" s="27">
        <v>337940</v>
      </c>
      <c r="J14" s="27">
        <v>369596</v>
      </c>
      <c r="K14" s="27">
        <v>331063</v>
      </c>
      <c r="L14" s="27">
        <v>4082</v>
      </c>
      <c r="M14" s="27">
        <v>3592</v>
      </c>
      <c r="N14" s="27">
        <v>338737</v>
      </c>
      <c r="O14" s="27"/>
      <c r="P14" s="27"/>
      <c r="Q14" s="27"/>
      <c r="R14" s="27"/>
      <c r="S14" s="27"/>
      <c r="T14" s="27"/>
      <c r="U14" s="27"/>
      <c r="V14" s="27"/>
      <c r="W14" s="27">
        <v>708333</v>
      </c>
      <c r="X14" s="27">
        <v>693000</v>
      </c>
      <c r="Y14" s="27">
        <v>15333</v>
      </c>
      <c r="Z14" s="7">
        <v>2.21</v>
      </c>
      <c r="AA14" s="25">
        <v>1541000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8107000</v>
      </c>
      <c r="F15" s="21">
        <f t="shared" si="2"/>
        <v>8107000</v>
      </c>
      <c r="G15" s="21">
        <f t="shared" si="2"/>
        <v>263399</v>
      </c>
      <c r="H15" s="21">
        <f t="shared" si="2"/>
        <v>895849</v>
      </c>
      <c r="I15" s="21">
        <f t="shared" si="2"/>
        <v>1274607</v>
      </c>
      <c r="J15" s="21">
        <f t="shared" si="2"/>
        <v>2433855</v>
      </c>
      <c r="K15" s="21">
        <f t="shared" si="2"/>
        <v>1906220</v>
      </c>
      <c r="L15" s="21">
        <f t="shared" si="2"/>
        <v>2349704</v>
      </c>
      <c r="M15" s="21">
        <f t="shared" si="2"/>
        <v>1645888</v>
      </c>
      <c r="N15" s="21">
        <f t="shared" si="2"/>
        <v>5901812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8335667</v>
      </c>
      <c r="X15" s="21">
        <f t="shared" si="2"/>
        <v>3241000</v>
      </c>
      <c r="Y15" s="21">
        <f t="shared" si="2"/>
        <v>5094667</v>
      </c>
      <c r="Z15" s="4">
        <f>+IF(X15&lt;&gt;0,+(Y15/X15)*100,0)</f>
        <v>157.1942918852206</v>
      </c>
      <c r="AA15" s="19">
        <f>SUM(AA16:AA18)</f>
        <v>8107000</v>
      </c>
    </row>
    <row r="16" spans="1:27" ht="13.5">
      <c r="A16" s="5" t="s">
        <v>43</v>
      </c>
      <c r="B16" s="3"/>
      <c r="C16" s="22"/>
      <c r="D16" s="22"/>
      <c r="E16" s="23">
        <v>2563000</v>
      </c>
      <c r="F16" s="24">
        <v>2563000</v>
      </c>
      <c r="G16" s="24">
        <v>141845</v>
      </c>
      <c r="H16" s="24">
        <v>505593</v>
      </c>
      <c r="I16" s="24">
        <v>758922</v>
      </c>
      <c r="J16" s="24">
        <v>1406360</v>
      </c>
      <c r="K16" s="24">
        <v>1444696</v>
      </c>
      <c r="L16" s="24">
        <v>1902802</v>
      </c>
      <c r="M16" s="24">
        <v>765295</v>
      </c>
      <c r="N16" s="24">
        <v>4112793</v>
      </c>
      <c r="O16" s="24"/>
      <c r="P16" s="24"/>
      <c r="Q16" s="24"/>
      <c r="R16" s="24"/>
      <c r="S16" s="24"/>
      <c r="T16" s="24"/>
      <c r="U16" s="24"/>
      <c r="V16" s="24"/>
      <c r="W16" s="24">
        <v>5519153</v>
      </c>
      <c r="X16" s="24">
        <v>1200000</v>
      </c>
      <c r="Y16" s="24">
        <v>4319153</v>
      </c>
      <c r="Z16" s="6">
        <v>359.93</v>
      </c>
      <c r="AA16" s="22">
        <v>2563000</v>
      </c>
    </row>
    <row r="17" spans="1:27" ht="13.5">
      <c r="A17" s="5" t="s">
        <v>44</v>
      </c>
      <c r="B17" s="3"/>
      <c r="C17" s="22"/>
      <c r="D17" s="22"/>
      <c r="E17" s="23">
        <v>4217000</v>
      </c>
      <c r="F17" s="24">
        <v>4217000</v>
      </c>
      <c r="G17" s="24">
        <v>105047</v>
      </c>
      <c r="H17" s="24">
        <v>355508</v>
      </c>
      <c r="I17" s="24">
        <v>14109</v>
      </c>
      <c r="J17" s="24">
        <v>474664</v>
      </c>
      <c r="K17" s="24">
        <v>397225</v>
      </c>
      <c r="L17" s="24">
        <v>388786</v>
      </c>
      <c r="M17" s="24">
        <v>618280</v>
      </c>
      <c r="N17" s="24">
        <v>1404291</v>
      </c>
      <c r="O17" s="24"/>
      <c r="P17" s="24"/>
      <c r="Q17" s="24"/>
      <c r="R17" s="24"/>
      <c r="S17" s="24"/>
      <c r="T17" s="24"/>
      <c r="U17" s="24"/>
      <c r="V17" s="24"/>
      <c r="W17" s="24">
        <v>1878955</v>
      </c>
      <c r="X17" s="24">
        <v>1418000</v>
      </c>
      <c r="Y17" s="24">
        <v>460955</v>
      </c>
      <c r="Z17" s="6">
        <v>32.51</v>
      </c>
      <c r="AA17" s="22">
        <v>4217000</v>
      </c>
    </row>
    <row r="18" spans="1:27" ht="13.5">
      <c r="A18" s="5" t="s">
        <v>45</v>
      </c>
      <c r="B18" s="3"/>
      <c r="C18" s="22"/>
      <c r="D18" s="22"/>
      <c r="E18" s="23">
        <v>1327000</v>
      </c>
      <c r="F18" s="24">
        <v>1327000</v>
      </c>
      <c r="G18" s="24">
        <v>16507</v>
      </c>
      <c r="H18" s="24">
        <v>34748</v>
      </c>
      <c r="I18" s="24">
        <v>501576</v>
      </c>
      <c r="J18" s="24">
        <v>552831</v>
      </c>
      <c r="K18" s="24">
        <v>64299</v>
      </c>
      <c r="L18" s="24">
        <v>58116</v>
      </c>
      <c r="M18" s="24">
        <v>262313</v>
      </c>
      <c r="N18" s="24">
        <v>384728</v>
      </c>
      <c r="O18" s="24"/>
      <c r="P18" s="24"/>
      <c r="Q18" s="24"/>
      <c r="R18" s="24"/>
      <c r="S18" s="24"/>
      <c r="T18" s="24"/>
      <c r="U18" s="24"/>
      <c r="V18" s="24"/>
      <c r="W18" s="24">
        <v>937559</v>
      </c>
      <c r="X18" s="24">
        <v>623000</v>
      </c>
      <c r="Y18" s="24">
        <v>314559</v>
      </c>
      <c r="Z18" s="6">
        <v>50.49</v>
      </c>
      <c r="AA18" s="22">
        <v>1327000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153071000</v>
      </c>
      <c r="F19" s="21">
        <f t="shared" si="3"/>
        <v>153071000</v>
      </c>
      <c r="G19" s="21">
        <f t="shared" si="3"/>
        <v>9116740</v>
      </c>
      <c r="H19" s="21">
        <f t="shared" si="3"/>
        <v>12445399</v>
      </c>
      <c r="I19" s="21">
        <f t="shared" si="3"/>
        <v>11281172</v>
      </c>
      <c r="J19" s="21">
        <f t="shared" si="3"/>
        <v>32843311</v>
      </c>
      <c r="K19" s="21">
        <f t="shared" si="3"/>
        <v>11878978</v>
      </c>
      <c r="L19" s="21">
        <f t="shared" si="3"/>
        <v>10870369</v>
      </c>
      <c r="M19" s="21">
        <f t="shared" si="3"/>
        <v>11889778</v>
      </c>
      <c r="N19" s="21">
        <f t="shared" si="3"/>
        <v>34639125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67482436</v>
      </c>
      <c r="X19" s="21">
        <f t="shared" si="3"/>
        <v>57117000</v>
      </c>
      <c r="Y19" s="21">
        <f t="shared" si="3"/>
        <v>10365436</v>
      </c>
      <c r="Z19" s="4">
        <f>+IF(X19&lt;&gt;0,+(Y19/X19)*100,0)</f>
        <v>18.147724845492586</v>
      </c>
      <c r="AA19" s="19">
        <f>SUM(AA20:AA23)</f>
        <v>153071000</v>
      </c>
    </row>
    <row r="20" spans="1:27" ht="13.5">
      <c r="A20" s="5" t="s">
        <v>47</v>
      </c>
      <c r="B20" s="3"/>
      <c r="C20" s="22"/>
      <c r="D20" s="22"/>
      <c r="E20" s="23">
        <v>54122000</v>
      </c>
      <c r="F20" s="24">
        <v>54122000</v>
      </c>
      <c r="G20" s="24">
        <v>3619327</v>
      </c>
      <c r="H20" s="24">
        <v>5286466</v>
      </c>
      <c r="I20" s="24">
        <v>4261655</v>
      </c>
      <c r="J20" s="24">
        <v>13167448</v>
      </c>
      <c r="K20" s="24">
        <v>4529171</v>
      </c>
      <c r="L20" s="24">
        <v>4503121</v>
      </c>
      <c r="M20" s="24">
        <v>4403850</v>
      </c>
      <c r="N20" s="24">
        <v>13436142</v>
      </c>
      <c r="O20" s="24"/>
      <c r="P20" s="24"/>
      <c r="Q20" s="24"/>
      <c r="R20" s="24"/>
      <c r="S20" s="24"/>
      <c r="T20" s="24"/>
      <c r="U20" s="24"/>
      <c r="V20" s="24"/>
      <c r="W20" s="24">
        <v>26603590</v>
      </c>
      <c r="X20" s="24">
        <v>26679000</v>
      </c>
      <c r="Y20" s="24">
        <v>-75410</v>
      </c>
      <c r="Z20" s="6">
        <v>-0.28</v>
      </c>
      <c r="AA20" s="22">
        <v>54122000</v>
      </c>
    </row>
    <row r="21" spans="1:27" ht="13.5">
      <c r="A21" s="5" t="s">
        <v>48</v>
      </c>
      <c r="B21" s="3"/>
      <c r="C21" s="22"/>
      <c r="D21" s="22"/>
      <c r="E21" s="23">
        <v>41070000</v>
      </c>
      <c r="F21" s="24">
        <v>41070000</v>
      </c>
      <c r="G21" s="24">
        <v>2149347</v>
      </c>
      <c r="H21" s="24">
        <v>3936594</v>
      </c>
      <c r="I21" s="24">
        <v>3890318</v>
      </c>
      <c r="J21" s="24">
        <v>9976259</v>
      </c>
      <c r="K21" s="24">
        <v>4312819</v>
      </c>
      <c r="L21" s="24">
        <v>2885106</v>
      </c>
      <c r="M21" s="24">
        <v>7268637</v>
      </c>
      <c r="N21" s="24">
        <v>14466562</v>
      </c>
      <c r="O21" s="24"/>
      <c r="P21" s="24"/>
      <c r="Q21" s="24"/>
      <c r="R21" s="24"/>
      <c r="S21" s="24"/>
      <c r="T21" s="24"/>
      <c r="U21" s="24"/>
      <c r="V21" s="24"/>
      <c r="W21" s="24">
        <v>24442821</v>
      </c>
      <c r="X21" s="24">
        <v>14389000</v>
      </c>
      <c r="Y21" s="24">
        <v>10053821</v>
      </c>
      <c r="Z21" s="6">
        <v>69.87</v>
      </c>
      <c r="AA21" s="22">
        <v>41070000</v>
      </c>
    </row>
    <row r="22" spans="1:27" ht="13.5">
      <c r="A22" s="5" t="s">
        <v>49</v>
      </c>
      <c r="B22" s="3"/>
      <c r="C22" s="25"/>
      <c r="D22" s="25"/>
      <c r="E22" s="26">
        <v>39866000</v>
      </c>
      <c r="F22" s="27">
        <v>39866000</v>
      </c>
      <c r="G22" s="27">
        <v>1538594</v>
      </c>
      <c r="H22" s="27">
        <v>1487773</v>
      </c>
      <c r="I22" s="27">
        <v>1474216</v>
      </c>
      <c r="J22" s="27">
        <v>4500583</v>
      </c>
      <c r="K22" s="27">
        <v>1448084</v>
      </c>
      <c r="L22" s="27">
        <v>1458787</v>
      </c>
      <c r="M22" s="27">
        <v>778</v>
      </c>
      <c r="N22" s="27">
        <v>2907649</v>
      </c>
      <c r="O22" s="27"/>
      <c r="P22" s="27"/>
      <c r="Q22" s="27"/>
      <c r="R22" s="27"/>
      <c r="S22" s="27"/>
      <c r="T22" s="27"/>
      <c r="U22" s="27"/>
      <c r="V22" s="27"/>
      <c r="W22" s="27">
        <v>7408232</v>
      </c>
      <c r="X22" s="27">
        <v>7025000</v>
      </c>
      <c r="Y22" s="27">
        <v>383232</v>
      </c>
      <c r="Z22" s="7">
        <v>5.46</v>
      </c>
      <c r="AA22" s="25">
        <v>39866000</v>
      </c>
    </row>
    <row r="23" spans="1:27" ht="13.5">
      <c r="A23" s="5" t="s">
        <v>50</v>
      </c>
      <c r="B23" s="3"/>
      <c r="C23" s="22"/>
      <c r="D23" s="22"/>
      <c r="E23" s="23">
        <v>18013000</v>
      </c>
      <c r="F23" s="24">
        <v>18013000</v>
      </c>
      <c r="G23" s="24">
        <v>1809472</v>
      </c>
      <c r="H23" s="24">
        <v>1734566</v>
      </c>
      <c r="I23" s="24">
        <v>1654983</v>
      </c>
      <c r="J23" s="24">
        <v>5199021</v>
      </c>
      <c r="K23" s="24">
        <v>1588904</v>
      </c>
      <c r="L23" s="24">
        <v>2023355</v>
      </c>
      <c r="M23" s="24">
        <v>216513</v>
      </c>
      <c r="N23" s="24">
        <v>3828772</v>
      </c>
      <c r="O23" s="24"/>
      <c r="P23" s="24"/>
      <c r="Q23" s="24"/>
      <c r="R23" s="24"/>
      <c r="S23" s="24"/>
      <c r="T23" s="24"/>
      <c r="U23" s="24"/>
      <c r="V23" s="24"/>
      <c r="W23" s="24">
        <v>9027793</v>
      </c>
      <c r="X23" s="24">
        <v>9024000</v>
      </c>
      <c r="Y23" s="24">
        <v>3793</v>
      </c>
      <c r="Z23" s="6">
        <v>0.04</v>
      </c>
      <c r="AA23" s="22">
        <v>18013000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320464000</v>
      </c>
      <c r="F25" s="42">
        <f t="shared" si="4"/>
        <v>320464000</v>
      </c>
      <c r="G25" s="42">
        <f t="shared" si="4"/>
        <v>42462624</v>
      </c>
      <c r="H25" s="42">
        <f t="shared" si="4"/>
        <v>22917939</v>
      </c>
      <c r="I25" s="42">
        <f t="shared" si="4"/>
        <v>22055857</v>
      </c>
      <c r="J25" s="42">
        <f t="shared" si="4"/>
        <v>87436420</v>
      </c>
      <c r="K25" s="42">
        <f t="shared" si="4"/>
        <v>23869350</v>
      </c>
      <c r="L25" s="42">
        <f t="shared" si="4"/>
        <v>40016318</v>
      </c>
      <c r="M25" s="42">
        <f t="shared" si="4"/>
        <v>22400126</v>
      </c>
      <c r="N25" s="42">
        <f t="shared" si="4"/>
        <v>86285794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173722214</v>
      </c>
      <c r="X25" s="42">
        <f t="shared" si="4"/>
        <v>107785000</v>
      </c>
      <c r="Y25" s="42">
        <f t="shared" si="4"/>
        <v>65937214</v>
      </c>
      <c r="Z25" s="43">
        <f>+IF(X25&lt;&gt;0,+(Y25/X25)*100,0)</f>
        <v>61.17475901099411</v>
      </c>
      <c r="AA25" s="40">
        <f>+AA5+AA9+AA15+AA19+AA24</f>
        <v>320464000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48588917</v>
      </c>
      <c r="F28" s="21">
        <f t="shared" si="5"/>
        <v>48588917</v>
      </c>
      <c r="G28" s="21">
        <f t="shared" si="5"/>
        <v>8418963</v>
      </c>
      <c r="H28" s="21">
        <f t="shared" si="5"/>
        <v>7774314</v>
      </c>
      <c r="I28" s="21">
        <f t="shared" si="5"/>
        <v>7237744</v>
      </c>
      <c r="J28" s="21">
        <f t="shared" si="5"/>
        <v>23431021</v>
      </c>
      <c r="K28" s="21">
        <f t="shared" si="5"/>
        <v>8924952</v>
      </c>
      <c r="L28" s="21">
        <f t="shared" si="5"/>
        <v>7687531</v>
      </c>
      <c r="M28" s="21">
        <f t="shared" si="5"/>
        <v>8038570</v>
      </c>
      <c r="N28" s="21">
        <f t="shared" si="5"/>
        <v>24651053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48082074</v>
      </c>
      <c r="X28" s="21">
        <f t="shared" si="5"/>
        <v>23000000</v>
      </c>
      <c r="Y28" s="21">
        <f t="shared" si="5"/>
        <v>25082074</v>
      </c>
      <c r="Z28" s="4">
        <f>+IF(X28&lt;&gt;0,+(Y28/X28)*100,0)</f>
        <v>109.05249565217392</v>
      </c>
      <c r="AA28" s="19">
        <f>SUM(AA29:AA31)</f>
        <v>48588917</v>
      </c>
    </row>
    <row r="29" spans="1:27" ht="13.5">
      <c r="A29" s="5" t="s">
        <v>33</v>
      </c>
      <c r="B29" s="3"/>
      <c r="C29" s="22"/>
      <c r="D29" s="22"/>
      <c r="E29" s="23">
        <v>20005903</v>
      </c>
      <c r="F29" s="24">
        <v>20005903</v>
      </c>
      <c r="G29" s="24">
        <v>2697812</v>
      </c>
      <c r="H29" s="24">
        <v>3961025</v>
      </c>
      <c r="I29" s="24">
        <v>1945366</v>
      </c>
      <c r="J29" s="24">
        <v>8604203</v>
      </c>
      <c r="K29" s="24">
        <v>4242590</v>
      </c>
      <c r="L29" s="24">
        <v>1034301</v>
      </c>
      <c r="M29" s="24">
        <v>2785666</v>
      </c>
      <c r="N29" s="24">
        <v>8062557</v>
      </c>
      <c r="O29" s="24"/>
      <c r="P29" s="24"/>
      <c r="Q29" s="24"/>
      <c r="R29" s="24"/>
      <c r="S29" s="24"/>
      <c r="T29" s="24"/>
      <c r="U29" s="24"/>
      <c r="V29" s="24"/>
      <c r="W29" s="24">
        <v>16666760</v>
      </c>
      <c r="X29" s="24">
        <v>9403000</v>
      </c>
      <c r="Y29" s="24">
        <v>7263760</v>
      </c>
      <c r="Z29" s="6">
        <v>77.25</v>
      </c>
      <c r="AA29" s="22">
        <v>20005903</v>
      </c>
    </row>
    <row r="30" spans="1:27" ht="13.5">
      <c r="A30" s="5" t="s">
        <v>34</v>
      </c>
      <c r="B30" s="3"/>
      <c r="C30" s="25"/>
      <c r="D30" s="25"/>
      <c r="E30" s="26">
        <v>15956000</v>
      </c>
      <c r="F30" s="27">
        <v>15956000</v>
      </c>
      <c r="G30" s="27">
        <v>4496101</v>
      </c>
      <c r="H30" s="27">
        <v>2495710</v>
      </c>
      <c r="I30" s="27">
        <v>4017618</v>
      </c>
      <c r="J30" s="27">
        <v>11009429</v>
      </c>
      <c r="K30" s="27">
        <v>4139738</v>
      </c>
      <c r="L30" s="27">
        <v>5591165</v>
      </c>
      <c r="M30" s="27">
        <v>4429093</v>
      </c>
      <c r="N30" s="27">
        <v>14159996</v>
      </c>
      <c r="O30" s="27"/>
      <c r="P30" s="27"/>
      <c r="Q30" s="27"/>
      <c r="R30" s="27"/>
      <c r="S30" s="27"/>
      <c r="T30" s="27"/>
      <c r="U30" s="27"/>
      <c r="V30" s="27"/>
      <c r="W30" s="27">
        <v>25169425</v>
      </c>
      <c r="X30" s="27">
        <v>7484000</v>
      </c>
      <c r="Y30" s="27">
        <v>17685425</v>
      </c>
      <c r="Z30" s="7">
        <v>236.31</v>
      </c>
      <c r="AA30" s="25">
        <v>15956000</v>
      </c>
    </row>
    <row r="31" spans="1:27" ht="13.5">
      <c r="A31" s="5" t="s">
        <v>35</v>
      </c>
      <c r="B31" s="3"/>
      <c r="C31" s="22"/>
      <c r="D31" s="22"/>
      <c r="E31" s="23">
        <v>12627014</v>
      </c>
      <c r="F31" s="24">
        <v>12627014</v>
      </c>
      <c r="G31" s="24">
        <v>1225050</v>
      </c>
      <c r="H31" s="24">
        <v>1317579</v>
      </c>
      <c r="I31" s="24">
        <v>1274760</v>
      </c>
      <c r="J31" s="24">
        <v>3817389</v>
      </c>
      <c r="K31" s="24">
        <v>542624</v>
      </c>
      <c r="L31" s="24">
        <v>1062065</v>
      </c>
      <c r="M31" s="24">
        <v>823811</v>
      </c>
      <c r="N31" s="24">
        <v>2428500</v>
      </c>
      <c r="O31" s="24"/>
      <c r="P31" s="24"/>
      <c r="Q31" s="24"/>
      <c r="R31" s="24"/>
      <c r="S31" s="24"/>
      <c r="T31" s="24"/>
      <c r="U31" s="24"/>
      <c r="V31" s="24"/>
      <c r="W31" s="24">
        <v>6245889</v>
      </c>
      <c r="X31" s="24">
        <v>6113000</v>
      </c>
      <c r="Y31" s="24">
        <v>132889</v>
      </c>
      <c r="Z31" s="6">
        <v>2.17</v>
      </c>
      <c r="AA31" s="22">
        <v>12627014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31928584</v>
      </c>
      <c r="F32" s="21">
        <f t="shared" si="6"/>
        <v>31928584</v>
      </c>
      <c r="G32" s="21">
        <f t="shared" si="6"/>
        <v>3945930</v>
      </c>
      <c r="H32" s="21">
        <f t="shared" si="6"/>
        <v>4142308</v>
      </c>
      <c r="I32" s="21">
        <f t="shared" si="6"/>
        <v>4471986</v>
      </c>
      <c r="J32" s="21">
        <f t="shared" si="6"/>
        <v>12560224</v>
      </c>
      <c r="K32" s="21">
        <f t="shared" si="6"/>
        <v>2870647</v>
      </c>
      <c r="L32" s="21">
        <f t="shared" si="6"/>
        <v>2859617</v>
      </c>
      <c r="M32" s="21">
        <f t="shared" si="6"/>
        <v>4316561</v>
      </c>
      <c r="N32" s="21">
        <f t="shared" si="6"/>
        <v>10046825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22607049</v>
      </c>
      <c r="X32" s="21">
        <f t="shared" si="6"/>
        <v>24126000</v>
      </c>
      <c r="Y32" s="21">
        <f t="shared" si="6"/>
        <v>-1518951</v>
      </c>
      <c r="Z32" s="4">
        <f>+IF(X32&lt;&gt;0,+(Y32/X32)*100,0)</f>
        <v>-6.295908977866202</v>
      </c>
      <c r="AA32" s="19">
        <f>SUM(AA33:AA37)</f>
        <v>31928584</v>
      </c>
    </row>
    <row r="33" spans="1:27" ht="13.5">
      <c r="A33" s="5" t="s">
        <v>37</v>
      </c>
      <c r="B33" s="3"/>
      <c r="C33" s="22"/>
      <c r="D33" s="22"/>
      <c r="E33" s="23">
        <v>13637214</v>
      </c>
      <c r="F33" s="24">
        <v>13637214</v>
      </c>
      <c r="G33" s="24">
        <v>1874136</v>
      </c>
      <c r="H33" s="24">
        <v>1895758</v>
      </c>
      <c r="I33" s="24">
        <v>1921354</v>
      </c>
      <c r="J33" s="24">
        <v>5691248</v>
      </c>
      <c r="K33" s="24">
        <v>1219855</v>
      </c>
      <c r="L33" s="24">
        <v>1211271</v>
      </c>
      <c r="M33" s="24">
        <v>1927909</v>
      </c>
      <c r="N33" s="24">
        <v>4359035</v>
      </c>
      <c r="O33" s="24"/>
      <c r="P33" s="24"/>
      <c r="Q33" s="24"/>
      <c r="R33" s="24"/>
      <c r="S33" s="24"/>
      <c r="T33" s="24"/>
      <c r="U33" s="24"/>
      <c r="V33" s="24"/>
      <c r="W33" s="24">
        <v>10050283</v>
      </c>
      <c r="X33" s="24">
        <v>14794000</v>
      </c>
      <c r="Y33" s="24">
        <v>-4743717</v>
      </c>
      <c r="Z33" s="6">
        <v>-32.07</v>
      </c>
      <c r="AA33" s="22">
        <v>13637214</v>
      </c>
    </row>
    <row r="34" spans="1:27" ht="13.5">
      <c r="A34" s="5" t="s">
        <v>38</v>
      </c>
      <c r="B34" s="3"/>
      <c r="C34" s="22"/>
      <c r="D34" s="22"/>
      <c r="E34" s="23">
        <v>1703195</v>
      </c>
      <c r="F34" s="24">
        <v>1703195</v>
      </c>
      <c r="G34" s="24">
        <v>115289</v>
      </c>
      <c r="H34" s="24">
        <v>85359</v>
      </c>
      <c r="I34" s="24">
        <v>94628</v>
      </c>
      <c r="J34" s="24">
        <v>295276</v>
      </c>
      <c r="K34" s="24">
        <v>63807</v>
      </c>
      <c r="L34" s="24">
        <v>203006</v>
      </c>
      <c r="M34" s="24">
        <v>415172</v>
      </c>
      <c r="N34" s="24">
        <v>681985</v>
      </c>
      <c r="O34" s="24"/>
      <c r="P34" s="24"/>
      <c r="Q34" s="24"/>
      <c r="R34" s="24"/>
      <c r="S34" s="24"/>
      <c r="T34" s="24"/>
      <c r="U34" s="24"/>
      <c r="V34" s="24"/>
      <c r="W34" s="24">
        <v>977261</v>
      </c>
      <c r="X34" s="24">
        <v>1628000</v>
      </c>
      <c r="Y34" s="24">
        <v>-650739</v>
      </c>
      <c r="Z34" s="6">
        <v>-39.97</v>
      </c>
      <c r="AA34" s="22">
        <v>1703195</v>
      </c>
    </row>
    <row r="35" spans="1:27" ht="13.5">
      <c r="A35" s="5" t="s">
        <v>39</v>
      </c>
      <c r="B35" s="3"/>
      <c r="C35" s="22"/>
      <c r="D35" s="22"/>
      <c r="E35" s="23">
        <v>12032595</v>
      </c>
      <c r="F35" s="24">
        <v>12032595</v>
      </c>
      <c r="G35" s="24">
        <v>1441059</v>
      </c>
      <c r="H35" s="24">
        <v>1642868</v>
      </c>
      <c r="I35" s="24">
        <v>1877237</v>
      </c>
      <c r="J35" s="24">
        <v>4961164</v>
      </c>
      <c r="K35" s="24">
        <v>1303737</v>
      </c>
      <c r="L35" s="24">
        <v>1110881</v>
      </c>
      <c r="M35" s="24">
        <v>1627223</v>
      </c>
      <c r="N35" s="24">
        <v>4041841</v>
      </c>
      <c r="O35" s="24"/>
      <c r="P35" s="24"/>
      <c r="Q35" s="24"/>
      <c r="R35" s="24"/>
      <c r="S35" s="24"/>
      <c r="T35" s="24"/>
      <c r="U35" s="24"/>
      <c r="V35" s="24"/>
      <c r="W35" s="24">
        <v>9003005</v>
      </c>
      <c r="X35" s="24">
        <v>5485000</v>
      </c>
      <c r="Y35" s="24">
        <v>3518005</v>
      </c>
      <c r="Z35" s="6">
        <v>64.14</v>
      </c>
      <c r="AA35" s="22">
        <v>12032595</v>
      </c>
    </row>
    <row r="36" spans="1:27" ht="13.5">
      <c r="A36" s="5" t="s">
        <v>40</v>
      </c>
      <c r="B36" s="3"/>
      <c r="C36" s="22"/>
      <c r="D36" s="22"/>
      <c r="E36" s="23">
        <v>2332497</v>
      </c>
      <c r="F36" s="24">
        <v>2332497</v>
      </c>
      <c r="G36" s="24">
        <v>266744</v>
      </c>
      <c r="H36" s="24">
        <v>253983</v>
      </c>
      <c r="I36" s="24">
        <v>285524</v>
      </c>
      <c r="J36" s="24">
        <v>806251</v>
      </c>
      <c r="K36" s="24">
        <v>141154</v>
      </c>
      <c r="L36" s="24">
        <v>180169</v>
      </c>
      <c r="M36" s="24">
        <v>182242</v>
      </c>
      <c r="N36" s="24">
        <v>503565</v>
      </c>
      <c r="O36" s="24"/>
      <c r="P36" s="24"/>
      <c r="Q36" s="24"/>
      <c r="R36" s="24"/>
      <c r="S36" s="24"/>
      <c r="T36" s="24"/>
      <c r="U36" s="24"/>
      <c r="V36" s="24"/>
      <c r="W36" s="24">
        <v>1309816</v>
      </c>
      <c r="X36" s="24">
        <v>1072000</v>
      </c>
      <c r="Y36" s="24">
        <v>237816</v>
      </c>
      <c r="Z36" s="6">
        <v>22.18</v>
      </c>
      <c r="AA36" s="22">
        <v>2332497</v>
      </c>
    </row>
    <row r="37" spans="1:27" ht="13.5">
      <c r="A37" s="5" t="s">
        <v>41</v>
      </c>
      <c r="B37" s="3"/>
      <c r="C37" s="25"/>
      <c r="D37" s="25"/>
      <c r="E37" s="26">
        <v>2223083</v>
      </c>
      <c r="F37" s="27">
        <v>2223083</v>
      </c>
      <c r="G37" s="27">
        <v>248702</v>
      </c>
      <c r="H37" s="27">
        <v>264340</v>
      </c>
      <c r="I37" s="27">
        <v>293243</v>
      </c>
      <c r="J37" s="27">
        <v>806285</v>
      </c>
      <c r="K37" s="27">
        <v>142094</v>
      </c>
      <c r="L37" s="27">
        <v>154290</v>
      </c>
      <c r="M37" s="27">
        <v>164015</v>
      </c>
      <c r="N37" s="27">
        <v>460399</v>
      </c>
      <c r="O37" s="27"/>
      <c r="P37" s="27"/>
      <c r="Q37" s="27"/>
      <c r="R37" s="27"/>
      <c r="S37" s="27"/>
      <c r="T37" s="27"/>
      <c r="U37" s="27"/>
      <c r="V37" s="27"/>
      <c r="W37" s="27">
        <v>1266684</v>
      </c>
      <c r="X37" s="27">
        <v>1147000</v>
      </c>
      <c r="Y37" s="27">
        <v>119684</v>
      </c>
      <c r="Z37" s="7">
        <v>10.43</v>
      </c>
      <c r="AA37" s="25">
        <v>2223083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34434917</v>
      </c>
      <c r="F38" s="21">
        <f t="shared" si="7"/>
        <v>34434917</v>
      </c>
      <c r="G38" s="21">
        <f t="shared" si="7"/>
        <v>4973682</v>
      </c>
      <c r="H38" s="21">
        <f t="shared" si="7"/>
        <v>4715919</v>
      </c>
      <c r="I38" s="21">
        <f t="shared" si="7"/>
        <v>5107138</v>
      </c>
      <c r="J38" s="21">
        <f t="shared" si="7"/>
        <v>14796739</v>
      </c>
      <c r="K38" s="21">
        <f t="shared" si="7"/>
        <v>3289037</v>
      </c>
      <c r="L38" s="21">
        <f t="shared" si="7"/>
        <v>3368862</v>
      </c>
      <c r="M38" s="21">
        <f t="shared" si="7"/>
        <v>4946044</v>
      </c>
      <c r="N38" s="21">
        <f t="shared" si="7"/>
        <v>11603943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26400682</v>
      </c>
      <c r="X38" s="21">
        <f t="shared" si="7"/>
        <v>18229000</v>
      </c>
      <c r="Y38" s="21">
        <f t="shared" si="7"/>
        <v>8171682</v>
      </c>
      <c r="Z38" s="4">
        <f>+IF(X38&lt;&gt;0,+(Y38/X38)*100,0)</f>
        <v>44.82792254100609</v>
      </c>
      <c r="AA38" s="19">
        <f>SUM(AA39:AA41)</f>
        <v>34434917</v>
      </c>
    </row>
    <row r="39" spans="1:27" ht="13.5">
      <c r="A39" s="5" t="s">
        <v>43</v>
      </c>
      <c r="B39" s="3"/>
      <c r="C39" s="22"/>
      <c r="D39" s="22"/>
      <c r="E39" s="23">
        <v>19977556</v>
      </c>
      <c r="F39" s="24">
        <v>19977556</v>
      </c>
      <c r="G39" s="24">
        <v>2168348</v>
      </c>
      <c r="H39" s="24">
        <v>1966338</v>
      </c>
      <c r="I39" s="24">
        <v>2131801</v>
      </c>
      <c r="J39" s="24">
        <v>6266487</v>
      </c>
      <c r="K39" s="24">
        <v>1189717</v>
      </c>
      <c r="L39" s="24">
        <v>1524546</v>
      </c>
      <c r="M39" s="24">
        <v>2203630</v>
      </c>
      <c r="N39" s="24">
        <v>4917893</v>
      </c>
      <c r="O39" s="24"/>
      <c r="P39" s="24"/>
      <c r="Q39" s="24"/>
      <c r="R39" s="24"/>
      <c r="S39" s="24"/>
      <c r="T39" s="24"/>
      <c r="U39" s="24"/>
      <c r="V39" s="24"/>
      <c r="W39" s="24">
        <v>11184380</v>
      </c>
      <c r="X39" s="24">
        <v>7648000</v>
      </c>
      <c r="Y39" s="24">
        <v>3536380</v>
      </c>
      <c r="Z39" s="6">
        <v>46.24</v>
      </c>
      <c r="AA39" s="22">
        <v>19977556</v>
      </c>
    </row>
    <row r="40" spans="1:27" ht="13.5">
      <c r="A40" s="5" t="s">
        <v>44</v>
      </c>
      <c r="B40" s="3"/>
      <c r="C40" s="22"/>
      <c r="D40" s="22"/>
      <c r="E40" s="23">
        <v>11685791</v>
      </c>
      <c r="F40" s="24">
        <v>11685791</v>
      </c>
      <c r="G40" s="24">
        <v>2552968</v>
      </c>
      <c r="H40" s="24">
        <v>2477407</v>
      </c>
      <c r="I40" s="24">
        <v>2648282</v>
      </c>
      <c r="J40" s="24">
        <v>7678657</v>
      </c>
      <c r="K40" s="24">
        <v>1890733</v>
      </c>
      <c r="L40" s="24">
        <v>1630865</v>
      </c>
      <c r="M40" s="24">
        <v>2488095</v>
      </c>
      <c r="N40" s="24">
        <v>6009693</v>
      </c>
      <c r="O40" s="24"/>
      <c r="P40" s="24"/>
      <c r="Q40" s="24"/>
      <c r="R40" s="24"/>
      <c r="S40" s="24"/>
      <c r="T40" s="24"/>
      <c r="U40" s="24"/>
      <c r="V40" s="24"/>
      <c r="W40" s="24">
        <v>13688350</v>
      </c>
      <c r="X40" s="24">
        <v>9201000</v>
      </c>
      <c r="Y40" s="24">
        <v>4487350</v>
      </c>
      <c r="Z40" s="6">
        <v>48.77</v>
      </c>
      <c r="AA40" s="22">
        <v>11685791</v>
      </c>
    </row>
    <row r="41" spans="1:27" ht="13.5">
      <c r="A41" s="5" t="s">
        <v>45</v>
      </c>
      <c r="B41" s="3"/>
      <c r="C41" s="22"/>
      <c r="D41" s="22"/>
      <c r="E41" s="23">
        <v>2771570</v>
      </c>
      <c r="F41" s="24">
        <v>2771570</v>
      </c>
      <c r="G41" s="24">
        <v>252366</v>
      </c>
      <c r="H41" s="24">
        <v>272174</v>
      </c>
      <c r="I41" s="24">
        <v>327055</v>
      </c>
      <c r="J41" s="24">
        <v>851595</v>
      </c>
      <c r="K41" s="24">
        <v>208587</v>
      </c>
      <c r="L41" s="24">
        <v>213451</v>
      </c>
      <c r="M41" s="24">
        <v>254319</v>
      </c>
      <c r="N41" s="24">
        <v>676357</v>
      </c>
      <c r="O41" s="24"/>
      <c r="P41" s="24"/>
      <c r="Q41" s="24"/>
      <c r="R41" s="24"/>
      <c r="S41" s="24"/>
      <c r="T41" s="24"/>
      <c r="U41" s="24"/>
      <c r="V41" s="24"/>
      <c r="W41" s="24">
        <v>1527952</v>
      </c>
      <c r="X41" s="24">
        <v>1380000</v>
      </c>
      <c r="Y41" s="24">
        <v>147952</v>
      </c>
      <c r="Z41" s="6">
        <v>10.72</v>
      </c>
      <c r="AA41" s="22">
        <v>2771570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120051582</v>
      </c>
      <c r="F42" s="21">
        <f t="shared" si="8"/>
        <v>120051582</v>
      </c>
      <c r="G42" s="21">
        <f t="shared" si="8"/>
        <v>4629878</v>
      </c>
      <c r="H42" s="21">
        <f t="shared" si="8"/>
        <v>11544139</v>
      </c>
      <c r="I42" s="21">
        <f t="shared" si="8"/>
        <v>13794599</v>
      </c>
      <c r="J42" s="21">
        <f t="shared" si="8"/>
        <v>29968616</v>
      </c>
      <c r="K42" s="21">
        <f t="shared" si="8"/>
        <v>20472221</v>
      </c>
      <c r="L42" s="21">
        <f t="shared" si="8"/>
        <v>16452053</v>
      </c>
      <c r="M42" s="21">
        <f t="shared" si="8"/>
        <v>14304978</v>
      </c>
      <c r="N42" s="21">
        <f t="shared" si="8"/>
        <v>51229252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81197868</v>
      </c>
      <c r="X42" s="21">
        <f t="shared" si="8"/>
        <v>49508000</v>
      </c>
      <c r="Y42" s="21">
        <f t="shared" si="8"/>
        <v>31689868</v>
      </c>
      <c r="Z42" s="4">
        <f>+IF(X42&lt;&gt;0,+(Y42/X42)*100,0)</f>
        <v>64.00959036923327</v>
      </c>
      <c r="AA42" s="19">
        <f>SUM(AA43:AA46)</f>
        <v>120051582</v>
      </c>
    </row>
    <row r="43" spans="1:27" ht="13.5">
      <c r="A43" s="5" t="s">
        <v>47</v>
      </c>
      <c r="B43" s="3"/>
      <c r="C43" s="22"/>
      <c r="D43" s="22"/>
      <c r="E43" s="23">
        <v>50346656</v>
      </c>
      <c r="F43" s="24">
        <v>50346656</v>
      </c>
      <c r="G43" s="24">
        <v>177396</v>
      </c>
      <c r="H43" s="24">
        <v>5214248</v>
      </c>
      <c r="I43" s="24">
        <v>5150256</v>
      </c>
      <c r="J43" s="24">
        <v>10541900</v>
      </c>
      <c r="K43" s="24">
        <v>12705356</v>
      </c>
      <c r="L43" s="24">
        <v>7684713</v>
      </c>
      <c r="M43" s="24">
        <v>3289192</v>
      </c>
      <c r="N43" s="24">
        <v>23679261</v>
      </c>
      <c r="O43" s="24"/>
      <c r="P43" s="24"/>
      <c r="Q43" s="24"/>
      <c r="R43" s="24"/>
      <c r="S43" s="24"/>
      <c r="T43" s="24"/>
      <c r="U43" s="24"/>
      <c r="V43" s="24"/>
      <c r="W43" s="24">
        <v>34221161</v>
      </c>
      <c r="X43" s="24">
        <v>25383000</v>
      </c>
      <c r="Y43" s="24">
        <v>8838161</v>
      </c>
      <c r="Z43" s="6">
        <v>34.82</v>
      </c>
      <c r="AA43" s="22">
        <v>50346656</v>
      </c>
    </row>
    <row r="44" spans="1:27" ht="13.5">
      <c r="A44" s="5" t="s">
        <v>48</v>
      </c>
      <c r="B44" s="3"/>
      <c r="C44" s="22"/>
      <c r="D44" s="22"/>
      <c r="E44" s="23">
        <v>36172540</v>
      </c>
      <c r="F44" s="24">
        <v>36172540</v>
      </c>
      <c r="G44" s="24">
        <v>1631735</v>
      </c>
      <c r="H44" s="24">
        <v>2634098</v>
      </c>
      <c r="I44" s="24">
        <v>4691166</v>
      </c>
      <c r="J44" s="24">
        <v>8956999</v>
      </c>
      <c r="K44" s="24">
        <v>3214803</v>
      </c>
      <c r="L44" s="24">
        <v>4187585</v>
      </c>
      <c r="M44" s="24">
        <v>5061757</v>
      </c>
      <c r="N44" s="24">
        <v>12464145</v>
      </c>
      <c r="O44" s="24"/>
      <c r="P44" s="24"/>
      <c r="Q44" s="24"/>
      <c r="R44" s="24"/>
      <c r="S44" s="24"/>
      <c r="T44" s="24"/>
      <c r="U44" s="24"/>
      <c r="V44" s="24"/>
      <c r="W44" s="24">
        <v>21421144</v>
      </c>
      <c r="X44" s="24">
        <v>10899000</v>
      </c>
      <c r="Y44" s="24">
        <v>10522144</v>
      </c>
      <c r="Z44" s="6">
        <v>96.54</v>
      </c>
      <c r="AA44" s="22">
        <v>36172540</v>
      </c>
    </row>
    <row r="45" spans="1:27" ht="13.5">
      <c r="A45" s="5" t="s">
        <v>49</v>
      </c>
      <c r="B45" s="3"/>
      <c r="C45" s="25"/>
      <c r="D45" s="25"/>
      <c r="E45" s="26">
        <v>19958762</v>
      </c>
      <c r="F45" s="27">
        <v>19958762</v>
      </c>
      <c r="G45" s="27">
        <v>1219710</v>
      </c>
      <c r="H45" s="27">
        <v>1964324</v>
      </c>
      <c r="I45" s="27">
        <v>2121976</v>
      </c>
      <c r="J45" s="27">
        <v>5306010</v>
      </c>
      <c r="K45" s="27">
        <v>2550489</v>
      </c>
      <c r="L45" s="27">
        <v>2530116</v>
      </c>
      <c r="M45" s="27">
        <v>3561536</v>
      </c>
      <c r="N45" s="27">
        <v>8642141</v>
      </c>
      <c r="O45" s="27"/>
      <c r="P45" s="27"/>
      <c r="Q45" s="27"/>
      <c r="R45" s="27"/>
      <c r="S45" s="27"/>
      <c r="T45" s="27"/>
      <c r="U45" s="27"/>
      <c r="V45" s="27"/>
      <c r="W45" s="27">
        <v>13948151</v>
      </c>
      <c r="X45" s="27">
        <v>6491000</v>
      </c>
      <c r="Y45" s="27">
        <v>7457151</v>
      </c>
      <c r="Z45" s="7">
        <v>114.88</v>
      </c>
      <c r="AA45" s="25">
        <v>19958762</v>
      </c>
    </row>
    <row r="46" spans="1:27" ht="13.5">
      <c r="A46" s="5" t="s">
        <v>50</v>
      </c>
      <c r="B46" s="3"/>
      <c r="C46" s="22"/>
      <c r="D46" s="22"/>
      <c r="E46" s="23">
        <v>13573624</v>
      </c>
      <c r="F46" s="24">
        <v>13573624</v>
      </c>
      <c r="G46" s="24">
        <v>1601037</v>
      </c>
      <c r="H46" s="24">
        <v>1731469</v>
      </c>
      <c r="I46" s="24">
        <v>1831201</v>
      </c>
      <c r="J46" s="24">
        <v>5163707</v>
      </c>
      <c r="K46" s="24">
        <v>2001573</v>
      </c>
      <c r="L46" s="24">
        <v>2049639</v>
      </c>
      <c r="M46" s="24">
        <v>2392493</v>
      </c>
      <c r="N46" s="24">
        <v>6443705</v>
      </c>
      <c r="O46" s="24"/>
      <c r="P46" s="24"/>
      <c r="Q46" s="24"/>
      <c r="R46" s="24"/>
      <c r="S46" s="24"/>
      <c r="T46" s="24"/>
      <c r="U46" s="24"/>
      <c r="V46" s="24"/>
      <c r="W46" s="24">
        <v>11607412</v>
      </c>
      <c r="X46" s="24">
        <v>6735000</v>
      </c>
      <c r="Y46" s="24">
        <v>4872412</v>
      </c>
      <c r="Z46" s="6">
        <v>72.34</v>
      </c>
      <c r="AA46" s="22">
        <v>13573624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235004000</v>
      </c>
      <c r="F48" s="42">
        <f t="shared" si="9"/>
        <v>235004000</v>
      </c>
      <c r="G48" s="42">
        <f t="shared" si="9"/>
        <v>21968453</v>
      </c>
      <c r="H48" s="42">
        <f t="shared" si="9"/>
        <v>28176680</v>
      </c>
      <c r="I48" s="42">
        <f t="shared" si="9"/>
        <v>30611467</v>
      </c>
      <c r="J48" s="42">
        <f t="shared" si="9"/>
        <v>80756600</v>
      </c>
      <c r="K48" s="42">
        <f t="shared" si="9"/>
        <v>35556857</v>
      </c>
      <c r="L48" s="42">
        <f t="shared" si="9"/>
        <v>30368063</v>
      </c>
      <c r="M48" s="42">
        <f t="shared" si="9"/>
        <v>31606153</v>
      </c>
      <c r="N48" s="42">
        <f t="shared" si="9"/>
        <v>97531073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178287673</v>
      </c>
      <c r="X48" s="42">
        <f t="shared" si="9"/>
        <v>114863000</v>
      </c>
      <c r="Y48" s="42">
        <f t="shared" si="9"/>
        <v>63424673</v>
      </c>
      <c r="Z48" s="43">
        <f>+IF(X48&lt;&gt;0,+(Y48/X48)*100,0)</f>
        <v>55.21767061629942</v>
      </c>
      <c r="AA48" s="40">
        <f>+AA28+AA32+AA38+AA42+AA47</f>
        <v>235004000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85460000</v>
      </c>
      <c r="F49" s="46">
        <f t="shared" si="10"/>
        <v>85460000</v>
      </c>
      <c r="G49" s="46">
        <f t="shared" si="10"/>
        <v>20494171</v>
      </c>
      <c r="H49" s="46">
        <f t="shared" si="10"/>
        <v>-5258741</v>
      </c>
      <c r="I49" s="46">
        <f t="shared" si="10"/>
        <v>-8555610</v>
      </c>
      <c r="J49" s="46">
        <f t="shared" si="10"/>
        <v>6679820</v>
      </c>
      <c r="K49" s="46">
        <f t="shared" si="10"/>
        <v>-11687507</v>
      </c>
      <c r="L49" s="46">
        <f t="shared" si="10"/>
        <v>9648255</v>
      </c>
      <c r="M49" s="46">
        <f t="shared" si="10"/>
        <v>-9206027</v>
      </c>
      <c r="N49" s="46">
        <f t="shared" si="10"/>
        <v>-11245279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-4565459</v>
      </c>
      <c r="X49" s="46">
        <f>IF(F25=F48,0,X25-X48)</f>
        <v>-7078000</v>
      </c>
      <c r="Y49" s="46">
        <f t="shared" si="10"/>
        <v>2512541</v>
      </c>
      <c r="Z49" s="47">
        <f>+IF(X49&lt;&gt;0,+(Y49/X49)*100,0)</f>
        <v>-35.497894885560896</v>
      </c>
      <c r="AA49" s="44">
        <f>+AA25-AA48</f>
        <v>85460000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109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29496634</v>
      </c>
      <c r="D5" s="19">
        <f>SUM(D6:D8)</f>
        <v>0</v>
      </c>
      <c r="E5" s="20">
        <f t="shared" si="0"/>
        <v>30800112</v>
      </c>
      <c r="F5" s="21">
        <f t="shared" si="0"/>
        <v>30800112</v>
      </c>
      <c r="G5" s="21">
        <f t="shared" si="0"/>
        <v>7039074</v>
      </c>
      <c r="H5" s="21">
        <f t="shared" si="0"/>
        <v>4778394</v>
      </c>
      <c r="I5" s="21">
        <f t="shared" si="0"/>
        <v>0</v>
      </c>
      <c r="J5" s="21">
        <f t="shared" si="0"/>
        <v>11817468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11817468</v>
      </c>
      <c r="X5" s="21">
        <f t="shared" si="0"/>
        <v>15400050</v>
      </c>
      <c r="Y5" s="21">
        <f t="shared" si="0"/>
        <v>-3582582</v>
      </c>
      <c r="Z5" s="4">
        <f>+IF(X5&lt;&gt;0,+(Y5/X5)*100,0)</f>
        <v>-23.263443949857308</v>
      </c>
      <c r="AA5" s="19">
        <f>SUM(AA6:AA8)</f>
        <v>30800112</v>
      </c>
    </row>
    <row r="6" spans="1:27" ht="13.5">
      <c r="A6" s="5" t="s">
        <v>33</v>
      </c>
      <c r="B6" s="3"/>
      <c r="C6" s="22">
        <v>2511000</v>
      </c>
      <c r="D6" s="22"/>
      <c r="E6" s="23">
        <v>8148221</v>
      </c>
      <c r="F6" s="24">
        <v>8148221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4074108</v>
      </c>
      <c r="Y6" s="24">
        <v>-4074108</v>
      </c>
      <c r="Z6" s="6">
        <v>-100</v>
      </c>
      <c r="AA6" s="22">
        <v>8148221</v>
      </c>
    </row>
    <row r="7" spans="1:27" ht="13.5">
      <c r="A7" s="5" t="s">
        <v>34</v>
      </c>
      <c r="B7" s="3"/>
      <c r="C7" s="25">
        <v>26726786</v>
      </c>
      <c r="D7" s="25"/>
      <c r="E7" s="26">
        <v>22364886</v>
      </c>
      <c r="F7" s="27">
        <v>22364886</v>
      </c>
      <c r="G7" s="27">
        <v>7031878</v>
      </c>
      <c r="H7" s="27">
        <v>4770353</v>
      </c>
      <c r="I7" s="27"/>
      <c r="J7" s="27">
        <v>11802231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11802231</v>
      </c>
      <c r="X7" s="27">
        <v>11182440</v>
      </c>
      <c r="Y7" s="27">
        <v>619791</v>
      </c>
      <c r="Z7" s="7">
        <v>5.54</v>
      </c>
      <c r="AA7" s="25">
        <v>22364886</v>
      </c>
    </row>
    <row r="8" spans="1:27" ht="13.5">
      <c r="A8" s="5" t="s">
        <v>35</v>
      </c>
      <c r="B8" s="3"/>
      <c r="C8" s="22">
        <v>258848</v>
      </c>
      <c r="D8" s="22"/>
      <c r="E8" s="23">
        <v>287005</v>
      </c>
      <c r="F8" s="24">
        <v>287005</v>
      </c>
      <c r="G8" s="24">
        <v>7196</v>
      </c>
      <c r="H8" s="24">
        <v>8041</v>
      </c>
      <c r="I8" s="24"/>
      <c r="J8" s="24">
        <v>15237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15237</v>
      </c>
      <c r="X8" s="24">
        <v>143502</v>
      </c>
      <c r="Y8" s="24">
        <v>-128265</v>
      </c>
      <c r="Z8" s="6">
        <v>-89.38</v>
      </c>
      <c r="AA8" s="22">
        <v>287005</v>
      </c>
    </row>
    <row r="9" spans="1:27" ht="13.5">
      <c r="A9" s="2" t="s">
        <v>36</v>
      </c>
      <c r="B9" s="3"/>
      <c r="C9" s="19">
        <f aca="true" t="shared" si="1" ref="C9:Y9">SUM(C10:C14)</f>
        <v>12932196</v>
      </c>
      <c r="D9" s="19">
        <f>SUM(D10:D14)</f>
        <v>0</v>
      </c>
      <c r="E9" s="20">
        <f t="shared" si="1"/>
        <v>13662386</v>
      </c>
      <c r="F9" s="21">
        <f t="shared" si="1"/>
        <v>13662386</v>
      </c>
      <c r="G9" s="21">
        <f t="shared" si="1"/>
        <v>65390</v>
      </c>
      <c r="H9" s="21">
        <f t="shared" si="1"/>
        <v>181679</v>
      </c>
      <c r="I9" s="21">
        <f t="shared" si="1"/>
        <v>0</v>
      </c>
      <c r="J9" s="21">
        <f t="shared" si="1"/>
        <v>247069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247069</v>
      </c>
      <c r="X9" s="21">
        <f t="shared" si="1"/>
        <v>5869544</v>
      </c>
      <c r="Y9" s="21">
        <f t="shared" si="1"/>
        <v>-5622475</v>
      </c>
      <c r="Z9" s="4">
        <f>+IF(X9&lt;&gt;0,+(Y9/X9)*100,0)</f>
        <v>-95.79066108031562</v>
      </c>
      <c r="AA9" s="19">
        <f>SUM(AA10:AA14)</f>
        <v>13662386</v>
      </c>
    </row>
    <row r="10" spans="1:27" ht="13.5">
      <c r="A10" s="5" t="s">
        <v>37</v>
      </c>
      <c r="B10" s="3"/>
      <c r="C10" s="22">
        <v>4383525</v>
      </c>
      <c r="D10" s="22"/>
      <c r="E10" s="23">
        <v>9393912</v>
      </c>
      <c r="F10" s="24">
        <v>9393912</v>
      </c>
      <c r="G10" s="24">
        <v>8065</v>
      </c>
      <c r="H10" s="24">
        <v>7446</v>
      </c>
      <c r="I10" s="24"/>
      <c r="J10" s="24">
        <v>15511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15511</v>
      </c>
      <c r="X10" s="24">
        <v>4280300</v>
      </c>
      <c r="Y10" s="24">
        <v>-4264789</v>
      </c>
      <c r="Z10" s="6">
        <v>-99.64</v>
      </c>
      <c r="AA10" s="22">
        <v>9393912</v>
      </c>
    </row>
    <row r="11" spans="1:27" ht="13.5">
      <c r="A11" s="5" t="s">
        <v>38</v>
      </c>
      <c r="B11" s="3"/>
      <c r="C11" s="22">
        <v>6160320</v>
      </c>
      <c r="D11" s="22"/>
      <c r="E11" s="23"/>
      <c r="F11" s="24"/>
      <c r="G11" s="24"/>
      <c r="H11" s="24">
        <v>144610</v>
      </c>
      <c r="I11" s="24"/>
      <c r="J11" s="24">
        <v>144610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144610</v>
      </c>
      <c r="X11" s="24"/>
      <c r="Y11" s="24">
        <v>144610</v>
      </c>
      <c r="Z11" s="6">
        <v>0</v>
      </c>
      <c r="AA11" s="22"/>
    </row>
    <row r="12" spans="1:27" ht="13.5">
      <c r="A12" s="5" t="s">
        <v>39</v>
      </c>
      <c r="B12" s="3"/>
      <c r="C12" s="22">
        <v>2388351</v>
      </c>
      <c r="D12" s="22"/>
      <c r="E12" s="23">
        <v>3178488</v>
      </c>
      <c r="F12" s="24">
        <v>3178488</v>
      </c>
      <c r="G12" s="24">
        <v>57325</v>
      </c>
      <c r="H12" s="24">
        <v>29623</v>
      </c>
      <c r="I12" s="24"/>
      <c r="J12" s="24">
        <v>86948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86948</v>
      </c>
      <c r="X12" s="24">
        <v>1589244</v>
      </c>
      <c r="Y12" s="24">
        <v>-1502296</v>
      </c>
      <c r="Z12" s="6">
        <v>-94.53</v>
      </c>
      <c r="AA12" s="22">
        <v>3178488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1089986</v>
      </c>
      <c r="F14" s="27">
        <v>1089986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1089986</v>
      </c>
    </row>
    <row r="15" spans="1:27" ht="13.5">
      <c r="A15" s="2" t="s">
        <v>42</v>
      </c>
      <c r="B15" s="8"/>
      <c r="C15" s="19">
        <f aca="true" t="shared" si="2" ref="C15:Y15">SUM(C16:C18)</f>
        <v>13951389</v>
      </c>
      <c r="D15" s="19">
        <f>SUM(D16:D18)</f>
        <v>0</v>
      </c>
      <c r="E15" s="20">
        <f t="shared" si="2"/>
        <v>15414741</v>
      </c>
      <c r="F15" s="21">
        <f t="shared" si="2"/>
        <v>15414741</v>
      </c>
      <c r="G15" s="21">
        <f t="shared" si="2"/>
        <v>2913</v>
      </c>
      <c r="H15" s="21">
        <f t="shared" si="2"/>
        <v>118567</v>
      </c>
      <c r="I15" s="21">
        <f t="shared" si="2"/>
        <v>0</v>
      </c>
      <c r="J15" s="21">
        <f t="shared" si="2"/>
        <v>121480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121480</v>
      </c>
      <c r="X15" s="21">
        <f t="shared" si="2"/>
        <v>7707384</v>
      </c>
      <c r="Y15" s="21">
        <f t="shared" si="2"/>
        <v>-7585904</v>
      </c>
      <c r="Z15" s="4">
        <f>+IF(X15&lt;&gt;0,+(Y15/X15)*100,0)</f>
        <v>-98.42384912961388</v>
      </c>
      <c r="AA15" s="19">
        <f>SUM(AA16:AA18)</f>
        <v>15414741</v>
      </c>
    </row>
    <row r="16" spans="1:27" ht="13.5">
      <c r="A16" s="5" t="s">
        <v>43</v>
      </c>
      <c r="B16" s="3"/>
      <c r="C16" s="22">
        <v>2463519</v>
      </c>
      <c r="D16" s="22"/>
      <c r="E16" s="23">
        <v>3784815</v>
      </c>
      <c r="F16" s="24">
        <v>3784815</v>
      </c>
      <c r="G16" s="24">
        <v>2208</v>
      </c>
      <c r="H16" s="24">
        <v>1510</v>
      </c>
      <c r="I16" s="24"/>
      <c r="J16" s="24">
        <v>3718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3718</v>
      </c>
      <c r="X16" s="24">
        <v>1892418</v>
      </c>
      <c r="Y16" s="24">
        <v>-1888700</v>
      </c>
      <c r="Z16" s="6">
        <v>-99.8</v>
      </c>
      <c r="AA16" s="22">
        <v>3784815</v>
      </c>
    </row>
    <row r="17" spans="1:27" ht="13.5">
      <c r="A17" s="5" t="s">
        <v>44</v>
      </c>
      <c r="B17" s="3"/>
      <c r="C17" s="22">
        <v>10252616</v>
      </c>
      <c r="D17" s="22"/>
      <c r="E17" s="23">
        <v>11629926</v>
      </c>
      <c r="F17" s="24">
        <v>11629926</v>
      </c>
      <c r="G17" s="24"/>
      <c r="H17" s="24">
        <v>117057</v>
      </c>
      <c r="I17" s="24"/>
      <c r="J17" s="24">
        <v>117057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117057</v>
      </c>
      <c r="X17" s="24">
        <v>5814966</v>
      </c>
      <c r="Y17" s="24">
        <v>-5697909</v>
      </c>
      <c r="Z17" s="6">
        <v>-97.99</v>
      </c>
      <c r="AA17" s="22">
        <v>11629926</v>
      </c>
    </row>
    <row r="18" spans="1:27" ht="13.5">
      <c r="A18" s="5" t="s">
        <v>45</v>
      </c>
      <c r="B18" s="3"/>
      <c r="C18" s="22">
        <v>1235254</v>
      </c>
      <c r="D18" s="22"/>
      <c r="E18" s="23"/>
      <c r="F18" s="24"/>
      <c r="G18" s="24">
        <v>705</v>
      </c>
      <c r="H18" s="24"/>
      <c r="I18" s="24"/>
      <c r="J18" s="24">
        <v>705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705</v>
      </c>
      <c r="X18" s="24"/>
      <c r="Y18" s="24">
        <v>705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88766743</v>
      </c>
      <c r="D19" s="19">
        <f>SUM(D20:D23)</f>
        <v>0</v>
      </c>
      <c r="E19" s="20">
        <f t="shared" si="3"/>
        <v>74277949</v>
      </c>
      <c r="F19" s="21">
        <f t="shared" si="3"/>
        <v>74277949</v>
      </c>
      <c r="G19" s="21">
        <f t="shared" si="3"/>
        <v>5548197</v>
      </c>
      <c r="H19" s="21">
        <f t="shared" si="3"/>
        <v>4894234</v>
      </c>
      <c r="I19" s="21">
        <f t="shared" si="3"/>
        <v>0</v>
      </c>
      <c r="J19" s="21">
        <f t="shared" si="3"/>
        <v>10442431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10442431</v>
      </c>
      <c r="X19" s="21">
        <f t="shared" si="3"/>
        <v>43090020</v>
      </c>
      <c r="Y19" s="21">
        <f t="shared" si="3"/>
        <v>-32647589</v>
      </c>
      <c r="Z19" s="4">
        <f>+IF(X19&lt;&gt;0,+(Y19/X19)*100,0)</f>
        <v>-75.766010319791</v>
      </c>
      <c r="AA19" s="19">
        <f>SUM(AA20:AA23)</f>
        <v>74277949</v>
      </c>
    </row>
    <row r="20" spans="1:27" ht="13.5">
      <c r="A20" s="5" t="s">
        <v>47</v>
      </c>
      <c r="B20" s="3"/>
      <c r="C20" s="22">
        <v>21496593</v>
      </c>
      <c r="D20" s="22"/>
      <c r="E20" s="23">
        <v>24012053</v>
      </c>
      <c r="F20" s="24">
        <v>24012053</v>
      </c>
      <c r="G20" s="24">
        <v>2433230</v>
      </c>
      <c r="H20" s="24">
        <v>1440635</v>
      </c>
      <c r="I20" s="24"/>
      <c r="J20" s="24">
        <v>3873865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3873865</v>
      </c>
      <c r="X20" s="24">
        <v>15018524</v>
      </c>
      <c r="Y20" s="24">
        <v>-11144659</v>
      </c>
      <c r="Z20" s="6">
        <v>-74.21</v>
      </c>
      <c r="AA20" s="22">
        <v>24012053</v>
      </c>
    </row>
    <row r="21" spans="1:27" ht="13.5">
      <c r="A21" s="5" t="s">
        <v>48</v>
      </c>
      <c r="B21" s="3"/>
      <c r="C21" s="22">
        <v>32191906</v>
      </c>
      <c r="D21" s="22"/>
      <c r="E21" s="23">
        <v>17685312</v>
      </c>
      <c r="F21" s="24">
        <v>17685312</v>
      </c>
      <c r="G21" s="24">
        <v>1906558</v>
      </c>
      <c r="H21" s="24">
        <v>1884750</v>
      </c>
      <c r="I21" s="24"/>
      <c r="J21" s="24">
        <v>3791308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3791308</v>
      </c>
      <c r="X21" s="24">
        <v>10742656</v>
      </c>
      <c r="Y21" s="24">
        <v>-6951348</v>
      </c>
      <c r="Z21" s="6">
        <v>-64.71</v>
      </c>
      <c r="AA21" s="22">
        <v>17685312</v>
      </c>
    </row>
    <row r="22" spans="1:27" ht="13.5">
      <c r="A22" s="5" t="s">
        <v>49</v>
      </c>
      <c r="B22" s="3"/>
      <c r="C22" s="25">
        <v>20877599</v>
      </c>
      <c r="D22" s="25"/>
      <c r="E22" s="26">
        <v>20259589</v>
      </c>
      <c r="F22" s="27">
        <v>20259589</v>
      </c>
      <c r="G22" s="27">
        <v>395780</v>
      </c>
      <c r="H22" s="27">
        <v>929305</v>
      </c>
      <c r="I22" s="27"/>
      <c r="J22" s="27">
        <v>1325085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1325085</v>
      </c>
      <c r="X22" s="27">
        <v>10129470</v>
      </c>
      <c r="Y22" s="27">
        <v>-8804385</v>
      </c>
      <c r="Z22" s="7">
        <v>-86.92</v>
      </c>
      <c r="AA22" s="25">
        <v>20259589</v>
      </c>
    </row>
    <row r="23" spans="1:27" ht="13.5">
      <c r="A23" s="5" t="s">
        <v>50</v>
      </c>
      <c r="B23" s="3"/>
      <c r="C23" s="22">
        <v>14200645</v>
      </c>
      <c r="D23" s="22"/>
      <c r="E23" s="23">
        <v>12320995</v>
      </c>
      <c r="F23" s="24">
        <v>12320995</v>
      </c>
      <c r="G23" s="24">
        <v>812629</v>
      </c>
      <c r="H23" s="24">
        <v>639544</v>
      </c>
      <c r="I23" s="24"/>
      <c r="J23" s="24">
        <v>1452173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1452173</v>
      </c>
      <c r="X23" s="24">
        <v>7199370</v>
      </c>
      <c r="Y23" s="24">
        <v>-5747197</v>
      </c>
      <c r="Z23" s="6">
        <v>-79.83</v>
      </c>
      <c r="AA23" s="22">
        <v>12320995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145146962</v>
      </c>
      <c r="D25" s="40">
        <f>+D5+D9+D15+D19+D24</f>
        <v>0</v>
      </c>
      <c r="E25" s="41">
        <f t="shared" si="4"/>
        <v>134155188</v>
      </c>
      <c r="F25" s="42">
        <f t="shared" si="4"/>
        <v>134155188</v>
      </c>
      <c r="G25" s="42">
        <f t="shared" si="4"/>
        <v>12655574</v>
      </c>
      <c r="H25" s="42">
        <f t="shared" si="4"/>
        <v>9972874</v>
      </c>
      <c r="I25" s="42">
        <f t="shared" si="4"/>
        <v>0</v>
      </c>
      <c r="J25" s="42">
        <f t="shared" si="4"/>
        <v>22628448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22628448</v>
      </c>
      <c r="X25" s="42">
        <f t="shared" si="4"/>
        <v>72066998</v>
      </c>
      <c r="Y25" s="42">
        <f t="shared" si="4"/>
        <v>-49438550</v>
      </c>
      <c r="Z25" s="43">
        <f>+IF(X25&lt;&gt;0,+(Y25/X25)*100,0)</f>
        <v>-68.60081781122615</v>
      </c>
      <c r="AA25" s="40">
        <f>+AA5+AA9+AA15+AA19+AA24</f>
        <v>134155188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108958508</v>
      </c>
      <c r="D28" s="19">
        <f>SUM(D29:D31)</f>
        <v>0</v>
      </c>
      <c r="E28" s="20">
        <f t="shared" si="5"/>
        <v>74387241</v>
      </c>
      <c r="F28" s="21">
        <f t="shared" si="5"/>
        <v>74387241</v>
      </c>
      <c r="G28" s="21">
        <f t="shared" si="5"/>
        <v>2430311</v>
      </c>
      <c r="H28" s="21">
        <f t="shared" si="5"/>
        <v>2090872</v>
      </c>
      <c r="I28" s="21">
        <f t="shared" si="5"/>
        <v>0</v>
      </c>
      <c r="J28" s="21">
        <f t="shared" si="5"/>
        <v>4521183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4521183</v>
      </c>
      <c r="X28" s="21">
        <f t="shared" si="5"/>
        <v>34930893</v>
      </c>
      <c r="Y28" s="21">
        <f t="shared" si="5"/>
        <v>-30409710</v>
      </c>
      <c r="Z28" s="4">
        <f>+IF(X28&lt;&gt;0,+(Y28/X28)*100,0)</f>
        <v>-87.05677807893431</v>
      </c>
      <c r="AA28" s="19">
        <f>SUM(AA29:AA31)</f>
        <v>74387241</v>
      </c>
    </row>
    <row r="29" spans="1:27" ht="13.5">
      <c r="A29" s="5" t="s">
        <v>33</v>
      </c>
      <c r="B29" s="3"/>
      <c r="C29" s="22">
        <v>17843384</v>
      </c>
      <c r="D29" s="22"/>
      <c r="E29" s="23">
        <v>16577599</v>
      </c>
      <c r="F29" s="24">
        <v>16577599</v>
      </c>
      <c r="G29" s="24">
        <v>698020</v>
      </c>
      <c r="H29" s="24">
        <v>787088</v>
      </c>
      <c r="I29" s="24"/>
      <c r="J29" s="24">
        <v>1485108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1485108</v>
      </c>
      <c r="X29" s="24">
        <v>7198591</v>
      </c>
      <c r="Y29" s="24">
        <v>-5713483</v>
      </c>
      <c r="Z29" s="6">
        <v>-79.37</v>
      </c>
      <c r="AA29" s="22">
        <v>16577599</v>
      </c>
    </row>
    <row r="30" spans="1:27" ht="13.5">
      <c r="A30" s="5" t="s">
        <v>34</v>
      </c>
      <c r="B30" s="3"/>
      <c r="C30" s="25">
        <v>86665163</v>
      </c>
      <c r="D30" s="25"/>
      <c r="E30" s="26">
        <v>45602832</v>
      </c>
      <c r="F30" s="27">
        <v>45602832</v>
      </c>
      <c r="G30" s="27">
        <v>878031</v>
      </c>
      <c r="H30" s="27">
        <v>956098</v>
      </c>
      <c r="I30" s="27"/>
      <c r="J30" s="27">
        <v>1834129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1834129</v>
      </c>
      <c r="X30" s="27">
        <v>23131623</v>
      </c>
      <c r="Y30" s="27">
        <v>-21297494</v>
      </c>
      <c r="Z30" s="7">
        <v>-92.07</v>
      </c>
      <c r="AA30" s="25">
        <v>45602832</v>
      </c>
    </row>
    <row r="31" spans="1:27" ht="13.5">
      <c r="A31" s="5" t="s">
        <v>35</v>
      </c>
      <c r="B31" s="3"/>
      <c r="C31" s="22">
        <v>4449961</v>
      </c>
      <c r="D31" s="22"/>
      <c r="E31" s="23">
        <v>12206810</v>
      </c>
      <c r="F31" s="24">
        <v>12206810</v>
      </c>
      <c r="G31" s="24">
        <v>854260</v>
      </c>
      <c r="H31" s="24">
        <v>347686</v>
      </c>
      <c r="I31" s="24"/>
      <c r="J31" s="24">
        <v>1201946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1201946</v>
      </c>
      <c r="X31" s="24">
        <v>4600679</v>
      </c>
      <c r="Y31" s="24">
        <v>-3398733</v>
      </c>
      <c r="Z31" s="6">
        <v>-73.87</v>
      </c>
      <c r="AA31" s="22">
        <v>12206810</v>
      </c>
    </row>
    <row r="32" spans="1:27" ht="13.5">
      <c r="A32" s="2" t="s">
        <v>36</v>
      </c>
      <c r="B32" s="3"/>
      <c r="C32" s="19">
        <f aca="true" t="shared" si="6" ref="C32:Y32">SUM(C33:C37)</f>
        <v>10426458</v>
      </c>
      <c r="D32" s="19">
        <f>SUM(D33:D37)</f>
        <v>0</v>
      </c>
      <c r="E32" s="20">
        <f t="shared" si="6"/>
        <v>16131580</v>
      </c>
      <c r="F32" s="21">
        <f t="shared" si="6"/>
        <v>16131580</v>
      </c>
      <c r="G32" s="21">
        <f t="shared" si="6"/>
        <v>903100</v>
      </c>
      <c r="H32" s="21">
        <f t="shared" si="6"/>
        <v>972064</v>
      </c>
      <c r="I32" s="21">
        <f t="shared" si="6"/>
        <v>0</v>
      </c>
      <c r="J32" s="21">
        <f t="shared" si="6"/>
        <v>1875164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1875164</v>
      </c>
      <c r="X32" s="21">
        <f t="shared" si="6"/>
        <v>6052892</v>
      </c>
      <c r="Y32" s="21">
        <f t="shared" si="6"/>
        <v>-4177728</v>
      </c>
      <c r="Z32" s="4">
        <f>+IF(X32&lt;&gt;0,+(Y32/X32)*100,0)</f>
        <v>-69.02036249779444</v>
      </c>
      <c r="AA32" s="19">
        <f>SUM(AA33:AA37)</f>
        <v>16131580</v>
      </c>
    </row>
    <row r="33" spans="1:27" ht="13.5">
      <c r="A33" s="5" t="s">
        <v>37</v>
      </c>
      <c r="B33" s="3"/>
      <c r="C33" s="22">
        <v>3205296</v>
      </c>
      <c r="D33" s="22"/>
      <c r="E33" s="23">
        <v>2826548</v>
      </c>
      <c r="F33" s="24">
        <v>2826548</v>
      </c>
      <c r="G33" s="24">
        <v>319993</v>
      </c>
      <c r="H33" s="24">
        <v>376502</v>
      </c>
      <c r="I33" s="24"/>
      <c r="J33" s="24">
        <v>696495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696495</v>
      </c>
      <c r="X33" s="24">
        <v>1829896</v>
      </c>
      <c r="Y33" s="24">
        <v>-1133401</v>
      </c>
      <c r="Z33" s="6">
        <v>-61.94</v>
      </c>
      <c r="AA33" s="22">
        <v>2826548</v>
      </c>
    </row>
    <row r="34" spans="1:27" ht="13.5">
      <c r="A34" s="5" t="s">
        <v>38</v>
      </c>
      <c r="B34" s="3"/>
      <c r="C34" s="22">
        <v>1021420</v>
      </c>
      <c r="D34" s="22"/>
      <c r="E34" s="23">
        <v>3500000</v>
      </c>
      <c r="F34" s="24">
        <v>3500000</v>
      </c>
      <c r="G34" s="24">
        <v>89481</v>
      </c>
      <c r="H34" s="24">
        <v>82784</v>
      </c>
      <c r="I34" s="24"/>
      <c r="J34" s="24">
        <v>172265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172265</v>
      </c>
      <c r="X34" s="24">
        <v>451167</v>
      </c>
      <c r="Y34" s="24">
        <v>-278902</v>
      </c>
      <c r="Z34" s="6">
        <v>-61.82</v>
      </c>
      <c r="AA34" s="22">
        <v>3500000</v>
      </c>
    </row>
    <row r="35" spans="1:27" ht="13.5">
      <c r="A35" s="5" t="s">
        <v>39</v>
      </c>
      <c r="B35" s="3"/>
      <c r="C35" s="22">
        <v>5766796</v>
      </c>
      <c r="D35" s="22"/>
      <c r="E35" s="23">
        <v>9805032</v>
      </c>
      <c r="F35" s="24">
        <v>9805032</v>
      </c>
      <c r="G35" s="24">
        <v>460817</v>
      </c>
      <c r="H35" s="24">
        <v>476263</v>
      </c>
      <c r="I35" s="24"/>
      <c r="J35" s="24">
        <v>937080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937080</v>
      </c>
      <c r="X35" s="24">
        <v>3771829</v>
      </c>
      <c r="Y35" s="24">
        <v>-2834749</v>
      </c>
      <c r="Z35" s="6">
        <v>-75.16</v>
      </c>
      <c r="AA35" s="22">
        <v>9805032</v>
      </c>
    </row>
    <row r="36" spans="1:27" ht="13.5">
      <c r="A36" s="5" t="s">
        <v>40</v>
      </c>
      <c r="B36" s="3"/>
      <c r="C36" s="22">
        <v>432946</v>
      </c>
      <c r="D36" s="22"/>
      <c r="E36" s="23"/>
      <c r="F36" s="24"/>
      <c r="G36" s="24">
        <v>32809</v>
      </c>
      <c r="H36" s="24">
        <v>36515</v>
      </c>
      <c r="I36" s="24"/>
      <c r="J36" s="24">
        <v>69324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69324</v>
      </c>
      <c r="X36" s="24"/>
      <c r="Y36" s="24">
        <v>69324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7819943</v>
      </c>
      <c r="D38" s="19">
        <f>SUM(D39:D41)</f>
        <v>0</v>
      </c>
      <c r="E38" s="20">
        <f t="shared" si="7"/>
        <v>18232788</v>
      </c>
      <c r="F38" s="21">
        <f t="shared" si="7"/>
        <v>18232788</v>
      </c>
      <c r="G38" s="21">
        <f t="shared" si="7"/>
        <v>688689</v>
      </c>
      <c r="H38" s="21">
        <f t="shared" si="7"/>
        <v>727071</v>
      </c>
      <c r="I38" s="21">
        <f t="shared" si="7"/>
        <v>0</v>
      </c>
      <c r="J38" s="21">
        <f t="shared" si="7"/>
        <v>1415760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1415760</v>
      </c>
      <c r="X38" s="21">
        <f t="shared" si="7"/>
        <v>8018594</v>
      </c>
      <c r="Y38" s="21">
        <f t="shared" si="7"/>
        <v>-6602834</v>
      </c>
      <c r="Z38" s="4">
        <f>+IF(X38&lt;&gt;0,+(Y38/X38)*100,0)</f>
        <v>-82.34403687229955</v>
      </c>
      <c r="AA38" s="19">
        <f>SUM(AA39:AA41)</f>
        <v>18232788</v>
      </c>
    </row>
    <row r="39" spans="1:27" ht="13.5">
      <c r="A39" s="5" t="s">
        <v>43</v>
      </c>
      <c r="B39" s="3"/>
      <c r="C39" s="22">
        <v>4897144</v>
      </c>
      <c r="D39" s="22"/>
      <c r="E39" s="23">
        <v>7856473</v>
      </c>
      <c r="F39" s="24">
        <v>7856473</v>
      </c>
      <c r="G39" s="24">
        <v>456071</v>
      </c>
      <c r="H39" s="24">
        <v>544596</v>
      </c>
      <c r="I39" s="24"/>
      <c r="J39" s="24">
        <v>1000667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1000667</v>
      </c>
      <c r="X39" s="24">
        <v>4818331</v>
      </c>
      <c r="Y39" s="24">
        <v>-3817664</v>
      </c>
      <c r="Z39" s="6">
        <v>-79.23</v>
      </c>
      <c r="AA39" s="22">
        <v>7856473</v>
      </c>
    </row>
    <row r="40" spans="1:27" ht="13.5">
      <c r="A40" s="5" t="s">
        <v>44</v>
      </c>
      <c r="B40" s="3"/>
      <c r="C40" s="22">
        <v>2240910</v>
      </c>
      <c r="D40" s="22"/>
      <c r="E40" s="23">
        <v>9295914</v>
      </c>
      <c r="F40" s="24">
        <v>9295914</v>
      </c>
      <c r="G40" s="24">
        <v>203724</v>
      </c>
      <c r="H40" s="24">
        <v>152811</v>
      </c>
      <c r="I40" s="24"/>
      <c r="J40" s="24">
        <v>356535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356535</v>
      </c>
      <c r="X40" s="24">
        <v>2660065</v>
      </c>
      <c r="Y40" s="24">
        <v>-2303530</v>
      </c>
      <c r="Z40" s="6">
        <v>-86.6</v>
      </c>
      <c r="AA40" s="22">
        <v>9295914</v>
      </c>
    </row>
    <row r="41" spans="1:27" ht="13.5">
      <c r="A41" s="5" t="s">
        <v>45</v>
      </c>
      <c r="B41" s="3"/>
      <c r="C41" s="22">
        <v>681889</v>
      </c>
      <c r="D41" s="22"/>
      <c r="E41" s="23">
        <v>1080401</v>
      </c>
      <c r="F41" s="24">
        <v>1080401</v>
      </c>
      <c r="G41" s="24">
        <v>28894</v>
      </c>
      <c r="H41" s="24">
        <v>29664</v>
      </c>
      <c r="I41" s="24"/>
      <c r="J41" s="24">
        <v>58558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58558</v>
      </c>
      <c r="X41" s="24">
        <v>540198</v>
      </c>
      <c r="Y41" s="24">
        <v>-481640</v>
      </c>
      <c r="Z41" s="6">
        <v>-89.16</v>
      </c>
      <c r="AA41" s="22">
        <v>1080401</v>
      </c>
    </row>
    <row r="42" spans="1:27" ht="13.5">
      <c r="A42" s="2" t="s">
        <v>46</v>
      </c>
      <c r="B42" s="8"/>
      <c r="C42" s="19">
        <f aca="true" t="shared" si="8" ref="C42:Y42">SUM(C43:C46)</f>
        <v>32131650</v>
      </c>
      <c r="D42" s="19">
        <f>SUM(D43:D46)</f>
        <v>0</v>
      </c>
      <c r="E42" s="20">
        <f t="shared" si="8"/>
        <v>36739925</v>
      </c>
      <c r="F42" s="21">
        <f t="shared" si="8"/>
        <v>36739925</v>
      </c>
      <c r="G42" s="21">
        <f t="shared" si="8"/>
        <v>3170390</v>
      </c>
      <c r="H42" s="21">
        <f t="shared" si="8"/>
        <v>3740078</v>
      </c>
      <c r="I42" s="21">
        <f t="shared" si="8"/>
        <v>0</v>
      </c>
      <c r="J42" s="21">
        <f t="shared" si="8"/>
        <v>6910468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6910468</v>
      </c>
      <c r="X42" s="21">
        <f t="shared" si="8"/>
        <v>18680293</v>
      </c>
      <c r="Y42" s="21">
        <f t="shared" si="8"/>
        <v>-11769825</v>
      </c>
      <c r="Z42" s="4">
        <f>+IF(X42&lt;&gt;0,+(Y42/X42)*100,0)</f>
        <v>-63.00664020633937</v>
      </c>
      <c r="AA42" s="19">
        <f>SUM(AA43:AA46)</f>
        <v>36739925</v>
      </c>
    </row>
    <row r="43" spans="1:27" ht="13.5">
      <c r="A43" s="5" t="s">
        <v>47</v>
      </c>
      <c r="B43" s="3"/>
      <c r="C43" s="22">
        <v>15052900</v>
      </c>
      <c r="D43" s="22"/>
      <c r="E43" s="23">
        <v>15677742</v>
      </c>
      <c r="F43" s="24">
        <v>15677742</v>
      </c>
      <c r="G43" s="24">
        <v>1721543</v>
      </c>
      <c r="H43" s="24">
        <v>1860229</v>
      </c>
      <c r="I43" s="24"/>
      <c r="J43" s="24">
        <v>3581772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3581772</v>
      </c>
      <c r="X43" s="24">
        <v>7838874</v>
      </c>
      <c r="Y43" s="24">
        <v>-4257102</v>
      </c>
      <c r="Z43" s="6">
        <v>-54.31</v>
      </c>
      <c r="AA43" s="22">
        <v>15677742</v>
      </c>
    </row>
    <row r="44" spans="1:27" ht="13.5">
      <c r="A44" s="5" t="s">
        <v>48</v>
      </c>
      <c r="B44" s="3"/>
      <c r="C44" s="22">
        <v>8099581</v>
      </c>
      <c r="D44" s="22"/>
      <c r="E44" s="23">
        <v>10337311</v>
      </c>
      <c r="F44" s="24">
        <v>10337311</v>
      </c>
      <c r="G44" s="24">
        <v>334230</v>
      </c>
      <c r="H44" s="24">
        <v>899049</v>
      </c>
      <c r="I44" s="24"/>
      <c r="J44" s="24">
        <v>1233279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1233279</v>
      </c>
      <c r="X44" s="24">
        <v>5168658</v>
      </c>
      <c r="Y44" s="24">
        <v>-3935379</v>
      </c>
      <c r="Z44" s="6">
        <v>-76.14</v>
      </c>
      <c r="AA44" s="22">
        <v>10337311</v>
      </c>
    </row>
    <row r="45" spans="1:27" ht="13.5">
      <c r="A45" s="5" t="s">
        <v>49</v>
      </c>
      <c r="B45" s="3"/>
      <c r="C45" s="25">
        <v>4296551</v>
      </c>
      <c r="D45" s="25"/>
      <c r="E45" s="26">
        <v>5779508</v>
      </c>
      <c r="F45" s="27">
        <v>5779508</v>
      </c>
      <c r="G45" s="27">
        <v>627464</v>
      </c>
      <c r="H45" s="27">
        <v>619563</v>
      </c>
      <c r="I45" s="27"/>
      <c r="J45" s="27">
        <v>1247027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1247027</v>
      </c>
      <c r="X45" s="27">
        <v>2889252</v>
      </c>
      <c r="Y45" s="27">
        <v>-1642225</v>
      </c>
      <c r="Z45" s="7">
        <v>-56.84</v>
      </c>
      <c r="AA45" s="25">
        <v>5779508</v>
      </c>
    </row>
    <row r="46" spans="1:27" ht="13.5">
      <c r="A46" s="5" t="s">
        <v>50</v>
      </c>
      <c r="B46" s="3"/>
      <c r="C46" s="22">
        <v>4682618</v>
      </c>
      <c r="D46" s="22"/>
      <c r="E46" s="23">
        <v>4945364</v>
      </c>
      <c r="F46" s="24">
        <v>4945364</v>
      </c>
      <c r="G46" s="24">
        <v>487153</v>
      </c>
      <c r="H46" s="24">
        <v>361237</v>
      </c>
      <c r="I46" s="24"/>
      <c r="J46" s="24">
        <v>848390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848390</v>
      </c>
      <c r="X46" s="24">
        <v>2783509</v>
      </c>
      <c r="Y46" s="24">
        <v>-1935119</v>
      </c>
      <c r="Z46" s="6">
        <v>-69.52</v>
      </c>
      <c r="AA46" s="22">
        <v>4945364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159336559</v>
      </c>
      <c r="D48" s="40">
        <f>+D28+D32+D38+D42+D47</f>
        <v>0</v>
      </c>
      <c r="E48" s="41">
        <f t="shared" si="9"/>
        <v>145491534</v>
      </c>
      <c r="F48" s="42">
        <f t="shared" si="9"/>
        <v>145491534</v>
      </c>
      <c r="G48" s="42">
        <f t="shared" si="9"/>
        <v>7192490</v>
      </c>
      <c r="H48" s="42">
        <f t="shared" si="9"/>
        <v>7530085</v>
      </c>
      <c r="I48" s="42">
        <f t="shared" si="9"/>
        <v>0</v>
      </c>
      <c r="J48" s="42">
        <f t="shared" si="9"/>
        <v>14722575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14722575</v>
      </c>
      <c r="X48" s="42">
        <f t="shared" si="9"/>
        <v>67682672</v>
      </c>
      <c r="Y48" s="42">
        <f t="shared" si="9"/>
        <v>-52960097</v>
      </c>
      <c r="Z48" s="43">
        <f>+IF(X48&lt;&gt;0,+(Y48/X48)*100,0)</f>
        <v>-78.2476451284311</v>
      </c>
      <c r="AA48" s="40">
        <f>+AA28+AA32+AA38+AA42+AA47</f>
        <v>145491534</v>
      </c>
    </row>
    <row r="49" spans="1:27" ht="13.5">
      <c r="A49" s="14" t="s">
        <v>58</v>
      </c>
      <c r="B49" s="15"/>
      <c r="C49" s="44">
        <f aca="true" t="shared" si="10" ref="C49:Y49">+C25-C48</f>
        <v>-14189597</v>
      </c>
      <c r="D49" s="44">
        <f>+D25-D48</f>
        <v>0</v>
      </c>
      <c r="E49" s="45">
        <f t="shared" si="10"/>
        <v>-11336346</v>
      </c>
      <c r="F49" s="46">
        <f t="shared" si="10"/>
        <v>-11336346</v>
      </c>
      <c r="G49" s="46">
        <f t="shared" si="10"/>
        <v>5463084</v>
      </c>
      <c r="H49" s="46">
        <f t="shared" si="10"/>
        <v>2442789</v>
      </c>
      <c r="I49" s="46">
        <f t="shared" si="10"/>
        <v>0</v>
      </c>
      <c r="J49" s="46">
        <f t="shared" si="10"/>
        <v>7905873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7905873</v>
      </c>
      <c r="X49" s="46">
        <f>IF(F25=F48,0,X25-X48)</f>
        <v>4384326</v>
      </c>
      <c r="Y49" s="46">
        <f t="shared" si="10"/>
        <v>3521547</v>
      </c>
      <c r="Z49" s="47">
        <f>+IF(X49&lt;&gt;0,+(Y49/X49)*100,0)</f>
        <v>80.32128541536373</v>
      </c>
      <c r="AA49" s="44">
        <f>+AA25-AA48</f>
        <v>-11336346</v>
      </c>
    </row>
    <row r="50" spans="1:27" ht="13.5">
      <c r="A50" s="16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105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106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107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2015-02-02T08:17:43Z</dcterms:created>
  <dcterms:modified xsi:type="dcterms:W3CDTF">2015-02-16T09:44:57Z</dcterms:modified>
  <cp:category/>
  <cp:version/>
  <cp:contentType/>
  <cp:contentStatus/>
</cp:coreProperties>
</file>