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2" sheetId="10" r:id="rId10"/>
    <sheet name="GT483" sheetId="11" r:id="rId11"/>
    <sheet name="GT484" sheetId="12" r:id="rId12"/>
    <sheet name="DC48" sheetId="13" r:id="rId13"/>
  </sheets>
  <definedNames>
    <definedName name="_xlnm.Print_Area" localSheetId="7">'DC42'!$A$1:$AA$55</definedName>
    <definedName name="_xlnm.Print_Area" localSheetId="12">'DC48'!$A$1:$AA$55</definedName>
    <definedName name="_xlnm.Print_Area" localSheetId="1">'EKU'!$A$1:$AA$55</definedName>
    <definedName name="_xlnm.Print_Area" localSheetId="4">'GT421'!$A$1:$AA$55</definedName>
    <definedName name="_xlnm.Print_Area" localSheetId="5">'GT422'!$A$1:$AA$55</definedName>
    <definedName name="_xlnm.Print_Area" localSheetId="6">'GT423'!$A$1:$AA$55</definedName>
    <definedName name="_xlnm.Print_Area" localSheetId="8">'GT481'!$A$1:$AA$55</definedName>
    <definedName name="_xlnm.Print_Area" localSheetId="9">'GT482'!$A$1:$AA$55</definedName>
    <definedName name="_xlnm.Print_Area" localSheetId="10">'GT483'!$A$1:$AA$55</definedName>
    <definedName name="_xlnm.Print_Area" localSheetId="11">'GT484'!$A$1:$AA$55</definedName>
    <definedName name="_xlnm.Print_Area" localSheetId="2">'JHB'!$A$1:$AA$55</definedName>
    <definedName name="_xlnm.Print_Area" localSheetId="0">'Summary'!$A$1:$AA$55</definedName>
    <definedName name="_xlnm.Print_Area" localSheetId="3">'TSH'!$A$1:$AA$55</definedName>
  </definedNames>
  <calcPr calcMode="manual" fullCalcOnLoad="1"/>
</workbook>
</file>

<file path=xl/sharedStrings.xml><?xml version="1.0" encoding="utf-8"?>
<sst xmlns="http://schemas.openxmlformats.org/spreadsheetml/2006/main" count="1131" uniqueCount="77">
  <si>
    <t>Gauteng: Ekurhuleni Metro(EKU) - Table C2 Quarterly Budget Statement - Financial Performance (standard classification) for 2nd Quarter ended 31 December 2014 (Figures Finalised as at 2015/01/31)</t>
  </si>
  <si>
    <t>Standard Classification 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</si>
  <si>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</si>
  <si>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</si>
  <si>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</si>
  <si>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</si>
  <si>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</si>
  <si>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</si>
  <si>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</si>
  <si>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</si>
  <si>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</si>
  <si>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</si>
  <si>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</si>
  <si>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</si>
  <si>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</si>
  <si>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</si>
  <si>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</si>
  <si>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</si>
  <si>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</si>
  <si>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</si>
  <si>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</si>
  <si>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</si>
  <si>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</si>
  <si>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</si>
  <si>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</si>
  <si>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</si>
  <si>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</si>
  <si>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</si>
  <si>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</si>
  <si>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</si>
  <si>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</si>
  <si>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</si>
  <si>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</si>
  <si>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</si>
  <si>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</si>
  <si>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</si>
  <si>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</si>
  <si>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</si>
  <si>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</si>
  <si>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</si>
  <si>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</si>
  <si>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</si>
  <si>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</si>
  <si>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</si>
  <si>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</si>
  <si>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</si>
  <si>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</si>
  <si>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</si>
  <si>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</si>
  <si>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</si>
  <si>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</si>
  <si>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</si>
  <si>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</si>
  <si>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</si>
  <si>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</si>
  <si>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</si>
  <si>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</si>
  <si>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</si>
  <si>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</si>
  <si>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Gauteng: City Of Johannesburg(JHB) - Table C2 Quarterly Budget Statement - Financial Performance (standard classification) for 2nd Quarter ended 31 December 2014 (Figures Finalised as at 2015/01/31)</t>
  </si>
  <si>
    <t>Gauteng: City Of Tshwane(TSH) - Table C2 Quarterly Budget Statement - Financial Performance (standard classification) for 2nd Quarter ended 31 December 2014 (Figures Finalised as at 2015/01/31)</t>
  </si>
  <si>
    <t>Gauteng: Emfuleni(GT421) - Table C2 Quarterly Budget Statement - Financial Performance (standard classification) for 2nd Quarter ended 31 December 2014 (Figures Finalised as at 2015/01/31)</t>
  </si>
  <si>
    <t>Gauteng: Midvaal(GT422) - Table C2 Quarterly Budget Statement - Financial Performance (standard classification) for 2nd Quarter ended 31 December 2014 (Figures Finalised as at 2015/01/31)</t>
  </si>
  <si>
    <t>Gauteng: Lesedi(GT423) - Table C2 Quarterly Budget Statement - Financial Performance (standard classification) for 2nd Quarter ended 31 December 2014 (Figures Finalised as at 2015/01/31)</t>
  </si>
  <si>
    <t>Gauteng: Sedibeng(DC42) - Table C2 Quarterly Budget Statement - Financial Performance (standard classification) for 2nd Quarter ended 31 December 2014 (Figures Finalised as at 2015/01/31)</t>
  </si>
  <si>
    <t>Gauteng: Mogale City(GT481) - Table C2 Quarterly Budget Statement - Financial Performance (standard classification) for 2nd Quarter ended 31 December 2014 (Figures Finalised as at 2015/01/31)</t>
  </si>
  <si>
    <t>Gauteng: Randfontein(GT482) - Table C2 Quarterly Budget Statement - Financial Performance (standard classification) for 2nd Quarter ended 31 December 2014 (Figures Finalised as at 2015/01/31)</t>
  </si>
  <si>
    <t>Gauteng: Westonaria(GT483) - Table C2 Quarterly Budget Statement - Financial Performance (standard classification) for 2nd Quarter ended 31 December 2014 (Figures Finalised as at 2015/01/31)</t>
  </si>
  <si>
    <t>Gauteng: Merafong City(GT484) - Table C2 Quarterly Budget Statement - Financial Performance (standard classification) for 2nd Quarter ended 31 December 2014 (Figures Finalised as at 2015/01/31)</t>
  </si>
  <si>
    <t>Gauteng: West Rand(DC48) - Table C2 Quarterly Budget Statement - Financial Performance (standard classification) for 2nd Quarter ended 31 December 2014 (Figures Finalised as at 2015/01/31)</t>
  </si>
  <si>
    <t>Summary - Table C2 Quarterly Budget Statement - Financial Performance (standard classification) for 2nd Quarter ended 31 December 2014 (Figures Finalised as at 2015/01/31)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</si>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</sst>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31174150718</v>
      </c>
      <c r="D5" s="19">
        <f>SUM(D6:D8)</f>
        <v>0</v>
      </c>
      <c r="E5" s="20">
        <f t="shared" si="0"/>
        <v>32495767384</v>
      </c>
      <c r="F5" s="21">
        <f t="shared" si="0"/>
        <v>32495767384</v>
      </c>
      <c r="G5" s="21">
        <f t="shared" si="0"/>
        <v>3171864308</v>
      </c>
      <c r="H5" s="21">
        <f t="shared" si="0"/>
        <v>2680952989</v>
      </c>
      <c r="I5" s="21">
        <f t="shared" si="0"/>
        <v>2609348532</v>
      </c>
      <c r="J5" s="21">
        <f t="shared" si="0"/>
        <v>8462165829</v>
      </c>
      <c r="K5" s="21">
        <f t="shared" si="0"/>
        <v>1919703317</v>
      </c>
      <c r="L5" s="21">
        <f t="shared" si="0"/>
        <v>3043325572</v>
      </c>
      <c r="M5" s="21">
        <f t="shared" si="0"/>
        <v>3382802272</v>
      </c>
      <c r="N5" s="21">
        <f t="shared" si="0"/>
        <v>8345831161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16807996990</v>
      </c>
      <c r="X5" s="21">
        <f t="shared" si="0"/>
        <v>17273731826</v>
      </c>
      <c r="Y5" s="21">
        <f t="shared" si="0"/>
        <v>-465734836</v>
      </c>
      <c r="Z5" s="4">
        <f>+IF(X5&lt;&gt;0,+(Y5/X5)*100,0)</f>
        <v>-2.6962027701448235</v>
      </c>
      <c r="AA5" s="19">
        <f>SUM(AA6:AA8)</f>
        <v>32495767384</v>
      </c>
    </row>
    <row r="6" spans="1:27" ht="13.5">
      <c r="A6" s="5" t="s">
        <v>33</v>
      </c>
      <c r="B6" s="3"/>
      <c r="C6" s="22">
        <v>314768109</v>
      </c>
      <c r="D6" s="22"/>
      <c r="E6" s="23">
        <v>295061401</v>
      </c>
      <c r="F6" s="24">
        <v>295061401</v>
      </c>
      <c r="G6" s="24">
        <v>16509729</v>
      </c>
      <c r="H6" s="24">
        <v>31491005</v>
      </c>
      <c r="I6" s="24">
        <v>17848923</v>
      </c>
      <c r="J6" s="24">
        <v>65849657</v>
      </c>
      <c r="K6" s="24">
        <v>3753966</v>
      </c>
      <c r="L6" s="24">
        <v>39833117</v>
      </c>
      <c r="M6" s="24">
        <v>45181969</v>
      </c>
      <c r="N6" s="24">
        <v>88769052</v>
      </c>
      <c r="O6" s="24"/>
      <c r="P6" s="24"/>
      <c r="Q6" s="24"/>
      <c r="R6" s="24"/>
      <c r="S6" s="24"/>
      <c r="T6" s="24"/>
      <c r="U6" s="24"/>
      <c r="V6" s="24"/>
      <c r="W6" s="24">
        <v>154618709</v>
      </c>
      <c r="X6" s="24">
        <v>125217642</v>
      </c>
      <c r="Y6" s="24">
        <v>29401067</v>
      </c>
      <c r="Z6" s="6">
        <v>23.48</v>
      </c>
      <c r="AA6" s="22">
        <v>295061401</v>
      </c>
    </row>
    <row r="7" spans="1:27" ht="13.5">
      <c r="A7" s="5" t="s">
        <v>34</v>
      </c>
      <c r="B7" s="3"/>
      <c r="C7" s="25">
        <v>30486134230</v>
      </c>
      <c r="D7" s="25"/>
      <c r="E7" s="26">
        <v>30760063479</v>
      </c>
      <c r="F7" s="27">
        <v>30760063479</v>
      </c>
      <c r="G7" s="27">
        <v>3144693349</v>
      </c>
      <c r="H7" s="27">
        <v>2628501982</v>
      </c>
      <c r="I7" s="27">
        <v>2568477260</v>
      </c>
      <c r="J7" s="27">
        <v>8341672591</v>
      </c>
      <c r="K7" s="27">
        <v>1873213365</v>
      </c>
      <c r="L7" s="27">
        <v>2971440501</v>
      </c>
      <c r="M7" s="27">
        <v>3291518208</v>
      </c>
      <c r="N7" s="27">
        <v>8136172074</v>
      </c>
      <c r="O7" s="27"/>
      <c r="P7" s="27"/>
      <c r="Q7" s="27"/>
      <c r="R7" s="27"/>
      <c r="S7" s="27"/>
      <c r="T7" s="27"/>
      <c r="U7" s="27"/>
      <c r="V7" s="27"/>
      <c r="W7" s="27">
        <v>16477844665</v>
      </c>
      <c r="X7" s="27">
        <v>16548302819</v>
      </c>
      <c r="Y7" s="27">
        <v>-70458154</v>
      </c>
      <c r="Z7" s="7">
        <v>-0.43</v>
      </c>
      <c r="AA7" s="25">
        <v>30760063479</v>
      </c>
    </row>
    <row r="8" spans="1:27" ht="13.5">
      <c r="A8" s="5" t="s">
        <v>35</v>
      </c>
      <c r="B8" s="3"/>
      <c r="C8" s="22">
        <v>373248379</v>
      </c>
      <c r="D8" s="22"/>
      <c r="E8" s="23">
        <v>1440642504</v>
      </c>
      <c r="F8" s="24">
        <v>1440642504</v>
      </c>
      <c r="G8" s="24">
        <v>10661230</v>
      </c>
      <c r="H8" s="24">
        <v>20960002</v>
      </c>
      <c r="I8" s="24">
        <v>23022349</v>
      </c>
      <c r="J8" s="24">
        <v>54643581</v>
      </c>
      <c r="K8" s="24">
        <v>42735986</v>
      </c>
      <c r="L8" s="24">
        <v>32051954</v>
      </c>
      <c r="M8" s="24">
        <v>46102095</v>
      </c>
      <c r="N8" s="24">
        <v>120890035</v>
      </c>
      <c r="O8" s="24"/>
      <c r="P8" s="24"/>
      <c r="Q8" s="24"/>
      <c r="R8" s="24"/>
      <c r="S8" s="24"/>
      <c r="T8" s="24"/>
      <c r="U8" s="24"/>
      <c r="V8" s="24"/>
      <c r="W8" s="24">
        <v>175533616</v>
      </c>
      <c r="X8" s="24">
        <v>600211365</v>
      </c>
      <c r="Y8" s="24">
        <v>-424677749</v>
      </c>
      <c r="Z8" s="6">
        <v>-70.75</v>
      </c>
      <c r="AA8" s="22">
        <v>1440642504</v>
      </c>
    </row>
    <row r="9" spans="1:27" ht="13.5">
      <c r="A9" s="2" t="s">
        <v>36</v>
      </c>
      <c r="B9" s="3"/>
      <c r="C9" s="19">
        <f aca="true" t="shared" si="1" ref="C9:Y9">SUM(C10:C14)</f>
        <v>4001412979</v>
      </c>
      <c r="D9" s="19">
        <f>SUM(D10:D14)</f>
        <v>0</v>
      </c>
      <c r="E9" s="20">
        <f t="shared" si="1"/>
        <v>5315945668</v>
      </c>
      <c r="F9" s="21">
        <f t="shared" si="1"/>
        <v>5315945668</v>
      </c>
      <c r="G9" s="21">
        <f t="shared" si="1"/>
        <v>156577075</v>
      </c>
      <c r="H9" s="21">
        <f t="shared" si="1"/>
        <v>294595750</v>
      </c>
      <c r="I9" s="21">
        <f t="shared" si="1"/>
        <v>267476517</v>
      </c>
      <c r="J9" s="21">
        <f t="shared" si="1"/>
        <v>718649342</v>
      </c>
      <c r="K9" s="21">
        <f t="shared" si="1"/>
        <v>207063358</v>
      </c>
      <c r="L9" s="21">
        <f t="shared" si="1"/>
        <v>254879206</v>
      </c>
      <c r="M9" s="21">
        <f t="shared" si="1"/>
        <v>890504899</v>
      </c>
      <c r="N9" s="21">
        <f t="shared" si="1"/>
        <v>1352447463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2071096805</v>
      </c>
      <c r="X9" s="21">
        <f t="shared" si="1"/>
        <v>2364547635</v>
      </c>
      <c r="Y9" s="21">
        <f t="shared" si="1"/>
        <v>-293450830</v>
      </c>
      <c r="Z9" s="4">
        <f>+IF(X9&lt;&gt;0,+(Y9/X9)*100,0)</f>
        <v>-12.410442727240723</v>
      </c>
      <c r="AA9" s="19">
        <f>SUM(AA10:AA14)</f>
        <v>5315945668</v>
      </c>
    </row>
    <row r="10" spans="1:27" ht="13.5">
      <c r="A10" s="5" t="s">
        <v>37</v>
      </c>
      <c r="B10" s="3"/>
      <c r="C10" s="22">
        <v>322017755</v>
      </c>
      <c r="D10" s="22"/>
      <c r="E10" s="23">
        <v>327964777</v>
      </c>
      <c r="F10" s="24">
        <v>327964777</v>
      </c>
      <c r="G10" s="24">
        <v>39565128</v>
      </c>
      <c r="H10" s="24">
        <v>7696538</v>
      </c>
      <c r="I10" s="24">
        <v>10587435</v>
      </c>
      <c r="J10" s="24">
        <v>57849101</v>
      </c>
      <c r="K10" s="24">
        <v>14446771</v>
      </c>
      <c r="L10" s="24">
        <v>15319960</v>
      </c>
      <c r="M10" s="24">
        <v>14929452</v>
      </c>
      <c r="N10" s="24">
        <v>44696183</v>
      </c>
      <c r="O10" s="24"/>
      <c r="P10" s="24"/>
      <c r="Q10" s="24"/>
      <c r="R10" s="24"/>
      <c r="S10" s="24"/>
      <c r="T10" s="24"/>
      <c r="U10" s="24"/>
      <c r="V10" s="24"/>
      <c r="W10" s="24">
        <v>102545284</v>
      </c>
      <c r="X10" s="24">
        <v>156704909</v>
      </c>
      <c r="Y10" s="24">
        <v>-54159625</v>
      </c>
      <c r="Z10" s="6">
        <v>-34.56</v>
      </c>
      <c r="AA10" s="22">
        <v>327964777</v>
      </c>
    </row>
    <row r="11" spans="1:27" ht="13.5">
      <c r="A11" s="5" t="s">
        <v>38</v>
      </c>
      <c r="B11" s="3"/>
      <c r="C11" s="22">
        <v>358940203</v>
      </c>
      <c r="D11" s="22"/>
      <c r="E11" s="23">
        <v>254546705</v>
      </c>
      <c r="F11" s="24">
        <v>254546705</v>
      </c>
      <c r="G11" s="24">
        <v>-17174197</v>
      </c>
      <c r="H11" s="24">
        <v>33509212</v>
      </c>
      <c r="I11" s="24">
        <v>16932577</v>
      </c>
      <c r="J11" s="24">
        <v>33267592</v>
      </c>
      <c r="K11" s="24">
        <v>9698507</v>
      </c>
      <c r="L11" s="24">
        <v>28305800</v>
      </c>
      <c r="M11" s="24">
        <v>14155690</v>
      </c>
      <c r="N11" s="24">
        <v>52159997</v>
      </c>
      <c r="O11" s="24"/>
      <c r="P11" s="24"/>
      <c r="Q11" s="24"/>
      <c r="R11" s="24"/>
      <c r="S11" s="24"/>
      <c r="T11" s="24"/>
      <c r="U11" s="24"/>
      <c r="V11" s="24"/>
      <c r="W11" s="24">
        <v>85427589</v>
      </c>
      <c r="X11" s="24">
        <v>108514993</v>
      </c>
      <c r="Y11" s="24">
        <v>-23087404</v>
      </c>
      <c r="Z11" s="6">
        <v>-21.28</v>
      </c>
      <c r="AA11" s="22">
        <v>254546705</v>
      </c>
    </row>
    <row r="12" spans="1:27" ht="13.5">
      <c r="A12" s="5" t="s">
        <v>39</v>
      </c>
      <c r="B12" s="3"/>
      <c r="C12" s="22">
        <v>862746733</v>
      </c>
      <c r="D12" s="22"/>
      <c r="E12" s="23">
        <v>1430477278</v>
      </c>
      <c r="F12" s="24">
        <v>1430477278</v>
      </c>
      <c r="G12" s="24">
        <v>54574101</v>
      </c>
      <c r="H12" s="24">
        <v>64364865</v>
      </c>
      <c r="I12" s="24">
        <v>71739305</v>
      </c>
      <c r="J12" s="24">
        <v>190678271</v>
      </c>
      <c r="K12" s="24">
        <v>64624041</v>
      </c>
      <c r="L12" s="24">
        <v>60191760</v>
      </c>
      <c r="M12" s="24">
        <v>725133224</v>
      </c>
      <c r="N12" s="24">
        <v>849949025</v>
      </c>
      <c r="O12" s="24"/>
      <c r="P12" s="24"/>
      <c r="Q12" s="24"/>
      <c r="R12" s="24"/>
      <c r="S12" s="24"/>
      <c r="T12" s="24"/>
      <c r="U12" s="24"/>
      <c r="V12" s="24"/>
      <c r="W12" s="24">
        <v>1040627296</v>
      </c>
      <c r="X12" s="24">
        <v>729373869</v>
      </c>
      <c r="Y12" s="24">
        <v>311253427</v>
      </c>
      <c r="Z12" s="6">
        <v>42.67</v>
      </c>
      <c r="AA12" s="22">
        <v>1430477278</v>
      </c>
    </row>
    <row r="13" spans="1:27" ht="13.5">
      <c r="A13" s="5" t="s">
        <v>40</v>
      </c>
      <c r="B13" s="3"/>
      <c r="C13" s="22">
        <v>1815414592</v>
      </c>
      <c r="D13" s="22"/>
      <c r="E13" s="23">
        <v>2693874820</v>
      </c>
      <c r="F13" s="24">
        <v>2693874820</v>
      </c>
      <c r="G13" s="24">
        <v>-21482851</v>
      </c>
      <c r="H13" s="24">
        <v>99020253</v>
      </c>
      <c r="I13" s="24">
        <v>229168276</v>
      </c>
      <c r="J13" s="24">
        <v>306705678</v>
      </c>
      <c r="K13" s="24">
        <v>83183963</v>
      </c>
      <c r="L13" s="24">
        <v>70195021</v>
      </c>
      <c r="M13" s="24">
        <v>115159873</v>
      </c>
      <c r="N13" s="24">
        <v>268538857</v>
      </c>
      <c r="O13" s="24"/>
      <c r="P13" s="24"/>
      <c r="Q13" s="24"/>
      <c r="R13" s="24"/>
      <c r="S13" s="24"/>
      <c r="T13" s="24"/>
      <c r="U13" s="24"/>
      <c r="V13" s="24"/>
      <c r="W13" s="24">
        <v>575244535</v>
      </c>
      <c r="X13" s="24">
        <v>983628267</v>
      </c>
      <c r="Y13" s="24">
        <v>-408383732</v>
      </c>
      <c r="Z13" s="6">
        <v>-41.52</v>
      </c>
      <c r="AA13" s="22">
        <v>2693874820</v>
      </c>
    </row>
    <row r="14" spans="1:27" ht="13.5">
      <c r="A14" s="5" t="s">
        <v>41</v>
      </c>
      <c r="B14" s="3"/>
      <c r="C14" s="25">
        <v>642293696</v>
      </c>
      <c r="D14" s="25"/>
      <c r="E14" s="26">
        <v>609082088</v>
      </c>
      <c r="F14" s="27">
        <v>609082088</v>
      </c>
      <c r="G14" s="27">
        <v>101094894</v>
      </c>
      <c r="H14" s="27">
        <v>90004882</v>
      </c>
      <c r="I14" s="27">
        <v>-60951076</v>
      </c>
      <c r="J14" s="27">
        <v>130148700</v>
      </c>
      <c r="K14" s="27">
        <v>35110076</v>
      </c>
      <c r="L14" s="27">
        <v>80866665</v>
      </c>
      <c r="M14" s="27">
        <v>21126660</v>
      </c>
      <c r="N14" s="27">
        <v>137103401</v>
      </c>
      <c r="O14" s="27"/>
      <c r="P14" s="27"/>
      <c r="Q14" s="27"/>
      <c r="R14" s="27"/>
      <c r="S14" s="27"/>
      <c r="T14" s="27"/>
      <c r="U14" s="27"/>
      <c r="V14" s="27"/>
      <c r="W14" s="27">
        <v>267252101</v>
      </c>
      <c r="X14" s="27">
        <v>386325597</v>
      </c>
      <c r="Y14" s="27">
        <v>-119073496</v>
      </c>
      <c r="Z14" s="7">
        <v>-30.82</v>
      </c>
      <c r="AA14" s="25">
        <v>609082088</v>
      </c>
    </row>
    <row r="15" spans="1:27" ht="13.5">
      <c r="A15" s="2" t="s">
        <v>42</v>
      </c>
      <c r="B15" s="8"/>
      <c r="C15" s="19">
        <f aca="true" t="shared" si="2" ref="C15:Y15">SUM(C16:C18)</f>
        <v>4499120109</v>
      </c>
      <c r="D15" s="19">
        <f>SUM(D16:D18)</f>
        <v>0</v>
      </c>
      <c r="E15" s="20">
        <f t="shared" si="2"/>
        <v>6034804205</v>
      </c>
      <c r="F15" s="21">
        <f t="shared" si="2"/>
        <v>6034804205</v>
      </c>
      <c r="G15" s="21">
        <f t="shared" si="2"/>
        <v>-231826643</v>
      </c>
      <c r="H15" s="21">
        <f t="shared" si="2"/>
        <v>576544771</v>
      </c>
      <c r="I15" s="21">
        <f t="shared" si="2"/>
        <v>330552876</v>
      </c>
      <c r="J15" s="21">
        <f t="shared" si="2"/>
        <v>675271004</v>
      </c>
      <c r="K15" s="21">
        <f t="shared" si="2"/>
        <v>407022196</v>
      </c>
      <c r="L15" s="21">
        <f t="shared" si="2"/>
        <v>455553457</v>
      </c>
      <c r="M15" s="21">
        <f t="shared" si="2"/>
        <v>299913686</v>
      </c>
      <c r="N15" s="21">
        <f t="shared" si="2"/>
        <v>1162489339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1837760343</v>
      </c>
      <c r="X15" s="21">
        <f t="shared" si="2"/>
        <v>2381284243</v>
      </c>
      <c r="Y15" s="21">
        <f t="shared" si="2"/>
        <v>-543523900</v>
      </c>
      <c r="Z15" s="4">
        <f>+IF(X15&lt;&gt;0,+(Y15/X15)*100,0)</f>
        <v>-22.82482242923068</v>
      </c>
      <c r="AA15" s="19">
        <f>SUM(AA16:AA18)</f>
        <v>6034804205</v>
      </c>
    </row>
    <row r="16" spans="1:27" ht="13.5">
      <c r="A16" s="5" t="s">
        <v>43</v>
      </c>
      <c r="B16" s="3"/>
      <c r="C16" s="22">
        <v>619790144</v>
      </c>
      <c r="D16" s="22"/>
      <c r="E16" s="23">
        <v>1457803432</v>
      </c>
      <c r="F16" s="24">
        <v>1457803432</v>
      </c>
      <c r="G16" s="24">
        <v>48846963</v>
      </c>
      <c r="H16" s="24">
        <v>74234744</v>
      </c>
      <c r="I16" s="24">
        <v>72160502</v>
      </c>
      <c r="J16" s="24">
        <v>195242209</v>
      </c>
      <c r="K16" s="24">
        <v>71880132</v>
      </c>
      <c r="L16" s="24">
        <v>86169101</v>
      </c>
      <c r="M16" s="24">
        <v>67533404</v>
      </c>
      <c r="N16" s="24">
        <v>225582637</v>
      </c>
      <c r="O16" s="24"/>
      <c r="P16" s="24"/>
      <c r="Q16" s="24"/>
      <c r="R16" s="24"/>
      <c r="S16" s="24"/>
      <c r="T16" s="24"/>
      <c r="U16" s="24"/>
      <c r="V16" s="24"/>
      <c r="W16" s="24">
        <v>420824846</v>
      </c>
      <c r="X16" s="24">
        <v>725146135</v>
      </c>
      <c r="Y16" s="24">
        <v>-304321289</v>
      </c>
      <c r="Z16" s="6">
        <v>-41.97</v>
      </c>
      <c r="AA16" s="22">
        <v>1457803432</v>
      </c>
    </row>
    <row r="17" spans="1:27" ht="13.5">
      <c r="A17" s="5" t="s">
        <v>44</v>
      </c>
      <c r="B17" s="3"/>
      <c r="C17" s="22">
        <v>3805223753</v>
      </c>
      <c r="D17" s="22"/>
      <c r="E17" s="23">
        <v>4500381386</v>
      </c>
      <c r="F17" s="24">
        <v>4500381386</v>
      </c>
      <c r="G17" s="24">
        <v>-280722990</v>
      </c>
      <c r="H17" s="24">
        <v>502242949</v>
      </c>
      <c r="I17" s="24">
        <v>254923730</v>
      </c>
      <c r="J17" s="24">
        <v>476443689</v>
      </c>
      <c r="K17" s="24">
        <v>334863788</v>
      </c>
      <c r="L17" s="24">
        <v>369246905</v>
      </c>
      <c r="M17" s="24">
        <v>231797091</v>
      </c>
      <c r="N17" s="24">
        <v>935907784</v>
      </c>
      <c r="O17" s="24"/>
      <c r="P17" s="24"/>
      <c r="Q17" s="24"/>
      <c r="R17" s="24"/>
      <c r="S17" s="24"/>
      <c r="T17" s="24"/>
      <c r="U17" s="24"/>
      <c r="V17" s="24"/>
      <c r="W17" s="24">
        <v>1412351473</v>
      </c>
      <c r="X17" s="24">
        <v>1618787414</v>
      </c>
      <c r="Y17" s="24">
        <v>-206435941</v>
      </c>
      <c r="Z17" s="6">
        <v>-12.75</v>
      </c>
      <c r="AA17" s="22">
        <v>4500381386</v>
      </c>
    </row>
    <row r="18" spans="1:27" ht="13.5">
      <c r="A18" s="5" t="s">
        <v>45</v>
      </c>
      <c r="B18" s="3"/>
      <c r="C18" s="22">
        <v>74106212</v>
      </c>
      <c r="D18" s="22"/>
      <c r="E18" s="23">
        <v>76619387</v>
      </c>
      <c r="F18" s="24">
        <v>76619387</v>
      </c>
      <c r="G18" s="24">
        <v>49384</v>
      </c>
      <c r="H18" s="24">
        <v>67078</v>
      </c>
      <c r="I18" s="24">
        <v>3468644</v>
      </c>
      <c r="J18" s="24">
        <v>3585106</v>
      </c>
      <c r="K18" s="24">
        <v>278276</v>
      </c>
      <c r="L18" s="24">
        <v>137451</v>
      </c>
      <c r="M18" s="24">
        <v>583191</v>
      </c>
      <c r="N18" s="24">
        <v>998918</v>
      </c>
      <c r="O18" s="24"/>
      <c r="P18" s="24"/>
      <c r="Q18" s="24"/>
      <c r="R18" s="24"/>
      <c r="S18" s="24"/>
      <c r="T18" s="24"/>
      <c r="U18" s="24"/>
      <c r="V18" s="24"/>
      <c r="W18" s="24">
        <v>4584024</v>
      </c>
      <c r="X18" s="24">
        <v>37350694</v>
      </c>
      <c r="Y18" s="24">
        <v>-32766670</v>
      </c>
      <c r="Z18" s="6">
        <v>-87.73</v>
      </c>
      <c r="AA18" s="22">
        <v>76619387</v>
      </c>
    </row>
    <row r="19" spans="1:27" ht="13.5">
      <c r="A19" s="2" t="s">
        <v>46</v>
      </c>
      <c r="B19" s="8"/>
      <c r="C19" s="19">
        <f aca="true" t="shared" si="3" ref="C19:Y19">SUM(C20:C23)</f>
        <v>58225820343</v>
      </c>
      <c r="D19" s="19">
        <f>SUM(D20:D23)</f>
        <v>0</v>
      </c>
      <c r="E19" s="20">
        <f t="shared" si="3"/>
        <v>65432914543</v>
      </c>
      <c r="F19" s="21">
        <f t="shared" si="3"/>
        <v>65432914543</v>
      </c>
      <c r="G19" s="21">
        <f t="shared" si="3"/>
        <v>6214611633</v>
      </c>
      <c r="H19" s="21">
        <f t="shared" si="3"/>
        <v>5592780097</v>
      </c>
      <c r="I19" s="21">
        <f t="shared" si="3"/>
        <v>5500798839</v>
      </c>
      <c r="J19" s="21">
        <f t="shared" si="3"/>
        <v>17308190569</v>
      </c>
      <c r="K19" s="21">
        <f t="shared" si="3"/>
        <v>5439201672</v>
      </c>
      <c r="L19" s="21">
        <f t="shared" si="3"/>
        <v>5611214113</v>
      </c>
      <c r="M19" s="21">
        <f t="shared" si="3"/>
        <v>4857236960</v>
      </c>
      <c r="N19" s="21">
        <f t="shared" si="3"/>
        <v>15907652745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33215843314</v>
      </c>
      <c r="X19" s="21">
        <f t="shared" si="3"/>
        <v>32436376943</v>
      </c>
      <c r="Y19" s="21">
        <f t="shared" si="3"/>
        <v>779466371</v>
      </c>
      <c r="Z19" s="4">
        <f>+IF(X19&lt;&gt;0,+(Y19/X19)*100,0)</f>
        <v>2.4030623776809152</v>
      </c>
      <c r="AA19" s="19">
        <f>SUM(AA20:AA23)</f>
        <v>65432914543</v>
      </c>
    </row>
    <row r="20" spans="1:27" ht="13.5">
      <c r="A20" s="5" t="s">
        <v>47</v>
      </c>
      <c r="B20" s="3"/>
      <c r="C20" s="22">
        <v>36406031117</v>
      </c>
      <c r="D20" s="22"/>
      <c r="E20" s="23">
        <v>41287697599</v>
      </c>
      <c r="F20" s="24">
        <v>41287697599</v>
      </c>
      <c r="G20" s="24">
        <v>3924133805</v>
      </c>
      <c r="H20" s="24">
        <v>3775228650</v>
      </c>
      <c r="I20" s="24">
        <v>3610036714</v>
      </c>
      <c r="J20" s="24">
        <v>11309399169</v>
      </c>
      <c r="K20" s="24">
        <v>3210162965</v>
      </c>
      <c r="L20" s="24">
        <v>3130700907</v>
      </c>
      <c r="M20" s="24">
        <v>3038618955</v>
      </c>
      <c r="N20" s="24">
        <v>9379482827</v>
      </c>
      <c r="O20" s="24"/>
      <c r="P20" s="24"/>
      <c r="Q20" s="24"/>
      <c r="R20" s="24"/>
      <c r="S20" s="24"/>
      <c r="T20" s="24"/>
      <c r="U20" s="24"/>
      <c r="V20" s="24"/>
      <c r="W20" s="24">
        <v>20688881996</v>
      </c>
      <c r="X20" s="24">
        <v>20794843461</v>
      </c>
      <c r="Y20" s="24">
        <v>-105961465</v>
      </c>
      <c r="Z20" s="6">
        <v>-0.51</v>
      </c>
      <c r="AA20" s="22">
        <v>41287697599</v>
      </c>
    </row>
    <row r="21" spans="1:27" ht="13.5">
      <c r="A21" s="5" t="s">
        <v>48</v>
      </c>
      <c r="B21" s="3"/>
      <c r="C21" s="22">
        <v>12995816404</v>
      </c>
      <c r="D21" s="22"/>
      <c r="E21" s="23">
        <v>14111111361</v>
      </c>
      <c r="F21" s="24">
        <v>14111111361</v>
      </c>
      <c r="G21" s="24">
        <v>1422537072</v>
      </c>
      <c r="H21" s="24">
        <v>1023566050</v>
      </c>
      <c r="I21" s="24">
        <v>1085623600</v>
      </c>
      <c r="J21" s="24">
        <v>3531726722</v>
      </c>
      <c r="K21" s="24">
        <v>1354407624</v>
      </c>
      <c r="L21" s="24">
        <v>1509869602</v>
      </c>
      <c r="M21" s="24">
        <v>1020436288</v>
      </c>
      <c r="N21" s="24">
        <v>3884713514</v>
      </c>
      <c r="O21" s="24"/>
      <c r="P21" s="24"/>
      <c r="Q21" s="24"/>
      <c r="R21" s="24"/>
      <c r="S21" s="24"/>
      <c r="T21" s="24"/>
      <c r="U21" s="24"/>
      <c r="V21" s="24"/>
      <c r="W21" s="24">
        <v>7416440236</v>
      </c>
      <c r="X21" s="24">
        <v>6437216152</v>
      </c>
      <c r="Y21" s="24">
        <v>979224084</v>
      </c>
      <c r="Z21" s="6">
        <v>15.21</v>
      </c>
      <c r="AA21" s="22">
        <v>14111111361</v>
      </c>
    </row>
    <row r="22" spans="1:27" ht="13.5">
      <c r="A22" s="5" t="s">
        <v>49</v>
      </c>
      <c r="B22" s="3"/>
      <c r="C22" s="25">
        <v>4922681062</v>
      </c>
      <c r="D22" s="25"/>
      <c r="E22" s="26">
        <v>5649316076</v>
      </c>
      <c r="F22" s="27">
        <v>5649316076</v>
      </c>
      <c r="G22" s="27">
        <v>390362939</v>
      </c>
      <c r="H22" s="27">
        <v>436853657</v>
      </c>
      <c r="I22" s="27">
        <v>498184104</v>
      </c>
      <c r="J22" s="27">
        <v>1325400700</v>
      </c>
      <c r="K22" s="27">
        <v>554079021</v>
      </c>
      <c r="L22" s="27">
        <v>503089642</v>
      </c>
      <c r="M22" s="27">
        <v>474467774</v>
      </c>
      <c r="N22" s="27">
        <v>1531636437</v>
      </c>
      <c r="O22" s="27"/>
      <c r="P22" s="27"/>
      <c r="Q22" s="27"/>
      <c r="R22" s="27"/>
      <c r="S22" s="27"/>
      <c r="T22" s="27"/>
      <c r="U22" s="27"/>
      <c r="V22" s="27"/>
      <c r="W22" s="27">
        <v>2857037137</v>
      </c>
      <c r="X22" s="27">
        <v>2856483205</v>
      </c>
      <c r="Y22" s="27">
        <v>553932</v>
      </c>
      <c r="Z22" s="7">
        <v>0.02</v>
      </c>
      <c r="AA22" s="25">
        <v>5649316076</v>
      </c>
    </row>
    <row r="23" spans="1:27" ht="13.5">
      <c r="A23" s="5" t="s">
        <v>50</v>
      </c>
      <c r="B23" s="3"/>
      <c r="C23" s="22">
        <v>3901291760</v>
      </c>
      <c r="D23" s="22"/>
      <c r="E23" s="23">
        <v>4384789507</v>
      </c>
      <c r="F23" s="24">
        <v>4384789507</v>
      </c>
      <c r="G23" s="24">
        <v>477577817</v>
      </c>
      <c r="H23" s="24">
        <v>357131740</v>
      </c>
      <c r="I23" s="24">
        <v>306954421</v>
      </c>
      <c r="J23" s="24">
        <v>1141663978</v>
      </c>
      <c r="K23" s="24">
        <v>320552062</v>
      </c>
      <c r="L23" s="24">
        <v>467553962</v>
      </c>
      <c r="M23" s="24">
        <v>323713943</v>
      </c>
      <c r="N23" s="24">
        <v>1111819967</v>
      </c>
      <c r="O23" s="24"/>
      <c r="P23" s="24"/>
      <c r="Q23" s="24"/>
      <c r="R23" s="24"/>
      <c r="S23" s="24"/>
      <c r="T23" s="24"/>
      <c r="U23" s="24"/>
      <c r="V23" s="24"/>
      <c r="W23" s="24">
        <v>2253483945</v>
      </c>
      <c r="X23" s="24">
        <v>2347834125</v>
      </c>
      <c r="Y23" s="24">
        <v>-94350180</v>
      </c>
      <c r="Z23" s="6">
        <v>-4.02</v>
      </c>
      <c r="AA23" s="22">
        <v>4384789507</v>
      </c>
    </row>
    <row r="24" spans="1:27" ht="13.5">
      <c r="A24" s="2" t="s">
        <v>51</v>
      </c>
      <c r="B24" s="8" t="s">
        <v>52</v>
      </c>
      <c r="C24" s="19">
        <v>273327460</v>
      </c>
      <c r="D24" s="19"/>
      <c r="E24" s="20">
        <v>238054086</v>
      </c>
      <c r="F24" s="21">
        <v>238054086</v>
      </c>
      <c r="G24" s="21">
        <v>15247759</v>
      </c>
      <c r="H24" s="21">
        <v>18137762</v>
      </c>
      <c r="I24" s="21">
        <v>15291371</v>
      </c>
      <c r="J24" s="21">
        <v>48676892</v>
      </c>
      <c r="K24" s="21">
        <v>20940864</v>
      </c>
      <c r="L24" s="21">
        <v>15596242</v>
      </c>
      <c r="M24" s="21">
        <v>19682519</v>
      </c>
      <c r="N24" s="21">
        <v>56219625</v>
      </c>
      <c r="O24" s="21"/>
      <c r="P24" s="21"/>
      <c r="Q24" s="21"/>
      <c r="R24" s="21"/>
      <c r="S24" s="21"/>
      <c r="T24" s="21"/>
      <c r="U24" s="21"/>
      <c r="V24" s="21"/>
      <c r="W24" s="21">
        <v>104896517</v>
      </c>
      <c r="X24" s="21">
        <v>118186778</v>
      </c>
      <c r="Y24" s="21">
        <v>-13290261</v>
      </c>
      <c r="Z24" s="4">
        <v>-11.25</v>
      </c>
      <c r="AA24" s="19">
        <v>238054086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98173831609</v>
      </c>
      <c r="D25" s="40">
        <f>+D5+D9+D15+D19+D24</f>
        <v>0</v>
      </c>
      <c r="E25" s="41">
        <f t="shared" si="4"/>
        <v>109517485886</v>
      </c>
      <c r="F25" s="42">
        <f t="shared" si="4"/>
        <v>109517485886</v>
      </c>
      <c r="G25" s="42">
        <f t="shared" si="4"/>
        <v>9326474132</v>
      </c>
      <c r="H25" s="42">
        <f t="shared" si="4"/>
        <v>9163011369</v>
      </c>
      <c r="I25" s="42">
        <f t="shared" si="4"/>
        <v>8723468135</v>
      </c>
      <c r="J25" s="42">
        <f t="shared" si="4"/>
        <v>27212953636</v>
      </c>
      <c r="K25" s="42">
        <f t="shared" si="4"/>
        <v>7993931407</v>
      </c>
      <c r="L25" s="42">
        <f t="shared" si="4"/>
        <v>9380568590</v>
      </c>
      <c r="M25" s="42">
        <f t="shared" si="4"/>
        <v>9450140336</v>
      </c>
      <c r="N25" s="42">
        <f t="shared" si="4"/>
        <v>26824640333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54037593969</v>
      </c>
      <c r="X25" s="42">
        <f t="shared" si="4"/>
        <v>54574127425</v>
      </c>
      <c r="Y25" s="42">
        <f t="shared" si="4"/>
        <v>-536533456</v>
      </c>
      <c r="Z25" s="43">
        <f>+IF(X25&lt;&gt;0,+(Y25/X25)*100,0)</f>
        <v>-0.9831278690389432</v>
      </c>
      <c r="AA25" s="40">
        <f>+AA5+AA9+AA15+AA19+AA24</f>
        <v>109517485886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17190281309</v>
      </c>
      <c r="D28" s="19">
        <f>SUM(D29:D31)</f>
        <v>0</v>
      </c>
      <c r="E28" s="20">
        <f t="shared" si="5"/>
        <v>18376983995</v>
      </c>
      <c r="F28" s="21">
        <f t="shared" si="5"/>
        <v>18376983995</v>
      </c>
      <c r="G28" s="21">
        <f t="shared" si="5"/>
        <v>905220250</v>
      </c>
      <c r="H28" s="21">
        <f t="shared" si="5"/>
        <v>1401909283</v>
      </c>
      <c r="I28" s="21">
        <f t="shared" si="5"/>
        <v>1401665312</v>
      </c>
      <c r="J28" s="21">
        <f t="shared" si="5"/>
        <v>3708794845</v>
      </c>
      <c r="K28" s="21">
        <f t="shared" si="5"/>
        <v>1385206743</v>
      </c>
      <c r="L28" s="21">
        <f t="shared" si="5"/>
        <v>1349178566</v>
      </c>
      <c r="M28" s="21">
        <f t="shared" si="5"/>
        <v>1858657205</v>
      </c>
      <c r="N28" s="21">
        <f t="shared" si="5"/>
        <v>4593042514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8301837359</v>
      </c>
      <c r="X28" s="21">
        <f t="shared" si="5"/>
        <v>9191793404</v>
      </c>
      <c r="Y28" s="21">
        <f t="shared" si="5"/>
        <v>-889956045</v>
      </c>
      <c r="Z28" s="4">
        <f>+IF(X28&lt;&gt;0,+(Y28/X28)*100,0)</f>
        <v>-9.682071886131787</v>
      </c>
      <c r="AA28" s="19">
        <f>SUM(AA29:AA31)</f>
        <v>18376983995</v>
      </c>
    </row>
    <row r="29" spans="1:27" ht="13.5">
      <c r="A29" s="5" t="s">
        <v>33</v>
      </c>
      <c r="B29" s="3"/>
      <c r="C29" s="22">
        <v>2717784617</v>
      </c>
      <c r="D29" s="22"/>
      <c r="E29" s="23">
        <v>4176604582</v>
      </c>
      <c r="F29" s="24">
        <v>4176604582</v>
      </c>
      <c r="G29" s="24">
        <v>176311230</v>
      </c>
      <c r="H29" s="24">
        <v>370561039</v>
      </c>
      <c r="I29" s="24">
        <v>267655762</v>
      </c>
      <c r="J29" s="24">
        <v>814528031</v>
      </c>
      <c r="K29" s="24">
        <v>273099347</v>
      </c>
      <c r="L29" s="24">
        <v>305878744</v>
      </c>
      <c r="M29" s="24">
        <v>306949089</v>
      </c>
      <c r="N29" s="24">
        <v>885927180</v>
      </c>
      <c r="O29" s="24"/>
      <c r="P29" s="24"/>
      <c r="Q29" s="24"/>
      <c r="R29" s="24"/>
      <c r="S29" s="24"/>
      <c r="T29" s="24"/>
      <c r="U29" s="24"/>
      <c r="V29" s="24"/>
      <c r="W29" s="24">
        <v>1700455211</v>
      </c>
      <c r="X29" s="24">
        <v>2131334920</v>
      </c>
      <c r="Y29" s="24">
        <v>-430879709</v>
      </c>
      <c r="Z29" s="6">
        <v>-20.22</v>
      </c>
      <c r="AA29" s="22">
        <v>4176604582</v>
      </c>
    </row>
    <row r="30" spans="1:27" ht="13.5">
      <c r="A30" s="5" t="s">
        <v>34</v>
      </c>
      <c r="B30" s="3"/>
      <c r="C30" s="25">
        <v>8268184173</v>
      </c>
      <c r="D30" s="25"/>
      <c r="E30" s="26">
        <v>7208796669</v>
      </c>
      <c r="F30" s="27">
        <v>7208796669</v>
      </c>
      <c r="G30" s="27">
        <v>355520299</v>
      </c>
      <c r="H30" s="27">
        <v>469318276</v>
      </c>
      <c r="I30" s="27">
        <v>552898063</v>
      </c>
      <c r="J30" s="27">
        <v>1377736638</v>
      </c>
      <c r="K30" s="27">
        <v>615037755</v>
      </c>
      <c r="L30" s="27">
        <v>509350633</v>
      </c>
      <c r="M30" s="27">
        <v>903769284</v>
      </c>
      <c r="N30" s="27">
        <v>2028157672</v>
      </c>
      <c r="O30" s="27"/>
      <c r="P30" s="27"/>
      <c r="Q30" s="27"/>
      <c r="R30" s="27"/>
      <c r="S30" s="27"/>
      <c r="T30" s="27"/>
      <c r="U30" s="27"/>
      <c r="V30" s="27"/>
      <c r="W30" s="27">
        <v>3405894310</v>
      </c>
      <c r="X30" s="27">
        <v>3634534510</v>
      </c>
      <c r="Y30" s="27">
        <v>-228640200</v>
      </c>
      <c r="Z30" s="7">
        <v>-6.29</v>
      </c>
      <c r="AA30" s="25">
        <v>7208796669</v>
      </c>
    </row>
    <row r="31" spans="1:27" ht="13.5">
      <c r="A31" s="5" t="s">
        <v>35</v>
      </c>
      <c r="B31" s="3"/>
      <c r="C31" s="22">
        <v>6204312519</v>
      </c>
      <c r="D31" s="22"/>
      <c r="E31" s="23">
        <v>6991582744</v>
      </c>
      <c r="F31" s="24">
        <v>6991582744</v>
      </c>
      <c r="G31" s="24">
        <v>373388721</v>
      </c>
      <c r="H31" s="24">
        <v>562029968</v>
      </c>
      <c r="I31" s="24">
        <v>581111487</v>
      </c>
      <c r="J31" s="24">
        <v>1516530176</v>
      </c>
      <c r="K31" s="24">
        <v>497069641</v>
      </c>
      <c r="L31" s="24">
        <v>533949189</v>
      </c>
      <c r="M31" s="24">
        <v>647938832</v>
      </c>
      <c r="N31" s="24">
        <v>1678957662</v>
      </c>
      <c r="O31" s="24"/>
      <c r="P31" s="24"/>
      <c r="Q31" s="24"/>
      <c r="R31" s="24"/>
      <c r="S31" s="24"/>
      <c r="T31" s="24"/>
      <c r="U31" s="24"/>
      <c r="V31" s="24"/>
      <c r="W31" s="24">
        <v>3195487838</v>
      </c>
      <c r="X31" s="24">
        <v>3425923974</v>
      </c>
      <c r="Y31" s="24">
        <v>-230436136</v>
      </c>
      <c r="Z31" s="6">
        <v>-6.73</v>
      </c>
      <c r="AA31" s="22">
        <v>6991582744</v>
      </c>
    </row>
    <row r="32" spans="1:27" ht="13.5">
      <c r="A32" s="2" t="s">
        <v>36</v>
      </c>
      <c r="B32" s="3"/>
      <c r="C32" s="19">
        <f aca="true" t="shared" si="6" ref="C32:Y32">SUM(C33:C37)</f>
        <v>15319185767</v>
      </c>
      <c r="D32" s="19">
        <f>SUM(D33:D37)</f>
        <v>0</v>
      </c>
      <c r="E32" s="20">
        <f t="shared" si="6"/>
        <v>15458187763</v>
      </c>
      <c r="F32" s="21">
        <f t="shared" si="6"/>
        <v>15458187763</v>
      </c>
      <c r="G32" s="21">
        <f t="shared" si="6"/>
        <v>809580365</v>
      </c>
      <c r="H32" s="21">
        <f t="shared" si="6"/>
        <v>1146300524</v>
      </c>
      <c r="I32" s="21">
        <f t="shared" si="6"/>
        <v>1206020744</v>
      </c>
      <c r="J32" s="21">
        <f t="shared" si="6"/>
        <v>3161901633</v>
      </c>
      <c r="K32" s="21">
        <f t="shared" si="6"/>
        <v>1260912817</v>
      </c>
      <c r="L32" s="21">
        <f t="shared" si="6"/>
        <v>1441937832</v>
      </c>
      <c r="M32" s="21">
        <f t="shared" si="6"/>
        <v>1214415188</v>
      </c>
      <c r="N32" s="21">
        <f t="shared" si="6"/>
        <v>3917265837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7079167470</v>
      </c>
      <c r="X32" s="21">
        <f t="shared" si="6"/>
        <v>7605277610</v>
      </c>
      <c r="Y32" s="21">
        <f t="shared" si="6"/>
        <v>-526110140</v>
      </c>
      <c r="Z32" s="4">
        <f>+IF(X32&lt;&gt;0,+(Y32/X32)*100,0)</f>
        <v>-6.9176980378497985</v>
      </c>
      <c r="AA32" s="19">
        <f>SUM(AA33:AA37)</f>
        <v>15458187763</v>
      </c>
    </row>
    <row r="33" spans="1:27" ht="13.5">
      <c r="A33" s="5" t="s">
        <v>37</v>
      </c>
      <c r="B33" s="3"/>
      <c r="C33" s="22">
        <v>2375377408</v>
      </c>
      <c r="D33" s="22"/>
      <c r="E33" s="23">
        <v>2441403213</v>
      </c>
      <c r="F33" s="24">
        <v>2441403213</v>
      </c>
      <c r="G33" s="24">
        <v>85398717</v>
      </c>
      <c r="H33" s="24">
        <v>109279047</v>
      </c>
      <c r="I33" s="24">
        <v>119964391</v>
      </c>
      <c r="J33" s="24">
        <v>314642155</v>
      </c>
      <c r="K33" s="24">
        <v>117190259</v>
      </c>
      <c r="L33" s="24">
        <v>144249801</v>
      </c>
      <c r="M33" s="24">
        <v>143258775</v>
      </c>
      <c r="N33" s="24">
        <v>404698835</v>
      </c>
      <c r="O33" s="24"/>
      <c r="P33" s="24"/>
      <c r="Q33" s="24"/>
      <c r="R33" s="24"/>
      <c r="S33" s="24"/>
      <c r="T33" s="24"/>
      <c r="U33" s="24"/>
      <c r="V33" s="24"/>
      <c r="W33" s="24">
        <v>719340990</v>
      </c>
      <c r="X33" s="24">
        <v>1230213867</v>
      </c>
      <c r="Y33" s="24">
        <v>-510872877</v>
      </c>
      <c r="Z33" s="6">
        <v>-41.53</v>
      </c>
      <c r="AA33" s="22">
        <v>2441403213</v>
      </c>
    </row>
    <row r="34" spans="1:27" ht="13.5">
      <c r="A34" s="5" t="s">
        <v>38</v>
      </c>
      <c r="B34" s="3"/>
      <c r="C34" s="22">
        <v>2417796007</v>
      </c>
      <c r="D34" s="22"/>
      <c r="E34" s="23">
        <v>2450262730</v>
      </c>
      <c r="F34" s="24">
        <v>2450262730</v>
      </c>
      <c r="G34" s="24">
        <v>174540075</v>
      </c>
      <c r="H34" s="24">
        <v>209111471</v>
      </c>
      <c r="I34" s="24">
        <v>245464702</v>
      </c>
      <c r="J34" s="24">
        <v>629116248</v>
      </c>
      <c r="K34" s="24">
        <v>232688195</v>
      </c>
      <c r="L34" s="24">
        <v>317342405</v>
      </c>
      <c r="M34" s="24">
        <v>241943512</v>
      </c>
      <c r="N34" s="24">
        <v>791974112</v>
      </c>
      <c r="O34" s="24"/>
      <c r="P34" s="24"/>
      <c r="Q34" s="24"/>
      <c r="R34" s="24"/>
      <c r="S34" s="24"/>
      <c r="T34" s="24"/>
      <c r="U34" s="24"/>
      <c r="V34" s="24"/>
      <c r="W34" s="24">
        <v>1421090360</v>
      </c>
      <c r="X34" s="24">
        <v>1202843489</v>
      </c>
      <c r="Y34" s="24">
        <v>218246871</v>
      </c>
      <c r="Z34" s="6">
        <v>18.14</v>
      </c>
      <c r="AA34" s="22">
        <v>2450262730</v>
      </c>
    </row>
    <row r="35" spans="1:27" ht="13.5">
      <c r="A35" s="5" t="s">
        <v>39</v>
      </c>
      <c r="B35" s="3"/>
      <c r="C35" s="22">
        <v>5930767594</v>
      </c>
      <c r="D35" s="22"/>
      <c r="E35" s="23">
        <v>5981399938</v>
      </c>
      <c r="F35" s="24">
        <v>5981399938</v>
      </c>
      <c r="G35" s="24">
        <v>313522883</v>
      </c>
      <c r="H35" s="24">
        <v>505913779</v>
      </c>
      <c r="I35" s="24">
        <v>483149831</v>
      </c>
      <c r="J35" s="24">
        <v>1302586493</v>
      </c>
      <c r="K35" s="24">
        <v>514796178</v>
      </c>
      <c r="L35" s="24">
        <v>575278110</v>
      </c>
      <c r="M35" s="24">
        <v>414564736</v>
      </c>
      <c r="N35" s="24">
        <v>1504639024</v>
      </c>
      <c r="O35" s="24"/>
      <c r="P35" s="24"/>
      <c r="Q35" s="24"/>
      <c r="R35" s="24"/>
      <c r="S35" s="24"/>
      <c r="T35" s="24"/>
      <c r="U35" s="24"/>
      <c r="V35" s="24"/>
      <c r="W35" s="24">
        <v>2807225517</v>
      </c>
      <c r="X35" s="24">
        <v>2882225630</v>
      </c>
      <c r="Y35" s="24">
        <v>-75000113</v>
      </c>
      <c r="Z35" s="6">
        <v>-2.6</v>
      </c>
      <c r="AA35" s="22">
        <v>5981399938</v>
      </c>
    </row>
    <row r="36" spans="1:27" ht="13.5">
      <c r="A36" s="5" t="s">
        <v>40</v>
      </c>
      <c r="B36" s="3"/>
      <c r="C36" s="22">
        <v>1771204275</v>
      </c>
      <c r="D36" s="22"/>
      <c r="E36" s="23">
        <v>2200270059</v>
      </c>
      <c r="F36" s="24">
        <v>2200270059</v>
      </c>
      <c r="G36" s="24">
        <v>56613709</v>
      </c>
      <c r="H36" s="24">
        <v>128676692</v>
      </c>
      <c r="I36" s="24">
        <v>162180269</v>
      </c>
      <c r="J36" s="24">
        <v>347470670</v>
      </c>
      <c r="K36" s="24">
        <v>194742150</v>
      </c>
      <c r="L36" s="24">
        <v>177225645</v>
      </c>
      <c r="M36" s="24">
        <v>213233442</v>
      </c>
      <c r="N36" s="24">
        <v>585201237</v>
      </c>
      <c r="O36" s="24"/>
      <c r="P36" s="24"/>
      <c r="Q36" s="24"/>
      <c r="R36" s="24"/>
      <c r="S36" s="24"/>
      <c r="T36" s="24"/>
      <c r="U36" s="24"/>
      <c r="V36" s="24"/>
      <c r="W36" s="24">
        <v>932671907</v>
      </c>
      <c r="X36" s="24">
        <v>1091073574</v>
      </c>
      <c r="Y36" s="24">
        <v>-158401667</v>
      </c>
      <c r="Z36" s="6">
        <v>-14.52</v>
      </c>
      <c r="AA36" s="22">
        <v>2200270059</v>
      </c>
    </row>
    <row r="37" spans="1:27" ht="13.5">
      <c r="A37" s="5" t="s">
        <v>41</v>
      </c>
      <c r="B37" s="3"/>
      <c r="C37" s="25">
        <v>2824040483</v>
      </c>
      <c r="D37" s="25"/>
      <c r="E37" s="26">
        <v>2384851823</v>
      </c>
      <c r="F37" s="27">
        <v>2384851823</v>
      </c>
      <c r="G37" s="27">
        <v>179504981</v>
      </c>
      <c r="H37" s="27">
        <v>193319535</v>
      </c>
      <c r="I37" s="27">
        <v>195261551</v>
      </c>
      <c r="J37" s="27">
        <v>568086067</v>
      </c>
      <c r="K37" s="27">
        <v>201496035</v>
      </c>
      <c r="L37" s="27">
        <v>227841871</v>
      </c>
      <c r="M37" s="27">
        <v>201414723</v>
      </c>
      <c r="N37" s="27">
        <v>630752629</v>
      </c>
      <c r="O37" s="27"/>
      <c r="P37" s="27"/>
      <c r="Q37" s="27"/>
      <c r="R37" s="27"/>
      <c r="S37" s="27"/>
      <c r="T37" s="27"/>
      <c r="U37" s="27"/>
      <c r="V37" s="27"/>
      <c r="W37" s="27">
        <v>1198838696</v>
      </c>
      <c r="X37" s="27">
        <v>1198921050</v>
      </c>
      <c r="Y37" s="27">
        <v>-82354</v>
      </c>
      <c r="Z37" s="7">
        <v>-0.01</v>
      </c>
      <c r="AA37" s="25">
        <v>2384851823</v>
      </c>
    </row>
    <row r="38" spans="1:27" ht="13.5">
      <c r="A38" s="2" t="s">
        <v>42</v>
      </c>
      <c r="B38" s="8"/>
      <c r="C38" s="19">
        <f aca="true" t="shared" si="7" ref="C38:Y38">SUM(C39:C41)</f>
        <v>7627402629</v>
      </c>
      <c r="D38" s="19">
        <f>SUM(D39:D41)</f>
        <v>0</v>
      </c>
      <c r="E38" s="20">
        <f t="shared" si="7"/>
        <v>9688727574</v>
      </c>
      <c r="F38" s="21">
        <f t="shared" si="7"/>
        <v>9688727574</v>
      </c>
      <c r="G38" s="21">
        <f t="shared" si="7"/>
        <v>382134865</v>
      </c>
      <c r="H38" s="21">
        <f t="shared" si="7"/>
        <v>708079305</v>
      </c>
      <c r="I38" s="21">
        <f t="shared" si="7"/>
        <v>642128378</v>
      </c>
      <c r="J38" s="21">
        <f t="shared" si="7"/>
        <v>1732342548</v>
      </c>
      <c r="K38" s="21">
        <f t="shared" si="7"/>
        <v>681474598</v>
      </c>
      <c r="L38" s="21">
        <f t="shared" si="7"/>
        <v>792812890</v>
      </c>
      <c r="M38" s="21">
        <f t="shared" si="7"/>
        <v>652098163</v>
      </c>
      <c r="N38" s="21">
        <f t="shared" si="7"/>
        <v>2126385651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3858728199</v>
      </c>
      <c r="X38" s="21">
        <f t="shared" si="7"/>
        <v>4715350761</v>
      </c>
      <c r="Y38" s="21">
        <f t="shared" si="7"/>
        <v>-856622562</v>
      </c>
      <c r="Z38" s="4">
        <f>+IF(X38&lt;&gt;0,+(Y38/X38)*100,0)</f>
        <v>-18.166677420585636</v>
      </c>
      <c r="AA38" s="19">
        <f>SUM(AA39:AA41)</f>
        <v>9688727574</v>
      </c>
    </row>
    <row r="39" spans="1:27" ht="13.5">
      <c r="A39" s="5" t="s">
        <v>43</v>
      </c>
      <c r="B39" s="3"/>
      <c r="C39" s="22">
        <v>1750861779</v>
      </c>
      <c r="D39" s="22"/>
      <c r="E39" s="23">
        <v>2833569355</v>
      </c>
      <c r="F39" s="24">
        <v>2833569355</v>
      </c>
      <c r="G39" s="24">
        <v>127657498</v>
      </c>
      <c r="H39" s="24">
        <v>151793552</v>
      </c>
      <c r="I39" s="24">
        <v>146213480</v>
      </c>
      <c r="J39" s="24">
        <v>425664530</v>
      </c>
      <c r="K39" s="24">
        <v>166909131</v>
      </c>
      <c r="L39" s="24">
        <v>158541908</v>
      </c>
      <c r="M39" s="24">
        <v>143605435</v>
      </c>
      <c r="N39" s="24">
        <v>469056474</v>
      </c>
      <c r="O39" s="24"/>
      <c r="P39" s="24"/>
      <c r="Q39" s="24"/>
      <c r="R39" s="24"/>
      <c r="S39" s="24"/>
      <c r="T39" s="24"/>
      <c r="U39" s="24"/>
      <c r="V39" s="24"/>
      <c r="W39" s="24">
        <v>894721004</v>
      </c>
      <c r="X39" s="24">
        <v>1403822514</v>
      </c>
      <c r="Y39" s="24">
        <v>-509101510</v>
      </c>
      <c r="Z39" s="6">
        <v>-36.27</v>
      </c>
      <c r="AA39" s="22">
        <v>2833569355</v>
      </c>
    </row>
    <row r="40" spans="1:27" ht="13.5">
      <c r="A40" s="5" t="s">
        <v>44</v>
      </c>
      <c r="B40" s="3"/>
      <c r="C40" s="22">
        <v>5556731494</v>
      </c>
      <c r="D40" s="22"/>
      <c r="E40" s="23">
        <v>6476613662</v>
      </c>
      <c r="F40" s="24">
        <v>6476613662</v>
      </c>
      <c r="G40" s="24">
        <v>256978047</v>
      </c>
      <c r="H40" s="24">
        <v>533203348</v>
      </c>
      <c r="I40" s="24">
        <v>477862570</v>
      </c>
      <c r="J40" s="24">
        <v>1268043965</v>
      </c>
      <c r="K40" s="24">
        <v>491616652</v>
      </c>
      <c r="L40" s="24">
        <v>570463711</v>
      </c>
      <c r="M40" s="24">
        <v>486398905</v>
      </c>
      <c r="N40" s="24">
        <v>1548479268</v>
      </c>
      <c r="O40" s="24"/>
      <c r="P40" s="24"/>
      <c r="Q40" s="24"/>
      <c r="R40" s="24"/>
      <c r="S40" s="24"/>
      <c r="T40" s="24"/>
      <c r="U40" s="24"/>
      <c r="V40" s="24"/>
      <c r="W40" s="24">
        <v>2816523233</v>
      </c>
      <c r="X40" s="24">
        <v>3120838837</v>
      </c>
      <c r="Y40" s="24">
        <v>-304315604</v>
      </c>
      <c r="Z40" s="6">
        <v>-9.75</v>
      </c>
      <c r="AA40" s="22">
        <v>6476613662</v>
      </c>
    </row>
    <row r="41" spans="1:27" ht="13.5">
      <c r="A41" s="5" t="s">
        <v>45</v>
      </c>
      <c r="B41" s="3"/>
      <c r="C41" s="22">
        <v>319809356</v>
      </c>
      <c r="D41" s="22"/>
      <c r="E41" s="23">
        <v>378544557</v>
      </c>
      <c r="F41" s="24">
        <v>378544557</v>
      </c>
      <c r="G41" s="24">
        <v>-2500680</v>
      </c>
      <c r="H41" s="24">
        <v>23082405</v>
      </c>
      <c r="I41" s="24">
        <v>18052328</v>
      </c>
      <c r="J41" s="24">
        <v>38634053</v>
      </c>
      <c r="K41" s="24">
        <v>22948815</v>
      </c>
      <c r="L41" s="24">
        <v>63807271</v>
      </c>
      <c r="M41" s="24">
        <v>22093823</v>
      </c>
      <c r="N41" s="24">
        <v>108849909</v>
      </c>
      <c r="O41" s="24"/>
      <c r="P41" s="24"/>
      <c r="Q41" s="24"/>
      <c r="R41" s="24"/>
      <c r="S41" s="24"/>
      <c r="T41" s="24"/>
      <c r="U41" s="24"/>
      <c r="V41" s="24"/>
      <c r="W41" s="24">
        <v>147483962</v>
      </c>
      <c r="X41" s="24">
        <v>190689410</v>
      </c>
      <c r="Y41" s="24">
        <v>-43205448</v>
      </c>
      <c r="Z41" s="6">
        <v>-22.66</v>
      </c>
      <c r="AA41" s="22">
        <v>378544557</v>
      </c>
    </row>
    <row r="42" spans="1:27" ht="13.5">
      <c r="A42" s="2" t="s">
        <v>46</v>
      </c>
      <c r="B42" s="8"/>
      <c r="C42" s="19">
        <f aca="true" t="shared" si="8" ref="C42:Y42">SUM(C43:C46)</f>
        <v>51387374533</v>
      </c>
      <c r="D42" s="19">
        <f>SUM(D43:D46)</f>
        <v>0</v>
      </c>
      <c r="E42" s="20">
        <f t="shared" si="8"/>
        <v>55341891571</v>
      </c>
      <c r="F42" s="21">
        <f t="shared" si="8"/>
        <v>55341891571</v>
      </c>
      <c r="G42" s="21">
        <f t="shared" si="8"/>
        <v>4246609692</v>
      </c>
      <c r="H42" s="21">
        <f t="shared" si="8"/>
        <v>6161063157</v>
      </c>
      <c r="I42" s="21">
        <f t="shared" si="8"/>
        <v>4860445285</v>
      </c>
      <c r="J42" s="21">
        <f t="shared" si="8"/>
        <v>15268118134</v>
      </c>
      <c r="K42" s="21">
        <f t="shared" si="8"/>
        <v>4118844007</v>
      </c>
      <c r="L42" s="21">
        <f t="shared" si="8"/>
        <v>4919198369</v>
      </c>
      <c r="M42" s="21">
        <f t="shared" si="8"/>
        <v>4209062105</v>
      </c>
      <c r="N42" s="21">
        <f t="shared" si="8"/>
        <v>13247104481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28515222615</v>
      </c>
      <c r="X42" s="21">
        <f t="shared" si="8"/>
        <v>27911192042</v>
      </c>
      <c r="Y42" s="21">
        <f t="shared" si="8"/>
        <v>604030573</v>
      </c>
      <c r="Z42" s="4">
        <f>+IF(X42&lt;&gt;0,+(Y42/X42)*100,0)</f>
        <v>2.1641160008181353</v>
      </c>
      <c r="AA42" s="19">
        <f>SUM(AA43:AA46)</f>
        <v>55341891571</v>
      </c>
    </row>
    <row r="43" spans="1:27" ht="13.5">
      <c r="A43" s="5" t="s">
        <v>47</v>
      </c>
      <c r="B43" s="3"/>
      <c r="C43" s="22">
        <v>33391573920</v>
      </c>
      <c r="D43" s="22"/>
      <c r="E43" s="23">
        <v>35881733853</v>
      </c>
      <c r="F43" s="24">
        <v>35881733853</v>
      </c>
      <c r="G43" s="24">
        <v>2995318632</v>
      </c>
      <c r="H43" s="24">
        <v>4519400822</v>
      </c>
      <c r="I43" s="24">
        <v>3320807340</v>
      </c>
      <c r="J43" s="24">
        <v>10835526794</v>
      </c>
      <c r="K43" s="24">
        <v>2421339517</v>
      </c>
      <c r="L43" s="24">
        <v>2961350591</v>
      </c>
      <c r="M43" s="24">
        <v>2532061785</v>
      </c>
      <c r="N43" s="24">
        <v>7914751893</v>
      </c>
      <c r="O43" s="24"/>
      <c r="P43" s="24"/>
      <c r="Q43" s="24"/>
      <c r="R43" s="24"/>
      <c r="S43" s="24"/>
      <c r="T43" s="24"/>
      <c r="U43" s="24"/>
      <c r="V43" s="24"/>
      <c r="W43" s="24">
        <v>18750278687</v>
      </c>
      <c r="X43" s="24">
        <v>18635766770</v>
      </c>
      <c r="Y43" s="24">
        <v>114511917</v>
      </c>
      <c r="Z43" s="6">
        <v>0.61</v>
      </c>
      <c r="AA43" s="22">
        <v>35881733853</v>
      </c>
    </row>
    <row r="44" spans="1:27" ht="13.5">
      <c r="A44" s="5" t="s">
        <v>48</v>
      </c>
      <c r="B44" s="3"/>
      <c r="C44" s="22">
        <v>12964100554</v>
      </c>
      <c r="D44" s="22"/>
      <c r="E44" s="23">
        <v>11436631960</v>
      </c>
      <c r="F44" s="24">
        <v>11436631960</v>
      </c>
      <c r="G44" s="24">
        <v>834305227</v>
      </c>
      <c r="H44" s="24">
        <v>1165877317</v>
      </c>
      <c r="I44" s="24">
        <v>1008262797</v>
      </c>
      <c r="J44" s="24">
        <v>3008445341</v>
      </c>
      <c r="K44" s="24">
        <v>1140118426</v>
      </c>
      <c r="L44" s="24">
        <v>1242186670</v>
      </c>
      <c r="M44" s="24">
        <v>1110889382</v>
      </c>
      <c r="N44" s="24">
        <v>3493194478</v>
      </c>
      <c r="O44" s="24"/>
      <c r="P44" s="24"/>
      <c r="Q44" s="24"/>
      <c r="R44" s="24"/>
      <c r="S44" s="24"/>
      <c r="T44" s="24"/>
      <c r="U44" s="24"/>
      <c r="V44" s="24"/>
      <c r="W44" s="24">
        <v>6501639819</v>
      </c>
      <c r="X44" s="24">
        <v>5325810262</v>
      </c>
      <c r="Y44" s="24">
        <v>1175829557</v>
      </c>
      <c r="Z44" s="6">
        <v>22.08</v>
      </c>
      <c r="AA44" s="22">
        <v>11436631960</v>
      </c>
    </row>
    <row r="45" spans="1:27" ht="13.5">
      <c r="A45" s="5" t="s">
        <v>49</v>
      </c>
      <c r="B45" s="3"/>
      <c r="C45" s="25">
        <v>1400015533</v>
      </c>
      <c r="D45" s="25"/>
      <c r="E45" s="26">
        <v>3927462345</v>
      </c>
      <c r="F45" s="27">
        <v>3927462345</v>
      </c>
      <c r="G45" s="27">
        <v>184678072</v>
      </c>
      <c r="H45" s="27">
        <v>188801642</v>
      </c>
      <c r="I45" s="27">
        <v>208896396</v>
      </c>
      <c r="J45" s="27">
        <v>582376110</v>
      </c>
      <c r="K45" s="27">
        <v>250579418</v>
      </c>
      <c r="L45" s="27">
        <v>334518523</v>
      </c>
      <c r="M45" s="27">
        <v>243534511</v>
      </c>
      <c r="N45" s="27">
        <v>828632452</v>
      </c>
      <c r="O45" s="27"/>
      <c r="P45" s="27"/>
      <c r="Q45" s="27"/>
      <c r="R45" s="27"/>
      <c r="S45" s="27"/>
      <c r="T45" s="27"/>
      <c r="U45" s="27"/>
      <c r="V45" s="27"/>
      <c r="W45" s="27">
        <v>1411008562</v>
      </c>
      <c r="X45" s="27">
        <v>1984931277</v>
      </c>
      <c r="Y45" s="27">
        <v>-573922715</v>
      </c>
      <c r="Z45" s="7">
        <v>-28.91</v>
      </c>
      <c r="AA45" s="25">
        <v>3927462345</v>
      </c>
    </row>
    <row r="46" spans="1:27" ht="13.5">
      <c r="A46" s="5" t="s">
        <v>50</v>
      </c>
      <c r="B46" s="3"/>
      <c r="C46" s="22">
        <v>3631684526</v>
      </c>
      <c r="D46" s="22"/>
      <c r="E46" s="23">
        <v>4096063413</v>
      </c>
      <c r="F46" s="24">
        <v>4096063413</v>
      </c>
      <c r="G46" s="24">
        <v>232307761</v>
      </c>
      <c r="H46" s="24">
        <v>286983376</v>
      </c>
      <c r="I46" s="24">
        <v>322478752</v>
      </c>
      <c r="J46" s="24">
        <v>841769889</v>
      </c>
      <c r="K46" s="24">
        <v>306806646</v>
      </c>
      <c r="L46" s="24">
        <v>381142585</v>
      </c>
      <c r="M46" s="24">
        <v>322576427</v>
      </c>
      <c r="N46" s="24">
        <v>1010525658</v>
      </c>
      <c r="O46" s="24"/>
      <c r="P46" s="24"/>
      <c r="Q46" s="24"/>
      <c r="R46" s="24"/>
      <c r="S46" s="24"/>
      <c r="T46" s="24"/>
      <c r="U46" s="24"/>
      <c r="V46" s="24"/>
      <c r="W46" s="24">
        <v>1852295547</v>
      </c>
      <c r="X46" s="24">
        <v>1964683733</v>
      </c>
      <c r="Y46" s="24">
        <v>-112388186</v>
      </c>
      <c r="Z46" s="6">
        <v>-5.72</v>
      </c>
      <c r="AA46" s="22">
        <v>4096063413</v>
      </c>
    </row>
    <row r="47" spans="1:27" ht="13.5">
      <c r="A47" s="2" t="s">
        <v>51</v>
      </c>
      <c r="B47" s="8" t="s">
        <v>52</v>
      </c>
      <c r="C47" s="19">
        <v>186080592</v>
      </c>
      <c r="D47" s="19"/>
      <c r="E47" s="20">
        <v>232625934</v>
      </c>
      <c r="F47" s="21">
        <v>232625934</v>
      </c>
      <c r="G47" s="21">
        <v>19575911</v>
      </c>
      <c r="H47" s="21">
        <v>17899731</v>
      </c>
      <c r="I47" s="21">
        <v>12980430</v>
      </c>
      <c r="J47" s="21">
        <v>50456072</v>
      </c>
      <c r="K47" s="21">
        <v>14960978</v>
      </c>
      <c r="L47" s="21">
        <v>16250337</v>
      </c>
      <c r="M47" s="21">
        <v>23824496</v>
      </c>
      <c r="N47" s="21">
        <v>55035811</v>
      </c>
      <c r="O47" s="21"/>
      <c r="P47" s="21"/>
      <c r="Q47" s="21"/>
      <c r="R47" s="21"/>
      <c r="S47" s="21"/>
      <c r="T47" s="21"/>
      <c r="U47" s="21"/>
      <c r="V47" s="21"/>
      <c r="W47" s="21">
        <v>105491883</v>
      </c>
      <c r="X47" s="21">
        <v>116415686</v>
      </c>
      <c r="Y47" s="21">
        <v>-10923803</v>
      </c>
      <c r="Z47" s="4">
        <v>-9.38</v>
      </c>
      <c r="AA47" s="19">
        <v>232625934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91710324830</v>
      </c>
      <c r="D48" s="40">
        <f>+D28+D32+D38+D42+D47</f>
        <v>0</v>
      </c>
      <c r="E48" s="41">
        <f t="shared" si="9"/>
        <v>99098416837</v>
      </c>
      <c r="F48" s="42">
        <f t="shared" si="9"/>
        <v>99098416837</v>
      </c>
      <c r="G48" s="42">
        <f t="shared" si="9"/>
        <v>6363121083</v>
      </c>
      <c r="H48" s="42">
        <f t="shared" si="9"/>
        <v>9435252000</v>
      </c>
      <c r="I48" s="42">
        <f t="shared" si="9"/>
        <v>8123240149</v>
      </c>
      <c r="J48" s="42">
        <f t="shared" si="9"/>
        <v>23921613232</v>
      </c>
      <c r="K48" s="42">
        <f t="shared" si="9"/>
        <v>7461399143</v>
      </c>
      <c r="L48" s="42">
        <f t="shared" si="9"/>
        <v>8519377994</v>
      </c>
      <c r="M48" s="42">
        <f t="shared" si="9"/>
        <v>7958057157</v>
      </c>
      <c r="N48" s="42">
        <f t="shared" si="9"/>
        <v>23938834294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47860447526</v>
      </c>
      <c r="X48" s="42">
        <f t="shared" si="9"/>
        <v>49540029503</v>
      </c>
      <c r="Y48" s="42">
        <f t="shared" si="9"/>
        <v>-1679581977</v>
      </c>
      <c r="Z48" s="43">
        <f>+IF(X48&lt;&gt;0,+(Y48/X48)*100,0)</f>
        <v>-3.3903532029553785</v>
      </c>
      <c r="AA48" s="40">
        <f>+AA28+AA32+AA38+AA42+AA47</f>
        <v>99098416837</v>
      </c>
    </row>
    <row r="49" spans="1:27" ht="13.5">
      <c r="A49" s="14" t="s">
        <v>58</v>
      </c>
      <c r="B49" s="15"/>
      <c r="C49" s="44">
        <f aca="true" t="shared" si="10" ref="C49:Y49">+C25-C48</f>
        <v>6463506779</v>
      </c>
      <c r="D49" s="44">
        <f>+D25-D48</f>
        <v>0</v>
      </c>
      <c r="E49" s="45">
        <f t="shared" si="10"/>
        <v>10419069049</v>
      </c>
      <c r="F49" s="46">
        <f t="shared" si="10"/>
        <v>10419069049</v>
      </c>
      <c r="G49" s="46">
        <f t="shared" si="10"/>
        <v>2963353049</v>
      </c>
      <c r="H49" s="46">
        <f t="shared" si="10"/>
        <v>-272240631</v>
      </c>
      <c r="I49" s="46">
        <f t="shared" si="10"/>
        <v>600227986</v>
      </c>
      <c r="J49" s="46">
        <f t="shared" si="10"/>
        <v>3291340404</v>
      </c>
      <c r="K49" s="46">
        <f t="shared" si="10"/>
        <v>532532264</v>
      </c>
      <c r="L49" s="46">
        <f t="shared" si="10"/>
        <v>861190596</v>
      </c>
      <c r="M49" s="46">
        <f t="shared" si="10"/>
        <v>1492083179</v>
      </c>
      <c r="N49" s="46">
        <f t="shared" si="10"/>
        <v>2885806039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6177146443</v>
      </c>
      <c r="X49" s="46">
        <f>IF(F25=F48,0,X25-X48)</f>
        <v>5034097922</v>
      </c>
      <c r="Y49" s="46">
        <f t="shared" si="10"/>
        <v>1143048521</v>
      </c>
      <c r="Z49" s="47">
        <f>+IF(X49&lt;&gt;0,+(Y49/X49)*100,0)</f>
        <v>22.706124090368856</v>
      </c>
      <c r="AA49" s="44">
        <f>+AA25-AA48</f>
        <v>10419069049</v>
      </c>
    </row>
    <row r="50" spans="1:27" ht="13.5">
      <c r="A50" s="16" t="s">
        <v>71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73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143472336</v>
      </c>
      <c r="D5" s="19">
        <f>SUM(D6:D8)</f>
        <v>0</v>
      </c>
      <c r="E5" s="20">
        <f t="shared" si="0"/>
        <v>200753689</v>
      </c>
      <c r="F5" s="21">
        <f t="shared" si="0"/>
        <v>200753689</v>
      </c>
      <c r="G5" s="21">
        <f t="shared" si="0"/>
        <v>32943333</v>
      </c>
      <c r="H5" s="21">
        <f t="shared" si="0"/>
        <v>12672605</v>
      </c>
      <c r="I5" s="21">
        <f t="shared" si="0"/>
        <v>9909811</v>
      </c>
      <c r="J5" s="21">
        <f t="shared" si="0"/>
        <v>55525749</v>
      </c>
      <c r="K5" s="21">
        <f t="shared" si="0"/>
        <v>10015231</v>
      </c>
      <c r="L5" s="21">
        <f t="shared" si="0"/>
        <v>13581534</v>
      </c>
      <c r="M5" s="21">
        <f t="shared" si="0"/>
        <v>20642157</v>
      </c>
      <c r="N5" s="21">
        <f t="shared" si="0"/>
        <v>44238922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99764671</v>
      </c>
      <c r="X5" s="21">
        <f t="shared" si="0"/>
        <v>100376700</v>
      </c>
      <c r="Y5" s="21">
        <f t="shared" si="0"/>
        <v>-612029</v>
      </c>
      <c r="Z5" s="4">
        <f>+IF(X5&lt;&gt;0,+(Y5/X5)*100,0)</f>
        <v>-0.6097321390322654</v>
      </c>
      <c r="AA5" s="19">
        <f>SUM(AA6:AA8)</f>
        <v>200753689</v>
      </c>
    </row>
    <row r="6" spans="1:27" ht="13.5">
      <c r="A6" s="5" t="s">
        <v>33</v>
      </c>
      <c r="B6" s="3"/>
      <c r="C6" s="22">
        <v>34516800</v>
      </c>
      <c r="D6" s="22"/>
      <c r="E6" s="23">
        <v>38355000</v>
      </c>
      <c r="F6" s="24">
        <v>38355000</v>
      </c>
      <c r="G6" s="24">
        <v>15671048</v>
      </c>
      <c r="H6" s="24">
        <v>3271</v>
      </c>
      <c r="I6" s="24">
        <v>76080</v>
      </c>
      <c r="J6" s="24">
        <v>15750399</v>
      </c>
      <c r="K6" s="24">
        <v>30</v>
      </c>
      <c r="L6" s="24">
        <v>1991592</v>
      </c>
      <c r="M6" s="24">
        <v>11461590</v>
      </c>
      <c r="N6" s="24">
        <v>13453212</v>
      </c>
      <c r="O6" s="24"/>
      <c r="P6" s="24"/>
      <c r="Q6" s="24"/>
      <c r="R6" s="24"/>
      <c r="S6" s="24"/>
      <c r="T6" s="24"/>
      <c r="U6" s="24"/>
      <c r="V6" s="24"/>
      <c r="W6" s="24">
        <v>29203611</v>
      </c>
      <c r="X6" s="24">
        <v>19177356</v>
      </c>
      <c r="Y6" s="24">
        <v>10026255</v>
      </c>
      <c r="Z6" s="6">
        <v>52.28</v>
      </c>
      <c r="AA6" s="22">
        <v>38355000</v>
      </c>
    </row>
    <row r="7" spans="1:27" ht="13.5">
      <c r="A7" s="5" t="s">
        <v>34</v>
      </c>
      <c r="B7" s="3"/>
      <c r="C7" s="25">
        <v>108955536</v>
      </c>
      <c r="D7" s="25"/>
      <c r="E7" s="26">
        <v>156292689</v>
      </c>
      <c r="F7" s="27">
        <v>156292689</v>
      </c>
      <c r="G7" s="27">
        <v>17169359</v>
      </c>
      <c r="H7" s="27">
        <v>12420652</v>
      </c>
      <c r="I7" s="27">
        <v>9537691</v>
      </c>
      <c r="J7" s="27">
        <v>39127702</v>
      </c>
      <c r="K7" s="27">
        <v>9732455</v>
      </c>
      <c r="L7" s="27">
        <v>11250647</v>
      </c>
      <c r="M7" s="27">
        <v>8950806</v>
      </c>
      <c r="N7" s="27">
        <v>29933908</v>
      </c>
      <c r="O7" s="27"/>
      <c r="P7" s="27"/>
      <c r="Q7" s="27"/>
      <c r="R7" s="27"/>
      <c r="S7" s="27"/>
      <c r="T7" s="27"/>
      <c r="U7" s="27"/>
      <c r="V7" s="27"/>
      <c r="W7" s="27">
        <v>69061610</v>
      </c>
      <c r="X7" s="27">
        <v>78146346</v>
      </c>
      <c r="Y7" s="27">
        <v>-9084736</v>
      </c>
      <c r="Z7" s="7">
        <v>-11.63</v>
      </c>
      <c r="AA7" s="25">
        <v>156292689</v>
      </c>
    </row>
    <row r="8" spans="1:27" ht="13.5">
      <c r="A8" s="5" t="s">
        <v>35</v>
      </c>
      <c r="B8" s="3"/>
      <c r="C8" s="22"/>
      <c r="D8" s="22"/>
      <c r="E8" s="23">
        <v>6106000</v>
      </c>
      <c r="F8" s="24">
        <v>6106000</v>
      </c>
      <c r="G8" s="24">
        <v>102926</v>
      </c>
      <c r="H8" s="24">
        <v>248682</v>
      </c>
      <c r="I8" s="24">
        <v>296040</v>
      </c>
      <c r="J8" s="24">
        <v>647648</v>
      </c>
      <c r="K8" s="24">
        <v>282746</v>
      </c>
      <c r="L8" s="24">
        <v>339295</v>
      </c>
      <c r="M8" s="24">
        <v>229761</v>
      </c>
      <c r="N8" s="24">
        <v>851802</v>
      </c>
      <c r="O8" s="24"/>
      <c r="P8" s="24"/>
      <c r="Q8" s="24"/>
      <c r="R8" s="24"/>
      <c r="S8" s="24"/>
      <c r="T8" s="24"/>
      <c r="U8" s="24"/>
      <c r="V8" s="24"/>
      <c r="W8" s="24">
        <v>1499450</v>
      </c>
      <c r="X8" s="24">
        <v>3052998</v>
      </c>
      <c r="Y8" s="24">
        <v>-1553548</v>
      </c>
      <c r="Z8" s="6">
        <v>-50.89</v>
      </c>
      <c r="AA8" s="22">
        <v>6106000</v>
      </c>
    </row>
    <row r="9" spans="1:27" ht="13.5">
      <c r="A9" s="2" t="s">
        <v>36</v>
      </c>
      <c r="B9" s="3"/>
      <c r="C9" s="19">
        <f aca="true" t="shared" si="1" ref="C9:Y9">SUM(C10:C14)</f>
        <v>27626089</v>
      </c>
      <c r="D9" s="19">
        <f>SUM(D10:D14)</f>
        <v>0</v>
      </c>
      <c r="E9" s="20">
        <f t="shared" si="1"/>
        <v>9420078</v>
      </c>
      <c r="F9" s="21">
        <f t="shared" si="1"/>
        <v>9420078</v>
      </c>
      <c r="G9" s="21">
        <f t="shared" si="1"/>
        <v>143431</v>
      </c>
      <c r="H9" s="21">
        <f t="shared" si="1"/>
        <v>253391</v>
      </c>
      <c r="I9" s="21">
        <f t="shared" si="1"/>
        <v>1202796</v>
      </c>
      <c r="J9" s="21">
        <f t="shared" si="1"/>
        <v>1599618</v>
      </c>
      <c r="K9" s="21">
        <f t="shared" si="1"/>
        <v>396579</v>
      </c>
      <c r="L9" s="21">
        <f t="shared" si="1"/>
        <v>490189</v>
      </c>
      <c r="M9" s="21">
        <f t="shared" si="1"/>
        <v>413319</v>
      </c>
      <c r="N9" s="21">
        <f t="shared" si="1"/>
        <v>1300087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2899705</v>
      </c>
      <c r="X9" s="21">
        <f t="shared" si="1"/>
        <v>4710696</v>
      </c>
      <c r="Y9" s="21">
        <f t="shared" si="1"/>
        <v>-1810991</v>
      </c>
      <c r="Z9" s="4">
        <f>+IF(X9&lt;&gt;0,+(Y9/X9)*100,0)</f>
        <v>-38.44423414289523</v>
      </c>
      <c r="AA9" s="19">
        <f>SUM(AA10:AA14)</f>
        <v>9420078</v>
      </c>
    </row>
    <row r="10" spans="1:27" ht="13.5">
      <c r="A10" s="5" t="s">
        <v>37</v>
      </c>
      <c r="B10" s="3"/>
      <c r="C10" s="22">
        <v>12682005</v>
      </c>
      <c r="D10" s="22"/>
      <c r="E10" s="23">
        <v>4642490</v>
      </c>
      <c r="F10" s="24">
        <v>4642490</v>
      </c>
      <c r="G10" s="24">
        <v>106301</v>
      </c>
      <c r="H10" s="24">
        <v>162731</v>
      </c>
      <c r="I10" s="24">
        <v>1096601</v>
      </c>
      <c r="J10" s="24">
        <v>1365633</v>
      </c>
      <c r="K10" s="24">
        <v>254405</v>
      </c>
      <c r="L10" s="24">
        <v>240086</v>
      </c>
      <c r="M10" s="24">
        <v>293884</v>
      </c>
      <c r="N10" s="24">
        <v>788375</v>
      </c>
      <c r="O10" s="24"/>
      <c r="P10" s="24"/>
      <c r="Q10" s="24"/>
      <c r="R10" s="24"/>
      <c r="S10" s="24"/>
      <c r="T10" s="24"/>
      <c r="U10" s="24"/>
      <c r="V10" s="24"/>
      <c r="W10" s="24">
        <v>2154008</v>
      </c>
      <c r="X10" s="24">
        <v>2321244</v>
      </c>
      <c r="Y10" s="24">
        <v>-167236</v>
      </c>
      <c r="Z10" s="6">
        <v>-7.2</v>
      </c>
      <c r="AA10" s="22">
        <v>4642490</v>
      </c>
    </row>
    <row r="11" spans="1:27" ht="13.5">
      <c r="A11" s="5" t="s">
        <v>38</v>
      </c>
      <c r="B11" s="3"/>
      <c r="C11" s="22"/>
      <c r="D11" s="22"/>
      <c r="E11" s="23">
        <v>573480</v>
      </c>
      <c r="F11" s="24">
        <v>573480</v>
      </c>
      <c r="G11" s="24"/>
      <c r="H11" s="24"/>
      <c r="I11" s="24"/>
      <c r="J11" s="24"/>
      <c r="K11" s="24">
        <v>26910</v>
      </c>
      <c r="L11" s="24">
        <v>13281</v>
      </c>
      <c r="M11" s="24">
        <v>18880</v>
      </c>
      <c r="N11" s="24">
        <v>59071</v>
      </c>
      <c r="O11" s="24"/>
      <c r="P11" s="24"/>
      <c r="Q11" s="24"/>
      <c r="R11" s="24"/>
      <c r="S11" s="24"/>
      <c r="T11" s="24"/>
      <c r="U11" s="24"/>
      <c r="V11" s="24"/>
      <c r="W11" s="24">
        <v>59071</v>
      </c>
      <c r="X11" s="24">
        <v>286740</v>
      </c>
      <c r="Y11" s="24">
        <v>-227669</v>
      </c>
      <c r="Z11" s="6">
        <v>-79.4</v>
      </c>
      <c r="AA11" s="22">
        <v>573480</v>
      </c>
    </row>
    <row r="12" spans="1:27" ht="13.5">
      <c r="A12" s="5" t="s">
        <v>39</v>
      </c>
      <c r="B12" s="3"/>
      <c r="C12" s="22">
        <v>13587992</v>
      </c>
      <c r="D12" s="22"/>
      <c r="E12" s="23">
        <v>3482868</v>
      </c>
      <c r="F12" s="24">
        <v>3482868</v>
      </c>
      <c r="G12" s="24">
        <v>37130</v>
      </c>
      <c r="H12" s="24">
        <v>90660</v>
      </c>
      <c r="I12" s="24">
        <v>106195</v>
      </c>
      <c r="J12" s="24">
        <v>233985</v>
      </c>
      <c r="K12" s="24">
        <v>115264</v>
      </c>
      <c r="L12" s="24">
        <v>119004</v>
      </c>
      <c r="M12" s="24">
        <v>100555</v>
      </c>
      <c r="N12" s="24">
        <v>334823</v>
      </c>
      <c r="O12" s="24"/>
      <c r="P12" s="24"/>
      <c r="Q12" s="24"/>
      <c r="R12" s="24"/>
      <c r="S12" s="24"/>
      <c r="T12" s="24"/>
      <c r="U12" s="24"/>
      <c r="V12" s="24"/>
      <c r="W12" s="24">
        <v>568808</v>
      </c>
      <c r="X12" s="24">
        <v>1742094</v>
      </c>
      <c r="Y12" s="24">
        <v>-1173286</v>
      </c>
      <c r="Z12" s="6">
        <v>-67.35</v>
      </c>
      <c r="AA12" s="22">
        <v>3482868</v>
      </c>
    </row>
    <row r="13" spans="1:27" ht="13.5">
      <c r="A13" s="5" t="s">
        <v>40</v>
      </c>
      <c r="B13" s="3"/>
      <c r="C13" s="22">
        <v>1356092</v>
      </c>
      <c r="D13" s="22"/>
      <c r="E13" s="23"/>
      <c r="F13" s="24"/>
      <c r="G13" s="24"/>
      <c r="H13" s="24"/>
      <c r="I13" s="24"/>
      <c r="J13" s="24"/>
      <c r="K13" s="24"/>
      <c r="L13" s="24">
        <v>117818</v>
      </c>
      <c r="M13" s="24"/>
      <c r="N13" s="24">
        <v>117818</v>
      </c>
      <c r="O13" s="24"/>
      <c r="P13" s="24"/>
      <c r="Q13" s="24"/>
      <c r="R13" s="24"/>
      <c r="S13" s="24"/>
      <c r="T13" s="24"/>
      <c r="U13" s="24"/>
      <c r="V13" s="24"/>
      <c r="W13" s="24">
        <v>117818</v>
      </c>
      <c r="X13" s="24"/>
      <c r="Y13" s="24">
        <v>117818</v>
      </c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721240</v>
      </c>
      <c r="F14" s="27">
        <v>721240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360618</v>
      </c>
      <c r="Y14" s="27">
        <v>-360618</v>
      </c>
      <c r="Z14" s="7">
        <v>-100</v>
      </c>
      <c r="AA14" s="25">
        <v>721240</v>
      </c>
    </row>
    <row r="15" spans="1:27" ht="13.5">
      <c r="A15" s="2" t="s">
        <v>42</v>
      </c>
      <c r="B15" s="8"/>
      <c r="C15" s="19">
        <f aca="true" t="shared" si="2" ref="C15:Y15">SUM(C16:C18)</f>
        <v>45026957</v>
      </c>
      <c r="D15" s="19">
        <f>SUM(D16:D18)</f>
        <v>0</v>
      </c>
      <c r="E15" s="20">
        <f t="shared" si="2"/>
        <v>54978722</v>
      </c>
      <c r="F15" s="21">
        <f t="shared" si="2"/>
        <v>54978722</v>
      </c>
      <c r="G15" s="21">
        <f t="shared" si="2"/>
        <v>5064449</v>
      </c>
      <c r="H15" s="21">
        <f t="shared" si="2"/>
        <v>2590525</v>
      </c>
      <c r="I15" s="21">
        <f t="shared" si="2"/>
        <v>1354419</v>
      </c>
      <c r="J15" s="21">
        <f t="shared" si="2"/>
        <v>9009393</v>
      </c>
      <c r="K15" s="21">
        <f t="shared" si="2"/>
        <v>2534915</v>
      </c>
      <c r="L15" s="21">
        <f t="shared" si="2"/>
        <v>256093</v>
      </c>
      <c r="M15" s="21">
        <f t="shared" si="2"/>
        <v>1416922</v>
      </c>
      <c r="N15" s="21">
        <f t="shared" si="2"/>
        <v>4207930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13217323</v>
      </c>
      <c r="X15" s="21">
        <f t="shared" si="2"/>
        <v>27489138</v>
      </c>
      <c r="Y15" s="21">
        <f t="shared" si="2"/>
        <v>-14271815</v>
      </c>
      <c r="Z15" s="4">
        <f>+IF(X15&lt;&gt;0,+(Y15/X15)*100,0)</f>
        <v>-51.918015763171624</v>
      </c>
      <c r="AA15" s="19">
        <f>SUM(AA16:AA18)</f>
        <v>54978722</v>
      </c>
    </row>
    <row r="16" spans="1:27" ht="13.5">
      <c r="A16" s="5" t="s">
        <v>43</v>
      </c>
      <c r="B16" s="3"/>
      <c r="C16" s="22">
        <v>5708343</v>
      </c>
      <c r="D16" s="22"/>
      <c r="E16" s="23">
        <v>7598686</v>
      </c>
      <c r="F16" s="24">
        <v>7598686</v>
      </c>
      <c r="G16" s="24">
        <v>406352</v>
      </c>
      <c r="H16" s="24">
        <v>192914</v>
      </c>
      <c r="I16" s="24">
        <v>194743</v>
      </c>
      <c r="J16" s="24">
        <v>794009</v>
      </c>
      <c r="K16" s="24">
        <v>170052</v>
      </c>
      <c r="L16" s="24">
        <v>307440</v>
      </c>
      <c r="M16" s="24">
        <v>167714</v>
      </c>
      <c r="N16" s="24">
        <v>645206</v>
      </c>
      <c r="O16" s="24"/>
      <c r="P16" s="24"/>
      <c r="Q16" s="24"/>
      <c r="R16" s="24"/>
      <c r="S16" s="24"/>
      <c r="T16" s="24"/>
      <c r="U16" s="24"/>
      <c r="V16" s="24"/>
      <c r="W16" s="24">
        <v>1439215</v>
      </c>
      <c r="X16" s="24">
        <v>3799104</v>
      </c>
      <c r="Y16" s="24">
        <v>-2359889</v>
      </c>
      <c r="Z16" s="6">
        <v>-62.12</v>
      </c>
      <c r="AA16" s="22">
        <v>7598686</v>
      </c>
    </row>
    <row r="17" spans="1:27" ht="13.5">
      <c r="A17" s="5" t="s">
        <v>44</v>
      </c>
      <c r="B17" s="3"/>
      <c r="C17" s="22">
        <v>39318614</v>
      </c>
      <c r="D17" s="22"/>
      <c r="E17" s="23">
        <v>47167636</v>
      </c>
      <c r="F17" s="24">
        <v>47167636</v>
      </c>
      <c r="G17" s="24">
        <v>4656458</v>
      </c>
      <c r="H17" s="24">
        <v>2396249</v>
      </c>
      <c r="I17" s="24">
        <v>1158412</v>
      </c>
      <c r="J17" s="24">
        <v>8211119</v>
      </c>
      <c r="K17" s="24">
        <v>2356424</v>
      </c>
      <c r="L17" s="24">
        <v>-52860</v>
      </c>
      <c r="M17" s="24">
        <v>1249208</v>
      </c>
      <c r="N17" s="24">
        <v>3552772</v>
      </c>
      <c r="O17" s="24"/>
      <c r="P17" s="24"/>
      <c r="Q17" s="24"/>
      <c r="R17" s="24"/>
      <c r="S17" s="24"/>
      <c r="T17" s="24"/>
      <c r="U17" s="24"/>
      <c r="V17" s="24"/>
      <c r="W17" s="24">
        <v>11763891</v>
      </c>
      <c r="X17" s="24">
        <v>23583834</v>
      </c>
      <c r="Y17" s="24">
        <v>-11819943</v>
      </c>
      <c r="Z17" s="6">
        <v>-50.12</v>
      </c>
      <c r="AA17" s="22">
        <v>47167636</v>
      </c>
    </row>
    <row r="18" spans="1:27" ht="13.5">
      <c r="A18" s="5" t="s">
        <v>45</v>
      </c>
      <c r="B18" s="3"/>
      <c r="C18" s="22"/>
      <c r="D18" s="22"/>
      <c r="E18" s="23">
        <v>212400</v>
      </c>
      <c r="F18" s="24">
        <v>212400</v>
      </c>
      <c r="G18" s="24">
        <v>1639</v>
      </c>
      <c r="H18" s="24">
        <v>1362</v>
      </c>
      <c r="I18" s="24">
        <v>1264</v>
      </c>
      <c r="J18" s="24">
        <v>4265</v>
      </c>
      <c r="K18" s="24">
        <v>8439</v>
      </c>
      <c r="L18" s="24">
        <v>1513</v>
      </c>
      <c r="M18" s="24"/>
      <c r="N18" s="24">
        <v>9952</v>
      </c>
      <c r="O18" s="24"/>
      <c r="P18" s="24"/>
      <c r="Q18" s="24"/>
      <c r="R18" s="24"/>
      <c r="S18" s="24"/>
      <c r="T18" s="24"/>
      <c r="U18" s="24"/>
      <c r="V18" s="24"/>
      <c r="W18" s="24">
        <v>14217</v>
      </c>
      <c r="X18" s="24">
        <v>106200</v>
      </c>
      <c r="Y18" s="24">
        <v>-91983</v>
      </c>
      <c r="Z18" s="6">
        <v>-86.61</v>
      </c>
      <c r="AA18" s="22">
        <v>212400</v>
      </c>
    </row>
    <row r="19" spans="1:27" ht="13.5">
      <c r="A19" s="2" t="s">
        <v>46</v>
      </c>
      <c r="B19" s="8"/>
      <c r="C19" s="19">
        <f aca="true" t="shared" si="3" ref="C19:Y19">SUM(C20:C23)</f>
        <v>550263026</v>
      </c>
      <c r="D19" s="19">
        <f>SUM(D20:D23)</f>
        <v>0</v>
      </c>
      <c r="E19" s="20">
        <f t="shared" si="3"/>
        <v>674666567</v>
      </c>
      <c r="F19" s="21">
        <f t="shared" si="3"/>
        <v>674666567</v>
      </c>
      <c r="G19" s="21">
        <f t="shared" si="3"/>
        <v>65290370</v>
      </c>
      <c r="H19" s="21">
        <f t="shared" si="3"/>
        <v>46144821</v>
      </c>
      <c r="I19" s="21">
        <f t="shared" si="3"/>
        <v>48563297</v>
      </c>
      <c r="J19" s="21">
        <f t="shared" si="3"/>
        <v>159998488</v>
      </c>
      <c r="K19" s="21">
        <f t="shared" si="3"/>
        <v>47040640</v>
      </c>
      <c r="L19" s="21">
        <f t="shared" si="3"/>
        <v>50271749</v>
      </c>
      <c r="M19" s="21">
        <f t="shared" si="3"/>
        <v>61946243</v>
      </c>
      <c r="N19" s="21">
        <f t="shared" si="3"/>
        <v>159258632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319257120</v>
      </c>
      <c r="X19" s="21">
        <f t="shared" si="3"/>
        <v>337332948</v>
      </c>
      <c r="Y19" s="21">
        <f t="shared" si="3"/>
        <v>-18075828</v>
      </c>
      <c r="Z19" s="4">
        <f>+IF(X19&lt;&gt;0,+(Y19/X19)*100,0)</f>
        <v>-5.358453156493922</v>
      </c>
      <c r="AA19" s="19">
        <f>SUM(AA20:AA23)</f>
        <v>674666567</v>
      </c>
    </row>
    <row r="20" spans="1:27" ht="13.5">
      <c r="A20" s="5" t="s">
        <v>47</v>
      </c>
      <c r="B20" s="3"/>
      <c r="C20" s="22">
        <v>383908357</v>
      </c>
      <c r="D20" s="22"/>
      <c r="E20" s="23">
        <v>441403000</v>
      </c>
      <c r="F20" s="24">
        <v>441403000</v>
      </c>
      <c r="G20" s="24">
        <v>44186577</v>
      </c>
      <c r="H20" s="24">
        <v>33197411</v>
      </c>
      <c r="I20" s="24">
        <v>35134766</v>
      </c>
      <c r="J20" s="24">
        <v>112518754</v>
      </c>
      <c r="K20" s="24">
        <v>33365789</v>
      </c>
      <c r="L20" s="24">
        <v>33943266</v>
      </c>
      <c r="M20" s="24">
        <v>39249070</v>
      </c>
      <c r="N20" s="24">
        <v>106558125</v>
      </c>
      <c r="O20" s="24"/>
      <c r="P20" s="24"/>
      <c r="Q20" s="24"/>
      <c r="R20" s="24"/>
      <c r="S20" s="24"/>
      <c r="T20" s="24"/>
      <c r="U20" s="24"/>
      <c r="V20" s="24"/>
      <c r="W20" s="24">
        <v>219076879</v>
      </c>
      <c r="X20" s="24">
        <v>220701318</v>
      </c>
      <c r="Y20" s="24">
        <v>-1624439</v>
      </c>
      <c r="Z20" s="6">
        <v>-0.74</v>
      </c>
      <c r="AA20" s="22">
        <v>441403000</v>
      </c>
    </row>
    <row r="21" spans="1:27" ht="13.5">
      <c r="A21" s="5" t="s">
        <v>48</v>
      </c>
      <c r="B21" s="3"/>
      <c r="C21" s="22">
        <v>80140035</v>
      </c>
      <c r="D21" s="22"/>
      <c r="E21" s="23">
        <v>137557000</v>
      </c>
      <c r="F21" s="24">
        <v>137557000</v>
      </c>
      <c r="G21" s="24">
        <v>10353255</v>
      </c>
      <c r="H21" s="24">
        <v>6835103</v>
      </c>
      <c r="I21" s="24">
        <v>7304466</v>
      </c>
      <c r="J21" s="24">
        <v>24492824</v>
      </c>
      <c r="K21" s="24">
        <v>7494926</v>
      </c>
      <c r="L21" s="24">
        <v>9374156</v>
      </c>
      <c r="M21" s="24">
        <v>11712720</v>
      </c>
      <c r="N21" s="24">
        <v>28581802</v>
      </c>
      <c r="O21" s="24"/>
      <c r="P21" s="24"/>
      <c r="Q21" s="24"/>
      <c r="R21" s="24"/>
      <c r="S21" s="24"/>
      <c r="T21" s="24"/>
      <c r="U21" s="24"/>
      <c r="V21" s="24"/>
      <c r="W21" s="24">
        <v>53074626</v>
      </c>
      <c r="X21" s="24">
        <v>68778366</v>
      </c>
      <c r="Y21" s="24">
        <v>-15703740</v>
      </c>
      <c r="Z21" s="6">
        <v>-22.83</v>
      </c>
      <c r="AA21" s="22">
        <v>137557000</v>
      </c>
    </row>
    <row r="22" spans="1:27" ht="13.5">
      <c r="A22" s="5" t="s">
        <v>49</v>
      </c>
      <c r="B22" s="3"/>
      <c r="C22" s="25">
        <v>39503245</v>
      </c>
      <c r="D22" s="25"/>
      <c r="E22" s="26">
        <v>48030000</v>
      </c>
      <c r="F22" s="27">
        <v>48030000</v>
      </c>
      <c r="G22" s="27">
        <v>5197361</v>
      </c>
      <c r="H22" s="27">
        <v>2666104</v>
      </c>
      <c r="I22" s="27">
        <v>2671912</v>
      </c>
      <c r="J22" s="27">
        <v>10535377</v>
      </c>
      <c r="K22" s="27">
        <v>2680108</v>
      </c>
      <c r="L22" s="27">
        <v>3124550</v>
      </c>
      <c r="M22" s="27">
        <v>5108247</v>
      </c>
      <c r="N22" s="27">
        <v>10912905</v>
      </c>
      <c r="O22" s="27"/>
      <c r="P22" s="27"/>
      <c r="Q22" s="27"/>
      <c r="R22" s="27"/>
      <c r="S22" s="27"/>
      <c r="T22" s="27"/>
      <c r="U22" s="27"/>
      <c r="V22" s="27"/>
      <c r="W22" s="27">
        <v>21448282</v>
      </c>
      <c r="X22" s="27">
        <v>24014982</v>
      </c>
      <c r="Y22" s="27">
        <v>-2566700</v>
      </c>
      <c r="Z22" s="7">
        <v>-10.69</v>
      </c>
      <c r="AA22" s="25">
        <v>48030000</v>
      </c>
    </row>
    <row r="23" spans="1:27" ht="13.5">
      <c r="A23" s="5" t="s">
        <v>50</v>
      </c>
      <c r="B23" s="3"/>
      <c r="C23" s="22">
        <v>46711389</v>
      </c>
      <c r="D23" s="22"/>
      <c r="E23" s="23">
        <v>47676567</v>
      </c>
      <c r="F23" s="24">
        <v>47676567</v>
      </c>
      <c r="G23" s="24">
        <v>5553177</v>
      </c>
      <c r="H23" s="24">
        <v>3446203</v>
      </c>
      <c r="I23" s="24">
        <v>3452153</v>
      </c>
      <c r="J23" s="24">
        <v>12451533</v>
      </c>
      <c r="K23" s="24">
        <v>3499817</v>
      </c>
      <c r="L23" s="24">
        <v>3829777</v>
      </c>
      <c r="M23" s="24">
        <v>5876206</v>
      </c>
      <c r="N23" s="24">
        <v>13205800</v>
      </c>
      <c r="O23" s="24"/>
      <c r="P23" s="24"/>
      <c r="Q23" s="24"/>
      <c r="R23" s="24"/>
      <c r="S23" s="24"/>
      <c r="T23" s="24"/>
      <c r="U23" s="24"/>
      <c r="V23" s="24"/>
      <c r="W23" s="24">
        <v>25657333</v>
      </c>
      <c r="X23" s="24">
        <v>23838282</v>
      </c>
      <c r="Y23" s="24">
        <v>1819051</v>
      </c>
      <c r="Z23" s="6">
        <v>7.63</v>
      </c>
      <c r="AA23" s="22">
        <v>47676567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766388408</v>
      </c>
      <c r="D25" s="40">
        <f>+D5+D9+D15+D19+D24</f>
        <v>0</v>
      </c>
      <c r="E25" s="41">
        <f t="shared" si="4"/>
        <v>939819056</v>
      </c>
      <c r="F25" s="42">
        <f t="shared" si="4"/>
        <v>939819056</v>
      </c>
      <c r="G25" s="42">
        <f t="shared" si="4"/>
        <v>103441583</v>
      </c>
      <c r="H25" s="42">
        <f t="shared" si="4"/>
        <v>61661342</v>
      </c>
      <c r="I25" s="42">
        <f t="shared" si="4"/>
        <v>61030323</v>
      </c>
      <c r="J25" s="42">
        <f t="shared" si="4"/>
        <v>226133248</v>
      </c>
      <c r="K25" s="42">
        <f t="shared" si="4"/>
        <v>59987365</v>
      </c>
      <c r="L25" s="42">
        <f t="shared" si="4"/>
        <v>64599565</v>
      </c>
      <c r="M25" s="42">
        <f t="shared" si="4"/>
        <v>84418641</v>
      </c>
      <c r="N25" s="42">
        <f t="shared" si="4"/>
        <v>209005571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435138819</v>
      </c>
      <c r="X25" s="42">
        <f t="shared" si="4"/>
        <v>469909482</v>
      </c>
      <c r="Y25" s="42">
        <f t="shared" si="4"/>
        <v>-34770663</v>
      </c>
      <c r="Z25" s="43">
        <f>+IF(X25&lt;&gt;0,+(Y25/X25)*100,0)</f>
        <v>-7.399438473131299</v>
      </c>
      <c r="AA25" s="40">
        <f>+AA5+AA9+AA15+AA19+AA24</f>
        <v>939819056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318572435</v>
      </c>
      <c r="D28" s="19">
        <f>SUM(D29:D31)</f>
        <v>0</v>
      </c>
      <c r="E28" s="20">
        <f t="shared" si="5"/>
        <v>215442165</v>
      </c>
      <c r="F28" s="21">
        <f t="shared" si="5"/>
        <v>215442165</v>
      </c>
      <c r="G28" s="21">
        <f t="shared" si="5"/>
        <v>10775613</v>
      </c>
      <c r="H28" s="21">
        <f t="shared" si="5"/>
        <v>10088846</v>
      </c>
      <c r="I28" s="21">
        <f t="shared" si="5"/>
        <v>10136642</v>
      </c>
      <c r="J28" s="21">
        <f t="shared" si="5"/>
        <v>31001101</v>
      </c>
      <c r="K28" s="21">
        <f t="shared" si="5"/>
        <v>14250437</v>
      </c>
      <c r="L28" s="21">
        <f t="shared" si="5"/>
        <v>13830082</v>
      </c>
      <c r="M28" s="21">
        <f t="shared" si="5"/>
        <v>17042033</v>
      </c>
      <c r="N28" s="21">
        <f t="shared" si="5"/>
        <v>45122552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76123653</v>
      </c>
      <c r="X28" s="21">
        <f t="shared" si="5"/>
        <v>107721084</v>
      </c>
      <c r="Y28" s="21">
        <f t="shared" si="5"/>
        <v>-31597431</v>
      </c>
      <c r="Z28" s="4">
        <f>+IF(X28&lt;&gt;0,+(Y28/X28)*100,0)</f>
        <v>-29.3326337117068</v>
      </c>
      <c r="AA28" s="19">
        <f>SUM(AA29:AA31)</f>
        <v>215442165</v>
      </c>
    </row>
    <row r="29" spans="1:27" ht="13.5">
      <c r="A29" s="5" t="s">
        <v>33</v>
      </c>
      <c r="B29" s="3"/>
      <c r="C29" s="22">
        <v>52712918</v>
      </c>
      <c r="D29" s="22"/>
      <c r="E29" s="23">
        <v>71101067</v>
      </c>
      <c r="F29" s="24">
        <v>71101067</v>
      </c>
      <c r="G29" s="24">
        <v>3401180</v>
      </c>
      <c r="H29" s="24">
        <v>3566284</v>
      </c>
      <c r="I29" s="24">
        <v>4199346</v>
      </c>
      <c r="J29" s="24">
        <v>11166810</v>
      </c>
      <c r="K29" s="24">
        <v>5334471</v>
      </c>
      <c r="L29" s="24">
        <v>5160823</v>
      </c>
      <c r="M29" s="24">
        <v>6254510</v>
      </c>
      <c r="N29" s="24">
        <v>16749804</v>
      </c>
      <c r="O29" s="24"/>
      <c r="P29" s="24"/>
      <c r="Q29" s="24"/>
      <c r="R29" s="24"/>
      <c r="S29" s="24"/>
      <c r="T29" s="24"/>
      <c r="U29" s="24"/>
      <c r="V29" s="24"/>
      <c r="W29" s="24">
        <v>27916614</v>
      </c>
      <c r="X29" s="24">
        <v>35550534</v>
      </c>
      <c r="Y29" s="24">
        <v>-7633920</v>
      </c>
      <c r="Z29" s="6">
        <v>-21.47</v>
      </c>
      <c r="AA29" s="22">
        <v>71101067</v>
      </c>
    </row>
    <row r="30" spans="1:27" ht="13.5">
      <c r="A30" s="5" t="s">
        <v>34</v>
      </c>
      <c r="B30" s="3"/>
      <c r="C30" s="25">
        <v>213818745</v>
      </c>
      <c r="D30" s="25"/>
      <c r="E30" s="26">
        <v>77512616</v>
      </c>
      <c r="F30" s="27">
        <v>77512616</v>
      </c>
      <c r="G30" s="27">
        <v>3402034</v>
      </c>
      <c r="H30" s="27">
        <v>2561136</v>
      </c>
      <c r="I30" s="27">
        <v>3039497</v>
      </c>
      <c r="J30" s="27">
        <v>9002667</v>
      </c>
      <c r="K30" s="27">
        <v>5587933</v>
      </c>
      <c r="L30" s="27">
        <v>5643988</v>
      </c>
      <c r="M30" s="27">
        <v>6333954</v>
      </c>
      <c r="N30" s="27">
        <v>17565875</v>
      </c>
      <c r="O30" s="27"/>
      <c r="P30" s="27"/>
      <c r="Q30" s="27"/>
      <c r="R30" s="27"/>
      <c r="S30" s="27"/>
      <c r="T30" s="27"/>
      <c r="U30" s="27"/>
      <c r="V30" s="27"/>
      <c r="W30" s="27">
        <v>26568542</v>
      </c>
      <c r="X30" s="27">
        <v>38756310</v>
      </c>
      <c r="Y30" s="27">
        <v>-12187768</v>
      </c>
      <c r="Z30" s="7">
        <v>-31.45</v>
      </c>
      <c r="AA30" s="25">
        <v>77512616</v>
      </c>
    </row>
    <row r="31" spans="1:27" ht="13.5">
      <c r="A31" s="5" t="s">
        <v>35</v>
      </c>
      <c r="B31" s="3"/>
      <c r="C31" s="22">
        <v>52040772</v>
      </c>
      <c r="D31" s="22"/>
      <c r="E31" s="23">
        <v>66828482</v>
      </c>
      <c r="F31" s="24">
        <v>66828482</v>
      </c>
      <c r="G31" s="24">
        <v>3972399</v>
      </c>
      <c r="H31" s="24">
        <v>3961426</v>
      </c>
      <c r="I31" s="24">
        <v>2897799</v>
      </c>
      <c r="J31" s="24">
        <v>10831624</v>
      </c>
      <c r="K31" s="24">
        <v>3328033</v>
      </c>
      <c r="L31" s="24">
        <v>3025271</v>
      </c>
      <c r="M31" s="24">
        <v>4453569</v>
      </c>
      <c r="N31" s="24">
        <v>10806873</v>
      </c>
      <c r="O31" s="24"/>
      <c r="P31" s="24"/>
      <c r="Q31" s="24"/>
      <c r="R31" s="24"/>
      <c r="S31" s="24"/>
      <c r="T31" s="24"/>
      <c r="U31" s="24"/>
      <c r="V31" s="24"/>
      <c r="W31" s="24">
        <v>21638497</v>
      </c>
      <c r="X31" s="24">
        <v>33414240</v>
      </c>
      <c r="Y31" s="24">
        <v>-11775743</v>
      </c>
      <c r="Z31" s="6">
        <v>-35.24</v>
      </c>
      <c r="AA31" s="22">
        <v>66828482</v>
      </c>
    </row>
    <row r="32" spans="1:27" ht="13.5">
      <c r="A32" s="2" t="s">
        <v>36</v>
      </c>
      <c r="B32" s="3"/>
      <c r="C32" s="19">
        <f aca="true" t="shared" si="6" ref="C32:Y32">SUM(C33:C37)</f>
        <v>43979131</v>
      </c>
      <c r="D32" s="19">
        <f>SUM(D33:D37)</f>
        <v>0</v>
      </c>
      <c r="E32" s="20">
        <f t="shared" si="6"/>
        <v>74378843</v>
      </c>
      <c r="F32" s="21">
        <f t="shared" si="6"/>
        <v>74378843</v>
      </c>
      <c r="G32" s="21">
        <f t="shared" si="6"/>
        <v>3713230</v>
      </c>
      <c r="H32" s="21">
        <f t="shared" si="6"/>
        <v>5397058</v>
      </c>
      <c r="I32" s="21">
        <f t="shared" si="6"/>
        <v>4402281</v>
      </c>
      <c r="J32" s="21">
        <f t="shared" si="6"/>
        <v>13512569</v>
      </c>
      <c r="K32" s="21">
        <f t="shared" si="6"/>
        <v>4442118</v>
      </c>
      <c r="L32" s="21">
        <f t="shared" si="6"/>
        <v>4952826</v>
      </c>
      <c r="M32" s="21">
        <f t="shared" si="6"/>
        <v>7025766</v>
      </c>
      <c r="N32" s="21">
        <f t="shared" si="6"/>
        <v>16420710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29933279</v>
      </c>
      <c r="X32" s="21">
        <f t="shared" si="6"/>
        <v>37189416</v>
      </c>
      <c r="Y32" s="21">
        <f t="shared" si="6"/>
        <v>-7256137</v>
      </c>
      <c r="Z32" s="4">
        <f>+IF(X32&lt;&gt;0,+(Y32/X32)*100,0)</f>
        <v>-19.511295902038363</v>
      </c>
      <c r="AA32" s="19">
        <f>SUM(AA33:AA37)</f>
        <v>74378843</v>
      </c>
    </row>
    <row r="33" spans="1:27" ht="13.5">
      <c r="A33" s="5" t="s">
        <v>37</v>
      </c>
      <c r="B33" s="3"/>
      <c r="C33" s="22">
        <v>18768350</v>
      </c>
      <c r="D33" s="22"/>
      <c r="E33" s="23">
        <v>17333261</v>
      </c>
      <c r="F33" s="24">
        <v>17333261</v>
      </c>
      <c r="G33" s="24">
        <v>2107567</v>
      </c>
      <c r="H33" s="24">
        <v>3226947</v>
      </c>
      <c r="I33" s="24">
        <v>2411660</v>
      </c>
      <c r="J33" s="24">
        <v>7746174</v>
      </c>
      <c r="K33" s="24">
        <v>1361390</v>
      </c>
      <c r="L33" s="24">
        <v>1335198</v>
      </c>
      <c r="M33" s="24">
        <v>2582597</v>
      </c>
      <c r="N33" s="24">
        <v>5279185</v>
      </c>
      <c r="O33" s="24"/>
      <c r="P33" s="24"/>
      <c r="Q33" s="24"/>
      <c r="R33" s="24"/>
      <c r="S33" s="24"/>
      <c r="T33" s="24"/>
      <c r="U33" s="24"/>
      <c r="V33" s="24"/>
      <c r="W33" s="24">
        <v>13025359</v>
      </c>
      <c r="X33" s="24">
        <v>8666628</v>
      </c>
      <c r="Y33" s="24">
        <v>4358731</v>
      </c>
      <c r="Z33" s="6">
        <v>50.29</v>
      </c>
      <c r="AA33" s="22">
        <v>17333261</v>
      </c>
    </row>
    <row r="34" spans="1:27" ht="13.5">
      <c r="A34" s="5" t="s">
        <v>38</v>
      </c>
      <c r="B34" s="3"/>
      <c r="C34" s="22">
        <v>567726</v>
      </c>
      <c r="D34" s="22"/>
      <c r="E34" s="23">
        <v>27287158</v>
      </c>
      <c r="F34" s="24">
        <v>27287158</v>
      </c>
      <c r="G34" s="24"/>
      <c r="H34" s="24"/>
      <c r="I34" s="24"/>
      <c r="J34" s="24"/>
      <c r="K34" s="24">
        <v>1200745</v>
      </c>
      <c r="L34" s="24">
        <v>1394887</v>
      </c>
      <c r="M34" s="24">
        <v>1827991</v>
      </c>
      <c r="N34" s="24">
        <v>4423623</v>
      </c>
      <c r="O34" s="24"/>
      <c r="P34" s="24"/>
      <c r="Q34" s="24"/>
      <c r="R34" s="24"/>
      <c r="S34" s="24"/>
      <c r="T34" s="24"/>
      <c r="U34" s="24"/>
      <c r="V34" s="24"/>
      <c r="W34" s="24">
        <v>4423623</v>
      </c>
      <c r="X34" s="24">
        <v>13643580</v>
      </c>
      <c r="Y34" s="24">
        <v>-9219957</v>
      </c>
      <c r="Z34" s="6">
        <v>-67.58</v>
      </c>
      <c r="AA34" s="22">
        <v>27287158</v>
      </c>
    </row>
    <row r="35" spans="1:27" ht="13.5">
      <c r="A35" s="5" t="s">
        <v>39</v>
      </c>
      <c r="B35" s="3"/>
      <c r="C35" s="22">
        <v>24643055</v>
      </c>
      <c r="D35" s="22"/>
      <c r="E35" s="23">
        <v>28710484</v>
      </c>
      <c r="F35" s="24">
        <v>28710484</v>
      </c>
      <c r="G35" s="24">
        <v>1511447</v>
      </c>
      <c r="H35" s="24">
        <v>2045119</v>
      </c>
      <c r="I35" s="24">
        <v>1860905</v>
      </c>
      <c r="J35" s="24">
        <v>5417471</v>
      </c>
      <c r="K35" s="24">
        <v>1865184</v>
      </c>
      <c r="L35" s="24">
        <v>2207942</v>
      </c>
      <c r="M35" s="24">
        <v>2595426</v>
      </c>
      <c r="N35" s="24">
        <v>6668552</v>
      </c>
      <c r="O35" s="24"/>
      <c r="P35" s="24"/>
      <c r="Q35" s="24"/>
      <c r="R35" s="24"/>
      <c r="S35" s="24"/>
      <c r="T35" s="24"/>
      <c r="U35" s="24"/>
      <c r="V35" s="24"/>
      <c r="W35" s="24">
        <v>12086023</v>
      </c>
      <c r="X35" s="24">
        <v>14355240</v>
      </c>
      <c r="Y35" s="24">
        <v>-2269217</v>
      </c>
      <c r="Z35" s="6">
        <v>-15.81</v>
      </c>
      <c r="AA35" s="22">
        <v>28710484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1047940</v>
      </c>
      <c r="F37" s="27">
        <v>1047940</v>
      </c>
      <c r="G37" s="27">
        <v>94216</v>
      </c>
      <c r="H37" s="27">
        <v>124992</v>
      </c>
      <c r="I37" s="27">
        <v>129716</v>
      </c>
      <c r="J37" s="27">
        <v>348924</v>
      </c>
      <c r="K37" s="27">
        <v>14799</v>
      </c>
      <c r="L37" s="27">
        <v>14799</v>
      </c>
      <c r="M37" s="27">
        <v>19752</v>
      </c>
      <c r="N37" s="27">
        <v>49350</v>
      </c>
      <c r="O37" s="27"/>
      <c r="P37" s="27"/>
      <c r="Q37" s="27"/>
      <c r="R37" s="27"/>
      <c r="S37" s="27"/>
      <c r="T37" s="27"/>
      <c r="U37" s="27"/>
      <c r="V37" s="27"/>
      <c r="W37" s="27">
        <v>398274</v>
      </c>
      <c r="X37" s="27">
        <v>523968</v>
      </c>
      <c r="Y37" s="27">
        <v>-125694</v>
      </c>
      <c r="Z37" s="7">
        <v>-23.99</v>
      </c>
      <c r="AA37" s="25">
        <v>1047940</v>
      </c>
    </row>
    <row r="38" spans="1:27" ht="13.5">
      <c r="A38" s="2" t="s">
        <v>42</v>
      </c>
      <c r="B38" s="8"/>
      <c r="C38" s="19">
        <f aca="true" t="shared" si="7" ref="C38:Y38">SUM(C39:C41)</f>
        <v>59370456</v>
      </c>
      <c r="D38" s="19">
        <f>SUM(D39:D41)</f>
        <v>0</v>
      </c>
      <c r="E38" s="20">
        <f t="shared" si="7"/>
        <v>132974060</v>
      </c>
      <c r="F38" s="21">
        <f t="shared" si="7"/>
        <v>132974060</v>
      </c>
      <c r="G38" s="21">
        <f t="shared" si="7"/>
        <v>3876365</v>
      </c>
      <c r="H38" s="21">
        <f t="shared" si="7"/>
        <v>3215989</v>
      </c>
      <c r="I38" s="21">
        <f t="shared" si="7"/>
        <v>3368125</v>
      </c>
      <c r="J38" s="21">
        <f t="shared" si="7"/>
        <v>10460479</v>
      </c>
      <c r="K38" s="21">
        <f t="shared" si="7"/>
        <v>3836815</v>
      </c>
      <c r="L38" s="21">
        <f t="shared" si="7"/>
        <v>3389892</v>
      </c>
      <c r="M38" s="21">
        <f t="shared" si="7"/>
        <v>5419291</v>
      </c>
      <c r="N38" s="21">
        <f t="shared" si="7"/>
        <v>12645998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23106477</v>
      </c>
      <c r="X38" s="21">
        <f t="shared" si="7"/>
        <v>66487032</v>
      </c>
      <c r="Y38" s="21">
        <f t="shared" si="7"/>
        <v>-43380555</v>
      </c>
      <c r="Z38" s="4">
        <f>+IF(X38&lt;&gt;0,+(Y38/X38)*100,0)</f>
        <v>-65.2466408787807</v>
      </c>
      <c r="AA38" s="19">
        <f>SUM(AA39:AA41)</f>
        <v>132974060</v>
      </c>
    </row>
    <row r="39" spans="1:27" ht="13.5">
      <c r="A39" s="5" t="s">
        <v>43</v>
      </c>
      <c r="B39" s="3"/>
      <c r="C39" s="22">
        <v>20232527</v>
      </c>
      <c r="D39" s="22"/>
      <c r="E39" s="23">
        <v>31227229</v>
      </c>
      <c r="F39" s="24">
        <v>31227229</v>
      </c>
      <c r="G39" s="24">
        <v>1374082</v>
      </c>
      <c r="H39" s="24">
        <v>1226198</v>
      </c>
      <c r="I39" s="24">
        <v>1372330</v>
      </c>
      <c r="J39" s="24">
        <v>3972610</v>
      </c>
      <c r="K39" s="24">
        <v>1588874</v>
      </c>
      <c r="L39" s="24">
        <v>1431415</v>
      </c>
      <c r="M39" s="24">
        <v>2507210</v>
      </c>
      <c r="N39" s="24">
        <v>5527499</v>
      </c>
      <c r="O39" s="24"/>
      <c r="P39" s="24"/>
      <c r="Q39" s="24"/>
      <c r="R39" s="24"/>
      <c r="S39" s="24"/>
      <c r="T39" s="24"/>
      <c r="U39" s="24"/>
      <c r="V39" s="24"/>
      <c r="W39" s="24">
        <v>9500109</v>
      </c>
      <c r="X39" s="24">
        <v>15613614</v>
      </c>
      <c r="Y39" s="24">
        <v>-6113505</v>
      </c>
      <c r="Z39" s="6">
        <v>-39.15</v>
      </c>
      <c r="AA39" s="22">
        <v>31227229</v>
      </c>
    </row>
    <row r="40" spans="1:27" ht="13.5">
      <c r="A40" s="5" t="s">
        <v>44</v>
      </c>
      <c r="B40" s="3"/>
      <c r="C40" s="22">
        <v>38932920</v>
      </c>
      <c r="D40" s="22"/>
      <c r="E40" s="23">
        <v>101534431</v>
      </c>
      <c r="F40" s="24">
        <v>101534431</v>
      </c>
      <c r="G40" s="24">
        <v>2501818</v>
      </c>
      <c r="H40" s="24">
        <v>1989326</v>
      </c>
      <c r="I40" s="24">
        <v>1995330</v>
      </c>
      <c r="J40" s="24">
        <v>6486474</v>
      </c>
      <c r="K40" s="24">
        <v>2244328</v>
      </c>
      <c r="L40" s="24">
        <v>1954864</v>
      </c>
      <c r="M40" s="24">
        <v>2892605</v>
      </c>
      <c r="N40" s="24">
        <v>7091797</v>
      </c>
      <c r="O40" s="24"/>
      <c r="P40" s="24"/>
      <c r="Q40" s="24"/>
      <c r="R40" s="24"/>
      <c r="S40" s="24"/>
      <c r="T40" s="24"/>
      <c r="U40" s="24"/>
      <c r="V40" s="24"/>
      <c r="W40" s="24">
        <v>13578271</v>
      </c>
      <c r="X40" s="24">
        <v>50767218</v>
      </c>
      <c r="Y40" s="24">
        <v>-37188947</v>
      </c>
      <c r="Z40" s="6">
        <v>-73.25</v>
      </c>
      <c r="AA40" s="22">
        <v>101534431</v>
      </c>
    </row>
    <row r="41" spans="1:27" ht="13.5">
      <c r="A41" s="5" t="s">
        <v>45</v>
      </c>
      <c r="B41" s="3"/>
      <c r="C41" s="22">
        <v>205009</v>
      </c>
      <c r="D41" s="22"/>
      <c r="E41" s="23">
        <v>212400</v>
      </c>
      <c r="F41" s="24">
        <v>212400</v>
      </c>
      <c r="G41" s="24">
        <v>465</v>
      </c>
      <c r="H41" s="24">
        <v>465</v>
      </c>
      <c r="I41" s="24">
        <v>465</v>
      </c>
      <c r="J41" s="24">
        <v>1395</v>
      </c>
      <c r="K41" s="24">
        <v>3613</v>
      </c>
      <c r="L41" s="24">
        <v>3613</v>
      </c>
      <c r="M41" s="24">
        <v>19476</v>
      </c>
      <c r="N41" s="24">
        <v>26702</v>
      </c>
      <c r="O41" s="24"/>
      <c r="P41" s="24"/>
      <c r="Q41" s="24"/>
      <c r="R41" s="24"/>
      <c r="S41" s="24"/>
      <c r="T41" s="24"/>
      <c r="U41" s="24"/>
      <c r="V41" s="24"/>
      <c r="W41" s="24">
        <v>28097</v>
      </c>
      <c r="X41" s="24">
        <v>106200</v>
      </c>
      <c r="Y41" s="24">
        <v>-78103</v>
      </c>
      <c r="Z41" s="6">
        <v>-73.54</v>
      </c>
      <c r="AA41" s="22">
        <v>212400</v>
      </c>
    </row>
    <row r="42" spans="1:27" ht="13.5">
      <c r="A42" s="2" t="s">
        <v>46</v>
      </c>
      <c r="B42" s="8"/>
      <c r="C42" s="19">
        <f aca="true" t="shared" si="8" ref="C42:Y42">SUM(C43:C46)</f>
        <v>454132901</v>
      </c>
      <c r="D42" s="19">
        <f>SUM(D43:D46)</f>
        <v>0</v>
      </c>
      <c r="E42" s="20">
        <f t="shared" si="8"/>
        <v>571933936</v>
      </c>
      <c r="F42" s="21">
        <f t="shared" si="8"/>
        <v>571933936</v>
      </c>
      <c r="G42" s="21">
        <f t="shared" si="8"/>
        <v>38543635</v>
      </c>
      <c r="H42" s="21">
        <f t="shared" si="8"/>
        <v>42958342</v>
      </c>
      <c r="I42" s="21">
        <f t="shared" si="8"/>
        <v>48824172</v>
      </c>
      <c r="J42" s="21">
        <f t="shared" si="8"/>
        <v>130326149</v>
      </c>
      <c r="K42" s="21">
        <f t="shared" si="8"/>
        <v>41966627</v>
      </c>
      <c r="L42" s="21">
        <f t="shared" si="8"/>
        <v>40059580</v>
      </c>
      <c r="M42" s="21">
        <f t="shared" si="8"/>
        <v>37479065</v>
      </c>
      <c r="N42" s="21">
        <f t="shared" si="8"/>
        <v>119505272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249831421</v>
      </c>
      <c r="X42" s="21">
        <f t="shared" si="8"/>
        <v>285966960</v>
      </c>
      <c r="Y42" s="21">
        <f t="shared" si="8"/>
        <v>-36135539</v>
      </c>
      <c r="Z42" s="4">
        <f>+IF(X42&lt;&gt;0,+(Y42/X42)*100,0)</f>
        <v>-12.636263643883893</v>
      </c>
      <c r="AA42" s="19">
        <f>SUM(AA43:AA46)</f>
        <v>571933936</v>
      </c>
    </row>
    <row r="43" spans="1:27" ht="13.5">
      <c r="A43" s="5" t="s">
        <v>47</v>
      </c>
      <c r="B43" s="3"/>
      <c r="C43" s="22">
        <v>310762823</v>
      </c>
      <c r="D43" s="22"/>
      <c r="E43" s="23">
        <v>386958474</v>
      </c>
      <c r="F43" s="24">
        <v>386958474</v>
      </c>
      <c r="G43" s="24">
        <v>35510471</v>
      </c>
      <c r="H43" s="24">
        <v>39613019</v>
      </c>
      <c r="I43" s="24">
        <v>37927322</v>
      </c>
      <c r="J43" s="24">
        <v>113050812</v>
      </c>
      <c r="K43" s="24">
        <v>29534028</v>
      </c>
      <c r="L43" s="24">
        <v>30263476</v>
      </c>
      <c r="M43" s="24">
        <v>24522982</v>
      </c>
      <c r="N43" s="24">
        <v>84320486</v>
      </c>
      <c r="O43" s="24"/>
      <c r="P43" s="24"/>
      <c r="Q43" s="24"/>
      <c r="R43" s="24"/>
      <c r="S43" s="24"/>
      <c r="T43" s="24"/>
      <c r="U43" s="24"/>
      <c r="V43" s="24"/>
      <c r="W43" s="24">
        <v>197371298</v>
      </c>
      <c r="X43" s="24">
        <v>193479234</v>
      </c>
      <c r="Y43" s="24">
        <v>3892064</v>
      </c>
      <c r="Z43" s="6">
        <v>2.01</v>
      </c>
      <c r="AA43" s="22">
        <v>386958474</v>
      </c>
    </row>
    <row r="44" spans="1:27" ht="13.5">
      <c r="A44" s="5" t="s">
        <v>48</v>
      </c>
      <c r="B44" s="3"/>
      <c r="C44" s="22">
        <v>84290931</v>
      </c>
      <c r="D44" s="22"/>
      <c r="E44" s="23">
        <v>97707665</v>
      </c>
      <c r="F44" s="24">
        <v>97707665</v>
      </c>
      <c r="G44" s="24">
        <v>767130</v>
      </c>
      <c r="H44" s="24">
        <v>859300</v>
      </c>
      <c r="I44" s="24">
        <v>6729917</v>
      </c>
      <c r="J44" s="24">
        <v>8356347</v>
      </c>
      <c r="K44" s="24">
        <v>6942299</v>
      </c>
      <c r="L44" s="24">
        <v>6473096</v>
      </c>
      <c r="M44" s="24">
        <v>6673881</v>
      </c>
      <c r="N44" s="24">
        <v>20089276</v>
      </c>
      <c r="O44" s="24"/>
      <c r="P44" s="24"/>
      <c r="Q44" s="24"/>
      <c r="R44" s="24"/>
      <c r="S44" s="24"/>
      <c r="T44" s="24"/>
      <c r="U44" s="24"/>
      <c r="V44" s="24"/>
      <c r="W44" s="24">
        <v>28445623</v>
      </c>
      <c r="X44" s="24">
        <v>48853830</v>
      </c>
      <c r="Y44" s="24">
        <v>-20408207</v>
      </c>
      <c r="Z44" s="6">
        <v>-41.77</v>
      </c>
      <c r="AA44" s="22">
        <v>97707665</v>
      </c>
    </row>
    <row r="45" spans="1:27" ht="13.5">
      <c r="A45" s="5" t="s">
        <v>49</v>
      </c>
      <c r="B45" s="3"/>
      <c r="C45" s="25">
        <v>32015959</v>
      </c>
      <c r="D45" s="25"/>
      <c r="E45" s="26">
        <v>49178056</v>
      </c>
      <c r="F45" s="27">
        <v>49178056</v>
      </c>
      <c r="G45" s="27">
        <v>571278</v>
      </c>
      <c r="H45" s="27">
        <v>633952</v>
      </c>
      <c r="I45" s="27">
        <v>1509233</v>
      </c>
      <c r="J45" s="27">
        <v>2714463</v>
      </c>
      <c r="K45" s="27">
        <v>3092357</v>
      </c>
      <c r="L45" s="27">
        <v>1215472</v>
      </c>
      <c r="M45" s="27">
        <v>3440511</v>
      </c>
      <c r="N45" s="27">
        <v>7748340</v>
      </c>
      <c r="O45" s="27"/>
      <c r="P45" s="27"/>
      <c r="Q45" s="27"/>
      <c r="R45" s="27"/>
      <c r="S45" s="27"/>
      <c r="T45" s="27"/>
      <c r="U45" s="27"/>
      <c r="V45" s="27"/>
      <c r="W45" s="27">
        <v>10462803</v>
      </c>
      <c r="X45" s="27">
        <v>24589026</v>
      </c>
      <c r="Y45" s="27">
        <v>-14126223</v>
      </c>
      <c r="Z45" s="7">
        <v>-57.45</v>
      </c>
      <c r="AA45" s="25">
        <v>49178056</v>
      </c>
    </row>
    <row r="46" spans="1:27" ht="13.5">
      <c r="A46" s="5" t="s">
        <v>50</v>
      </c>
      <c r="B46" s="3"/>
      <c r="C46" s="22">
        <v>27063188</v>
      </c>
      <c r="D46" s="22"/>
      <c r="E46" s="23">
        <v>38089741</v>
      </c>
      <c r="F46" s="24">
        <v>38089741</v>
      </c>
      <c r="G46" s="24">
        <v>1694756</v>
      </c>
      <c r="H46" s="24">
        <v>1852071</v>
      </c>
      <c r="I46" s="24">
        <v>2657700</v>
      </c>
      <c r="J46" s="24">
        <v>6204527</v>
      </c>
      <c r="K46" s="24">
        <v>2397943</v>
      </c>
      <c r="L46" s="24">
        <v>2107536</v>
      </c>
      <c r="M46" s="24">
        <v>2841691</v>
      </c>
      <c r="N46" s="24">
        <v>7347170</v>
      </c>
      <c r="O46" s="24"/>
      <c r="P46" s="24"/>
      <c r="Q46" s="24"/>
      <c r="R46" s="24"/>
      <c r="S46" s="24"/>
      <c r="T46" s="24"/>
      <c r="U46" s="24"/>
      <c r="V46" s="24"/>
      <c r="W46" s="24">
        <v>13551697</v>
      </c>
      <c r="X46" s="24">
        <v>19044870</v>
      </c>
      <c r="Y46" s="24">
        <v>-5493173</v>
      </c>
      <c r="Z46" s="6">
        <v>-28.84</v>
      </c>
      <c r="AA46" s="22">
        <v>38089741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876054923</v>
      </c>
      <c r="D48" s="40">
        <f>+D28+D32+D38+D42+D47</f>
        <v>0</v>
      </c>
      <c r="E48" s="41">
        <f t="shared" si="9"/>
        <v>994729004</v>
      </c>
      <c r="F48" s="42">
        <f t="shared" si="9"/>
        <v>994729004</v>
      </c>
      <c r="G48" s="42">
        <f t="shared" si="9"/>
        <v>56908843</v>
      </c>
      <c r="H48" s="42">
        <f t="shared" si="9"/>
        <v>61660235</v>
      </c>
      <c r="I48" s="42">
        <f t="shared" si="9"/>
        <v>66731220</v>
      </c>
      <c r="J48" s="42">
        <f t="shared" si="9"/>
        <v>185300298</v>
      </c>
      <c r="K48" s="42">
        <f t="shared" si="9"/>
        <v>64495997</v>
      </c>
      <c r="L48" s="42">
        <f t="shared" si="9"/>
        <v>62232380</v>
      </c>
      <c r="M48" s="42">
        <f t="shared" si="9"/>
        <v>66966155</v>
      </c>
      <c r="N48" s="42">
        <f t="shared" si="9"/>
        <v>193694532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378994830</v>
      </c>
      <c r="X48" s="42">
        <f t="shared" si="9"/>
        <v>497364492</v>
      </c>
      <c r="Y48" s="42">
        <f t="shared" si="9"/>
        <v>-118369662</v>
      </c>
      <c r="Z48" s="43">
        <f>+IF(X48&lt;&gt;0,+(Y48/X48)*100,0)</f>
        <v>-23.799379309128486</v>
      </c>
      <c r="AA48" s="40">
        <f>+AA28+AA32+AA38+AA42+AA47</f>
        <v>994729004</v>
      </c>
    </row>
    <row r="49" spans="1:27" ht="13.5">
      <c r="A49" s="14" t="s">
        <v>58</v>
      </c>
      <c r="B49" s="15"/>
      <c r="C49" s="44">
        <f aca="true" t="shared" si="10" ref="C49:Y49">+C25-C48</f>
        <v>-109666515</v>
      </c>
      <c r="D49" s="44">
        <f>+D25-D48</f>
        <v>0</v>
      </c>
      <c r="E49" s="45">
        <f t="shared" si="10"/>
        <v>-54909948</v>
      </c>
      <c r="F49" s="46">
        <f t="shared" si="10"/>
        <v>-54909948</v>
      </c>
      <c r="G49" s="46">
        <f t="shared" si="10"/>
        <v>46532740</v>
      </c>
      <c r="H49" s="46">
        <f t="shared" si="10"/>
        <v>1107</v>
      </c>
      <c r="I49" s="46">
        <f t="shared" si="10"/>
        <v>-5700897</v>
      </c>
      <c r="J49" s="46">
        <f t="shared" si="10"/>
        <v>40832950</v>
      </c>
      <c r="K49" s="46">
        <f t="shared" si="10"/>
        <v>-4508632</v>
      </c>
      <c r="L49" s="46">
        <f t="shared" si="10"/>
        <v>2367185</v>
      </c>
      <c r="M49" s="46">
        <f t="shared" si="10"/>
        <v>17452486</v>
      </c>
      <c r="N49" s="46">
        <f t="shared" si="10"/>
        <v>15311039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56143989</v>
      </c>
      <c r="X49" s="46">
        <f>IF(F25=F48,0,X25-X48)</f>
        <v>-27455010</v>
      </c>
      <c r="Y49" s="46">
        <f t="shared" si="10"/>
        <v>83598999</v>
      </c>
      <c r="Z49" s="47">
        <f>+IF(X49&lt;&gt;0,+(Y49/X49)*100,0)</f>
        <v>-304.4945130233061</v>
      </c>
      <c r="AA49" s="44">
        <f>+AA25-AA48</f>
        <v>-54909948</v>
      </c>
    </row>
    <row r="50" spans="1:27" ht="13.5">
      <c r="A50" s="16" t="s">
        <v>71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73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487033694</v>
      </c>
      <c r="D5" s="19">
        <f>SUM(D6:D8)</f>
        <v>0</v>
      </c>
      <c r="E5" s="20">
        <f t="shared" si="0"/>
        <v>214107040</v>
      </c>
      <c r="F5" s="21">
        <f t="shared" si="0"/>
        <v>214107040</v>
      </c>
      <c r="G5" s="21">
        <f t="shared" si="0"/>
        <v>56069241</v>
      </c>
      <c r="H5" s="21">
        <f t="shared" si="0"/>
        <v>35341066</v>
      </c>
      <c r="I5" s="21">
        <f t="shared" si="0"/>
        <v>18087134</v>
      </c>
      <c r="J5" s="21">
        <f t="shared" si="0"/>
        <v>109497441</v>
      </c>
      <c r="K5" s="21">
        <f t="shared" si="0"/>
        <v>18033230</v>
      </c>
      <c r="L5" s="21">
        <f t="shared" si="0"/>
        <v>0</v>
      </c>
      <c r="M5" s="21">
        <f t="shared" si="0"/>
        <v>48903475</v>
      </c>
      <c r="N5" s="21">
        <f t="shared" si="0"/>
        <v>66936705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176434146</v>
      </c>
      <c r="X5" s="21">
        <f t="shared" si="0"/>
        <v>149056068</v>
      </c>
      <c r="Y5" s="21">
        <f t="shared" si="0"/>
        <v>27378078</v>
      </c>
      <c r="Z5" s="4">
        <f>+IF(X5&lt;&gt;0,+(Y5/X5)*100,0)</f>
        <v>18.36763733764935</v>
      </c>
      <c r="AA5" s="19">
        <f>SUM(AA6:AA8)</f>
        <v>214107040</v>
      </c>
    </row>
    <row r="6" spans="1:27" ht="13.5">
      <c r="A6" s="5" t="s">
        <v>33</v>
      </c>
      <c r="B6" s="3"/>
      <c r="C6" s="22"/>
      <c r="D6" s="22"/>
      <c r="E6" s="23">
        <v>7264800</v>
      </c>
      <c r="F6" s="24">
        <v>7264800</v>
      </c>
      <c r="G6" s="24">
        <v>46599</v>
      </c>
      <c r="H6" s="24">
        <v>26588</v>
      </c>
      <c r="I6" s="24">
        <v>57790</v>
      </c>
      <c r="J6" s="24">
        <v>130977</v>
      </c>
      <c r="K6" s="24">
        <v>370151</v>
      </c>
      <c r="L6" s="24"/>
      <c r="M6" s="24">
        <v>51158</v>
      </c>
      <c r="N6" s="24">
        <v>421309</v>
      </c>
      <c r="O6" s="24"/>
      <c r="P6" s="24"/>
      <c r="Q6" s="24"/>
      <c r="R6" s="24"/>
      <c r="S6" s="24"/>
      <c r="T6" s="24"/>
      <c r="U6" s="24"/>
      <c r="V6" s="24"/>
      <c r="W6" s="24">
        <v>552286</v>
      </c>
      <c r="X6" s="24">
        <v>3632000</v>
      </c>
      <c r="Y6" s="24">
        <v>-3079714</v>
      </c>
      <c r="Z6" s="6">
        <v>-84.79</v>
      </c>
      <c r="AA6" s="22">
        <v>7264800</v>
      </c>
    </row>
    <row r="7" spans="1:27" ht="13.5">
      <c r="A7" s="5" t="s">
        <v>34</v>
      </c>
      <c r="B7" s="3"/>
      <c r="C7" s="25">
        <v>487033694</v>
      </c>
      <c r="D7" s="25"/>
      <c r="E7" s="26">
        <v>206419240</v>
      </c>
      <c r="F7" s="27">
        <v>206419240</v>
      </c>
      <c r="G7" s="27">
        <v>55628775</v>
      </c>
      <c r="H7" s="27">
        <v>35205053</v>
      </c>
      <c r="I7" s="27">
        <v>17963388</v>
      </c>
      <c r="J7" s="27">
        <v>108797216</v>
      </c>
      <c r="K7" s="27">
        <v>17497493</v>
      </c>
      <c r="L7" s="27"/>
      <c r="M7" s="27">
        <v>48834213</v>
      </c>
      <c r="N7" s="27">
        <v>66331706</v>
      </c>
      <c r="O7" s="27"/>
      <c r="P7" s="27"/>
      <c r="Q7" s="27"/>
      <c r="R7" s="27"/>
      <c r="S7" s="27"/>
      <c r="T7" s="27"/>
      <c r="U7" s="27"/>
      <c r="V7" s="27"/>
      <c r="W7" s="27">
        <v>175128922</v>
      </c>
      <c r="X7" s="27">
        <v>144379885</v>
      </c>
      <c r="Y7" s="27">
        <v>30749037</v>
      </c>
      <c r="Z7" s="7">
        <v>21.3</v>
      </c>
      <c r="AA7" s="25">
        <v>206419240</v>
      </c>
    </row>
    <row r="8" spans="1:27" ht="13.5">
      <c r="A8" s="5" t="s">
        <v>35</v>
      </c>
      <c r="B8" s="3"/>
      <c r="C8" s="22"/>
      <c r="D8" s="22"/>
      <c r="E8" s="23">
        <v>423000</v>
      </c>
      <c r="F8" s="24">
        <v>423000</v>
      </c>
      <c r="G8" s="24">
        <v>393867</v>
      </c>
      <c r="H8" s="24">
        <v>109425</v>
      </c>
      <c r="I8" s="24">
        <v>65956</v>
      </c>
      <c r="J8" s="24">
        <v>569248</v>
      </c>
      <c r="K8" s="24">
        <v>165586</v>
      </c>
      <c r="L8" s="24"/>
      <c r="M8" s="24">
        <v>18104</v>
      </c>
      <c r="N8" s="24">
        <v>183690</v>
      </c>
      <c r="O8" s="24"/>
      <c r="P8" s="24"/>
      <c r="Q8" s="24"/>
      <c r="R8" s="24"/>
      <c r="S8" s="24"/>
      <c r="T8" s="24"/>
      <c r="U8" s="24"/>
      <c r="V8" s="24"/>
      <c r="W8" s="24">
        <v>752938</v>
      </c>
      <c r="X8" s="24">
        <v>1044183</v>
      </c>
      <c r="Y8" s="24">
        <v>-291245</v>
      </c>
      <c r="Z8" s="6">
        <v>-27.89</v>
      </c>
      <c r="AA8" s="22">
        <v>423000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8495000</v>
      </c>
      <c r="F9" s="21">
        <f t="shared" si="1"/>
        <v>8495000</v>
      </c>
      <c r="G9" s="21">
        <f t="shared" si="1"/>
        <v>-15272</v>
      </c>
      <c r="H9" s="21">
        <f t="shared" si="1"/>
        <v>22233</v>
      </c>
      <c r="I9" s="21">
        <f t="shared" si="1"/>
        <v>25520</v>
      </c>
      <c r="J9" s="21">
        <f t="shared" si="1"/>
        <v>32481</v>
      </c>
      <c r="K9" s="21">
        <f t="shared" si="1"/>
        <v>26320</v>
      </c>
      <c r="L9" s="21">
        <f t="shared" si="1"/>
        <v>0</v>
      </c>
      <c r="M9" s="21">
        <f t="shared" si="1"/>
        <v>13095</v>
      </c>
      <c r="N9" s="21">
        <f t="shared" si="1"/>
        <v>39415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71896</v>
      </c>
      <c r="X9" s="21">
        <f t="shared" si="1"/>
        <v>6490283</v>
      </c>
      <c r="Y9" s="21">
        <f t="shared" si="1"/>
        <v>-6418387</v>
      </c>
      <c r="Z9" s="4">
        <f>+IF(X9&lt;&gt;0,+(Y9/X9)*100,0)</f>
        <v>-98.89225169380134</v>
      </c>
      <c r="AA9" s="19">
        <f>SUM(AA10:AA14)</f>
        <v>8495000</v>
      </c>
    </row>
    <row r="10" spans="1:27" ht="13.5">
      <c r="A10" s="5" t="s">
        <v>37</v>
      </c>
      <c r="B10" s="3"/>
      <c r="C10" s="22"/>
      <c r="D10" s="22"/>
      <c r="E10" s="23">
        <v>1035000</v>
      </c>
      <c r="F10" s="24">
        <v>1035000</v>
      </c>
      <c r="G10" s="24">
        <v>-16890</v>
      </c>
      <c r="H10" s="24">
        <v>21470</v>
      </c>
      <c r="I10" s="24">
        <v>21630</v>
      </c>
      <c r="J10" s="24">
        <v>26210</v>
      </c>
      <c r="K10" s="24">
        <v>22691</v>
      </c>
      <c r="L10" s="24"/>
      <c r="M10" s="24">
        <v>12656</v>
      </c>
      <c r="N10" s="24">
        <v>35347</v>
      </c>
      <c r="O10" s="24"/>
      <c r="P10" s="24"/>
      <c r="Q10" s="24"/>
      <c r="R10" s="24"/>
      <c r="S10" s="24"/>
      <c r="T10" s="24"/>
      <c r="U10" s="24"/>
      <c r="V10" s="24"/>
      <c r="W10" s="24">
        <v>61557</v>
      </c>
      <c r="X10" s="24">
        <v>2368329</v>
      </c>
      <c r="Y10" s="24">
        <v>-2306772</v>
      </c>
      <c r="Z10" s="6">
        <v>-97.4</v>
      </c>
      <c r="AA10" s="22">
        <v>1035000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>
        <v>1618</v>
      </c>
      <c r="H11" s="24">
        <v>703</v>
      </c>
      <c r="I11" s="24">
        <v>4825</v>
      </c>
      <c r="J11" s="24">
        <v>7146</v>
      </c>
      <c r="K11" s="24">
        <v>3509</v>
      </c>
      <c r="L11" s="24"/>
      <c r="M11" s="24">
        <v>439</v>
      </c>
      <c r="N11" s="24">
        <v>3948</v>
      </c>
      <c r="O11" s="24"/>
      <c r="P11" s="24"/>
      <c r="Q11" s="24"/>
      <c r="R11" s="24"/>
      <c r="S11" s="24"/>
      <c r="T11" s="24"/>
      <c r="U11" s="24"/>
      <c r="V11" s="24"/>
      <c r="W11" s="24">
        <v>11094</v>
      </c>
      <c r="X11" s="24">
        <v>127800</v>
      </c>
      <c r="Y11" s="24">
        <v>-116706</v>
      </c>
      <c r="Z11" s="6">
        <v>-91.32</v>
      </c>
      <c r="AA11" s="22"/>
    </row>
    <row r="12" spans="1:27" ht="13.5">
      <c r="A12" s="5" t="s">
        <v>39</v>
      </c>
      <c r="B12" s="3"/>
      <c r="C12" s="22"/>
      <c r="D12" s="22"/>
      <c r="E12" s="23">
        <v>7400000</v>
      </c>
      <c r="F12" s="24">
        <v>7400000</v>
      </c>
      <c r="G12" s="24"/>
      <c r="H12" s="24">
        <v>60</v>
      </c>
      <c r="I12" s="24">
        <v>-935</v>
      </c>
      <c r="J12" s="24">
        <v>-875</v>
      </c>
      <c r="K12" s="24">
        <v>120</v>
      </c>
      <c r="L12" s="24"/>
      <c r="M12" s="24"/>
      <c r="N12" s="24">
        <v>120</v>
      </c>
      <c r="O12" s="24"/>
      <c r="P12" s="24"/>
      <c r="Q12" s="24"/>
      <c r="R12" s="24"/>
      <c r="S12" s="24"/>
      <c r="T12" s="24"/>
      <c r="U12" s="24"/>
      <c r="V12" s="24"/>
      <c r="W12" s="24">
        <v>-755</v>
      </c>
      <c r="X12" s="24">
        <v>3964154</v>
      </c>
      <c r="Y12" s="24">
        <v>-3964909</v>
      </c>
      <c r="Z12" s="6">
        <v>-100.02</v>
      </c>
      <c r="AA12" s="22">
        <v>7400000</v>
      </c>
    </row>
    <row r="13" spans="1:27" ht="13.5">
      <c r="A13" s="5" t="s">
        <v>40</v>
      </c>
      <c r="B13" s="3"/>
      <c r="C13" s="22"/>
      <c r="D13" s="22"/>
      <c r="E13" s="23">
        <v>60000</v>
      </c>
      <c r="F13" s="24">
        <v>60000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30000</v>
      </c>
      <c r="Y13" s="24">
        <v>-30000</v>
      </c>
      <c r="Z13" s="6">
        <v>-100</v>
      </c>
      <c r="AA13" s="22">
        <v>60000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5599000</v>
      </c>
      <c r="F15" s="21">
        <f t="shared" si="2"/>
        <v>5599000</v>
      </c>
      <c r="G15" s="21">
        <f t="shared" si="2"/>
        <v>3329</v>
      </c>
      <c r="H15" s="21">
        <f t="shared" si="2"/>
        <v>246</v>
      </c>
      <c r="I15" s="21">
        <f t="shared" si="2"/>
        <v>452</v>
      </c>
      <c r="J15" s="21">
        <f t="shared" si="2"/>
        <v>4027</v>
      </c>
      <c r="K15" s="21">
        <f t="shared" si="2"/>
        <v>934</v>
      </c>
      <c r="L15" s="21">
        <f t="shared" si="2"/>
        <v>0</v>
      </c>
      <c r="M15" s="21">
        <f t="shared" si="2"/>
        <v>968225</v>
      </c>
      <c r="N15" s="21">
        <f t="shared" si="2"/>
        <v>969159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973186</v>
      </c>
      <c r="X15" s="21">
        <f t="shared" si="2"/>
        <v>3232672</v>
      </c>
      <c r="Y15" s="21">
        <f t="shared" si="2"/>
        <v>-2259486</v>
      </c>
      <c r="Z15" s="4">
        <f>+IF(X15&lt;&gt;0,+(Y15/X15)*100,0)</f>
        <v>-69.89530642143713</v>
      </c>
      <c r="AA15" s="19">
        <f>SUM(AA16:AA18)</f>
        <v>5599000</v>
      </c>
    </row>
    <row r="16" spans="1:27" ht="13.5">
      <c r="A16" s="5" t="s">
        <v>43</v>
      </c>
      <c r="B16" s="3"/>
      <c r="C16" s="22"/>
      <c r="D16" s="22"/>
      <c r="E16" s="23">
        <v>27000</v>
      </c>
      <c r="F16" s="24">
        <v>27000</v>
      </c>
      <c r="G16" s="24">
        <v>3329</v>
      </c>
      <c r="H16" s="24">
        <v>246</v>
      </c>
      <c r="I16" s="24">
        <v>452</v>
      </c>
      <c r="J16" s="24">
        <v>4027</v>
      </c>
      <c r="K16" s="24">
        <v>934</v>
      </c>
      <c r="L16" s="24"/>
      <c r="M16" s="24">
        <v>968225</v>
      </c>
      <c r="N16" s="24">
        <v>969159</v>
      </c>
      <c r="O16" s="24"/>
      <c r="P16" s="24"/>
      <c r="Q16" s="24"/>
      <c r="R16" s="24"/>
      <c r="S16" s="24"/>
      <c r="T16" s="24"/>
      <c r="U16" s="24"/>
      <c r="V16" s="24"/>
      <c r="W16" s="24">
        <v>973186</v>
      </c>
      <c r="X16" s="24">
        <v>16350</v>
      </c>
      <c r="Y16" s="24">
        <v>956836</v>
      </c>
      <c r="Z16" s="6">
        <v>5852.21</v>
      </c>
      <c r="AA16" s="22">
        <v>27000</v>
      </c>
    </row>
    <row r="17" spans="1:27" ht="13.5">
      <c r="A17" s="5" t="s">
        <v>44</v>
      </c>
      <c r="B17" s="3"/>
      <c r="C17" s="22"/>
      <c r="D17" s="22"/>
      <c r="E17" s="23">
        <v>5572000</v>
      </c>
      <c r="F17" s="24">
        <v>5572000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3216322</v>
      </c>
      <c r="Y17" s="24">
        <v>-3216322</v>
      </c>
      <c r="Z17" s="6">
        <v>-100</v>
      </c>
      <c r="AA17" s="22">
        <v>5572000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229295840</v>
      </c>
      <c r="F19" s="21">
        <f t="shared" si="3"/>
        <v>229295840</v>
      </c>
      <c r="G19" s="21">
        <f t="shared" si="3"/>
        <v>25135107</v>
      </c>
      <c r="H19" s="21">
        <f t="shared" si="3"/>
        <v>25781971</v>
      </c>
      <c r="I19" s="21">
        <f t="shared" si="3"/>
        <v>27738994</v>
      </c>
      <c r="J19" s="21">
        <f t="shared" si="3"/>
        <v>78656072</v>
      </c>
      <c r="K19" s="21">
        <f t="shared" si="3"/>
        <v>19680881</v>
      </c>
      <c r="L19" s="21">
        <f t="shared" si="3"/>
        <v>0</v>
      </c>
      <c r="M19" s="21">
        <f t="shared" si="3"/>
        <v>23438135</v>
      </c>
      <c r="N19" s="21">
        <f t="shared" si="3"/>
        <v>43119016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121775088</v>
      </c>
      <c r="X19" s="21">
        <f t="shared" si="3"/>
        <v>118878000</v>
      </c>
      <c r="Y19" s="21">
        <f t="shared" si="3"/>
        <v>2897088</v>
      </c>
      <c r="Z19" s="4">
        <f>+IF(X19&lt;&gt;0,+(Y19/X19)*100,0)</f>
        <v>2.4370261949225256</v>
      </c>
      <c r="AA19" s="19">
        <f>SUM(AA20:AA23)</f>
        <v>229295840</v>
      </c>
    </row>
    <row r="20" spans="1:27" ht="13.5">
      <c r="A20" s="5" t="s">
        <v>47</v>
      </c>
      <c r="B20" s="3"/>
      <c r="C20" s="22"/>
      <c r="D20" s="22"/>
      <c r="E20" s="23">
        <v>86500440</v>
      </c>
      <c r="F20" s="24">
        <v>86500440</v>
      </c>
      <c r="G20" s="24">
        <v>10063510</v>
      </c>
      <c r="H20" s="24">
        <v>10372642</v>
      </c>
      <c r="I20" s="24">
        <v>8795582</v>
      </c>
      <c r="J20" s="24">
        <v>29231734</v>
      </c>
      <c r="K20" s="24">
        <v>5672491</v>
      </c>
      <c r="L20" s="24"/>
      <c r="M20" s="24">
        <v>7075620</v>
      </c>
      <c r="N20" s="24">
        <v>12748111</v>
      </c>
      <c r="O20" s="24"/>
      <c r="P20" s="24"/>
      <c r="Q20" s="24"/>
      <c r="R20" s="24"/>
      <c r="S20" s="24"/>
      <c r="T20" s="24"/>
      <c r="U20" s="24"/>
      <c r="V20" s="24"/>
      <c r="W20" s="24">
        <v>41979845</v>
      </c>
      <c r="X20" s="24">
        <v>43486000</v>
      </c>
      <c r="Y20" s="24">
        <v>-1506155</v>
      </c>
      <c r="Z20" s="6">
        <v>-3.46</v>
      </c>
      <c r="AA20" s="22">
        <v>86500440</v>
      </c>
    </row>
    <row r="21" spans="1:27" ht="13.5">
      <c r="A21" s="5" t="s">
        <v>48</v>
      </c>
      <c r="B21" s="3"/>
      <c r="C21" s="22"/>
      <c r="D21" s="22"/>
      <c r="E21" s="23">
        <v>111632400</v>
      </c>
      <c r="F21" s="24">
        <v>111632400</v>
      </c>
      <c r="G21" s="24">
        <v>11091097</v>
      </c>
      <c r="H21" s="24">
        <v>12054753</v>
      </c>
      <c r="I21" s="24">
        <v>14938894</v>
      </c>
      <c r="J21" s="24">
        <v>38084744</v>
      </c>
      <c r="K21" s="24">
        <v>11151902</v>
      </c>
      <c r="L21" s="24"/>
      <c r="M21" s="24">
        <v>13190623</v>
      </c>
      <c r="N21" s="24">
        <v>24342525</v>
      </c>
      <c r="O21" s="24"/>
      <c r="P21" s="24"/>
      <c r="Q21" s="24"/>
      <c r="R21" s="24"/>
      <c r="S21" s="24"/>
      <c r="T21" s="24"/>
      <c r="U21" s="24"/>
      <c r="V21" s="24"/>
      <c r="W21" s="24">
        <v>62427269</v>
      </c>
      <c r="X21" s="24">
        <v>59162000</v>
      </c>
      <c r="Y21" s="24">
        <v>3265269</v>
      </c>
      <c r="Z21" s="6">
        <v>5.52</v>
      </c>
      <c r="AA21" s="22">
        <v>111632400</v>
      </c>
    </row>
    <row r="22" spans="1:27" ht="13.5">
      <c r="A22" s="5" t="s">
        <v>49</v>
      </c>
      <c r="B22" s="3"/>
      <c r="C22" s="25"/>
      <c r="D22" s="25"/>
      <c r="E22" s="26">
        <v>16132000</v>
      </c>
      <c r="F22" s="27">
        <v>16132000</v>
      </c>
      <c r="G22" s="27">
        <v>2613524</v>
      </c>
      <c r="H22" s="27">
        <v>2050816</v>
      </c>
      <c r="I22" s="27">
        <v>2839109</v>
      </c>
      <c r="J22" s="27">
        <v>7503449</v>
      </c>
      <c r="K22" s="27">
        <v>1396191</v>
      </c>
      <c r="L22" s="27"/>
      <c r="M22" s="27">
        <v>2004374</v>
      </c>
      <c r="N22" s="27">
        <v>3400565</v>
      </c>
      <c r="O22" s="27"/>
      <c r="P22" s="27"/>
      <c r="Q22" s="27"/>
      <c r="R22" s="27"/>
      <c r="S22" s="27"/>
      <c r="T22" s="27"/>
      <c r="U22" s="27"/>
      <c r="V22" s="27"/>
      <c r="W22" s="27">
        <v>10904014</v>
      </c>
      <c r="X22" s="27">
        <v>8080000</v>
      </c>
      <c r="Y22" s="27">
        <v>2824014</v>
      </c>
      <c r="Z22" s="7">
        <v>34.95</v>
      </c>
      <c r="AA22" s="25">
        <v>16132000</v>
      </c>
    </row>
    <row r="23" spans="1:27" ht="13.5">
      <c r="A23" s="5" t="s">
        <v>50</v>
      </c>
      <c r="B23" s="3"/>
      <c r="C23" s="22"/>
      <c r="D23" s="22"/>
      <c r="E23" s="23">
        <v>15031000</v>
      </c>
      <c r="F23" s="24">
        <v>15031000</v>
      </c>
      <c r="G23" s="24">
        <v>1366976</v>
      </c>
      <c r="H23" s="24">
        <v>1303760</v>
      </c>
      <c r="I23" s="24">
        <v>1165409</v>
      </c>
      <c r="J23" s="24">
        <v>3836145</v>
      </c>
      <c r="K23" s="24">
        <v>1460297</v>
      </c>
      <c r="L23" s="24"/>
      <c r="M23" s="24">
        <v>1167518</v>
      </c>
      <c r="N23" s="24">
        <v>2627815</v>
      </c>
      <c r="O23" s="24"/>
      <c r="P23" s="24"/>
      <c r="Q23" s="24"/>
      <c r="R23" s="24"/>
      <c r="S23" s="24"/>
      <c r="T23" s="24"/>
      <c r="U23" s="24"/>
      <c r="V23" s="24"/>
      <c r="W23" s="24">
        <v>6463960</v>
      </c>
      <c r="X23" s="24">
        <v>8150000</v>
      </c>
      <c r="Y23" s="24">
        <v>-1686040</v>
      </c>
      <c r="Z23" s="6">
        <v>-20.69</v>
      </c>
      <c r="AA23" s="22">
        <v>15031000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487033694</v>
      </c>
      <c r="D25" s="40">
        <f>+D5+D9+D15+D19+D24</f>
        <v>0</v>
      </c>
      <c r="E25" s="41">
        <f t="shared" si="4"/>
        <v>457496880</v>
      </c>
      <c r="F25" s="42">
        <f t="shared" si="4"/>
        <v>457496880</v>
      </c>
      <c r="G25" s="42">
        <f t="shared" si="4"/>
        <v>81192405</v>
      </c>
      <c r="H25" s="42">
        <f t="shared" si="4"/>
        <v>61145516</v>
      </c>
      <c r="I25" s="42">
        <f t="shared" si="4"/>
        <v>45852100</v>
      </c>
      <c r="J25" s="42">
        <f t="shared" si="4"/>
        <v>188190021</v>
      </c>
      <c r="K25" s="42">
        <f t="shared" si="4"/>
        <v>37741365</v>
      </c>
      <c r="L25" s="42">
        <f t="shared" si="4"/>
        <v>0</v>
      </c>
      <c r="M25" s="42">
        <f t="shared" si="4"/>
        <v>73322930</v>
      </c>
      <c r="N25" s="42">
        <f t="shared" si="4"/>
        <v>111064295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299254316</v>
      </c>
      <c r="X25" s="42">
        <f t="shared" si="4"/>
        <v>277657023</v>
      </c>
      <c r="Y25" s="42">
        <f t="shared" si="4"/>
        <v>21597293</v>
      </c>
      <c r="Z25" s="43">
        <f>+IF(X25&lt;&gt;0,+(Y25/X25)*100,0)</f>
        <v>7.778406887262491</v>
      </c>
      <c r="AA25" s="40">
        <f>+AA5+AA9+AA15+AA19+AA24</f>
        <v>457496880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582382599</v>
      </c>
      <c r="D28" s="19">
        <f>SUM(D29:D31)</f>
        <v>0</v>
      </c>
      <c r="E28" s="20">
        <f t="shared" si="5"/>
        <v>207142909</v>
      </c>
      <c r="F28" s="21">
        <f t="shared" si="5"/>
        <v>207142909</v>
      </c>
      <c r="G28" s="21">
        <f t="shared" si="5"/>
        <v>7247636</v>
      </c>
      <c r="H28" s="21">
        <f t="shared" si="5"/>
        <v>9473289</v>
      </c>
      <c r="I28" s="21">
        <f t="shared" si="5"/>
        <v>11535246</v>
      </c>
      <c r="J28" s="21">
        <f t="shared" si="5"/>
        <v>28256171</v>
      </c>
      <c r="K28" s="21">
        <f t="shared" si="5"/>
        <v>9272405</v>
      </c>
      <c r="L28" s="21">
        <f t="shared" si="5"/>
        <v>0</v>
      </c>
      <c r="M28" s="21">
        <f t="shared" si="5"/>
        <v>2494060</v>
      </c>
      <c r="N28" s="21">
        <f t="shared" si="5"/>
        <v>11766465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40022636</v>
      </c>
      <c r="X28" s="21">
        <f t="shared" si="5"/>
        <v>102757766</v>
      </c>
      <c r="Y28" s="21">
        <f t="shared" si="5"/>
        <v>-62735130</v>
      </c>
      <c r="Z28" s="4">
        <f>+IF(X28&lt;&gt;0,+(Y28/X28)*100,0)</f>
        <v>-61.05147322879713</v>
      </c>
      <c r="AA28" s="19">
        <f>SUM(AA29:AA31)</f>
        <v>207142909</v>
      </c>
    </row>
    <row r="29" spans="1:27" ht="13.5">
      <c r="A29" s="5" t="s">
        <v>33</v>
      </c>
      <c r="B29" s="3"/>
      <c r="C29" s="22"/>
      <c r="D29" s="22"/>
      <c r="E29" s="23">
        <v>52791000</v>
      </c>
      <c r="F29" s="24">
        <v>52791000</v>
      </c>
      <c r="G29" s="24">
        <v>1771436</v>
      </c>
      <c r="H29" s="24">
        <v>4142683</v>
      </c>
      <c r="I29" s="24">
        <v>3432973</v>
      </c>
      <c r="J29" s="24">
        <v>9347092</v>
      </c>
      <c r="K29" s="24">
        <v>3109492</v>
      </c>
      <c r="L29" s="24"/>
      <c r="M29" s="24">
        <v>1083746</v>
      </c>
      <c r="N29" s="24">
        <v>4193238</v>
      </c>
      <c r="O29" s="24"/>
      <c r="P29" s="24"/>
      <c r="Q29" s="24"/>
      <c r="R29" s="24"/>
      <c r="S29" s="24"/>
      <c r="T29" s="24"/>
      <c r="U29" s="24"/>
      <c r="V29" s="24"/>
      <c r="W29" s="24">
        <v>13540330</v>
      </c>
      <c r="X29" s="24">
        <v>26251672</v>
      </c>
      <c r="Y29" s="24">
        <v>-12711342</v>
      </c>
      <c r="Z29" s="6">
        <v>-48.42</v>
      </c>
      <c r="AA29" s="22">
        <v>52791000</v>
      </c>
    </row>
    <row r="30" spans="1:27" ht="13.5">
      <c r="A30" s="5" t="s">
        <v>34</v>
      </c>
      <c r="B30" s="3"/>
      <c r="C30" s="25">
        <v>439671870</v>
      </c>
      <c r="D30" s="25"/>
      <c r="E30" s="26">
        <v>93100909</v>
      </c>
      <c r="F30" s="27">
        <v>93100909</v>
      </c>
      <c r="G30" s="27">
        <v>3225943</v>
      </c>
      <c r="H30" s="27">
        <v>2688018</v>
      </c>
      <c r="I30" s="27">
        <v>3426073</v>
      </c>
      <c r="J30" s="27">
        <v>9340034</v>
      </c>
      <c r="K30" s="27">
        <v>2778091</v>
      </c>
      <c r="L30" s="27"/>
      <c r="M30" s="27">
        <v>564432</v>
      </c>
      <c r="N30" s="27">
        <v>3342523</v>
      </c>
      <c r="O30" s="27"/>
      <c r="P30" s="27"/>
      <c r="Q30" s="27"/>
      <c r="R30" s="27"/>
      <c r="S30" s="27"/>
      <c r="T30" s="27"/>
      <c r="U30" s="27"/>
      <c r="V30" s="27"/>
      <c r="W30" s="27">
        <v>12682557</v>
      </c>
      <c r="X30" s="27">
        <v>48093833</v>
      </c>
      <c r="Y30" s="27">
        <v>-35411276</v>
      </c>
      <c r="Z30" s="7">
        <v>-73.63</v>
      </c>
      <c r="AA30" s="25">
        <v>93100909</v>
      </c>
    </row>
    <row r="31" spans="1:27" ht="13.5">
      <c r="A31" s="5" t="s">
        <v>35</v>
      </c>
      <c r="B31" s="3"/>
      <c r="C31" s="22">
        <v>142710729</v>
      </c>
      <c r="D31" s="22"/>
      <c r="E31" s="23">
        <v>61251000</v>
      </c>
      <c r="F31" s="24">
        <v>61251000</v>
      </c>
      <c r="G31" s="24">
        <v>2250257</v>
      </c>
      <c r="H31" s="24">
        <v>2642588</v>
      </c>
      <c r="I31" s="24">
        <v>4676200</v>
      </c>
      <c r="J31" s="24">
        <v>9569045</v>
      </c>
      <c r="K31" s="24">
        <v>3384822</v>
      </c>
      <c r="L31" s="24"/>
      <c r="M31" s="24">
        <v>845882</v>
      </c>
      <c r="N31" s="24">
        <v>4230704</v>
      </c>
      <c r="O31" s="24"/>
      <c r="P31" s="24"/>
      <c r="Q31" s="24"/>
      <c r="R31" s="24"/>
      <c r="S31" s="24"/>
      <c r="T31" s="24"/>
      <c r="U31" s="24"/>
      <c r="V31" s="24"/>
      <c r="W31" s="24">
        <v>13799749</v>
      </c>
      <c r="X31" s="24">
        <v>28412261</v>
      </c>
      <c r="Y31" s="24">
        <v>-14612512</v>
      </c>
      <c r="Z31" s="6">
        <v>-51.43</v>
      </c>
      <c r="AA31" s="22">
        <v>61251000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32718000</v>
      </c>
      <c r="F32" s="21">
        <f t="shared" si="6"/>
        <v>32718000</v>
      </c>
      <c r="G32" s="21">
        <f t="shared" si="6"/>
        <v>1620346</v>
      </c>
      <c r="H32" s="21">
        <f t="shared" si="6"/>
        <v>2188792</v>
      </c>
      <c r="I32" s="21">
        <f t="shared" si="6"/>
        <v>2684156</v>
      </c>
      <c r="J32" s="21">
        <f t="shared" si="6"/>
        <v>6493294</v>
      </c>
      <c r="K32" s="21">
        <f t="shared" si="6"/>
        <v>4077597</v>
      </c>
      <c r="L32" s="21">
        <f t="shared" si="6"/>
        <v>0</v>
      </c>
      <c r="M32" s="21">
        <f t="shared" si="6"/>
        <v>863818</v>
      </c>
      <c r="N32" s="21">
        <f t="shared" si="6"/>
        <v>4941415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11434709</v>
      </c>
      <c r="X32" s="21">
        <f t="shared" si="6"/>
        <v>15588399</v>
      </c>
      <c r="Y32" s="21">
        <f t="shared" si="6"/>
        <v>-4153690</v>
      </c>
      <c r="Z32" s="4">
        <f>+IF(X32&lt;&gt;0,+(Y32/X32)*100,0)</f>
        <v>-26.646033373921206</v>
      </c>
      <c r="AA32" s="19">
        <f>SUM(AA33:AA37)</f>
        <v>32718000</v>
      </c>
    </row>
    <row r="33" spans="1:27" ht="13.5">
      <c r="A33" s="5" t="s">
        <v>37</v>
      </c>
      <c r="B33" s="3"/>
      <c r="C33" s="22"/>
      <c r="D33" s="22"/>
      <c r="E33" s="23">
        <v>13447000</v>
      </c>
      <c r="F33" s="24">
        <v>13447000</v>
      </c>
      <c r="G33" s="24">
        <v>633318</v>
      </c>
      <c r="H33" s="24">
        <v>912849</v>
      </c>
      <c r="I33" s="24">
        <v>1388764</v>
      </c>
      <c r="J33" s="24">
        <v>2934931</v>
      </c>
      <c r="K33" s="24">
        <v>1156042</v>
      </c>
      <c r="L33" s="24"/>
      <c r="M33" s="24">
        <v>105223</v>
      </c>
      <c r="N33" s="24">
        <v>1261265</v>
      </c>
      <c r="O33" s="24"/>
      <c r="P33" s="24"/>
      <c r="Q33" s="24"/>
      <c r="R33" s="24"/>
      <c r="S33" s="24"/>
      <c r="T33" s="24"/>
      <c r="U33" s="24"/>
      <c r="V33" s="24"/>
      <c r="W33" s="24">
        <v>4196196</v>
      </c>
      <c r="X33" s="24">
        <v>6512921</v>
      </c>
      <c r="Y33" s="24">
        <v>-2316725</v>
      </c>
      <c r="Z33" s="6">
        <v>-35.57</v>
      </c>
      <c r="AA33" s="22">
        <v>13447000</v>
      </c>
    </row>
    <row r="34" spans="1:27" ht="13.5">
      <c r="A34" s="5" t="s">
        <v>38</v>
      </c>
      <c r="B34" s="3"/>
      <c r="C34" s="22"/>
      <c r="D34" s="22"/>
      <c r="E34" s="23">
        <v>3373000</v>
      </c>
      <c r="F34" s="24">
        <v>3373000</v>
      </c>
      <c r="G34" s="24">
        <v>226826</v>
      </c>
      <c r="H34" s="24">
        <v>248633</v>
      </c>
      <c r="I34" s="24">
        <v>214328</v>
      </c>
      <c r="J34" s="24">
        <v>689787</v>
      </c>
      <c r="K34" s="24">
        <v>234774</v>
      </c>
      <c r="L34" s="24"/>
      <c r="M34" s="24"/>
      <c r="N34" s="24">
        <v>234774</v>
      </c>
      <c r="O34" s="24"/>
      <c r="P34" s="24"/>
      <c r="Q34" s="24"/>
      <c r="R34" s="24"/>
      <c r="S34" s="24"/>
      <c r="T34" s="24"/>
      <c r="U34" s="24"/>
      <c r="V34" s="24"/>
      <c r="W34" s="24">
        <v>924561</v>
      </c>
      <c r="X34" s="24">
        <v>1611072</v>
      </c>
      <c r="Y34" s="24">
        <v>-686511</v>
      </c>
      <c r="Z34" s="6">
        <v>-42.61</v>
      </c>
      <c r="AA34" s="22">
        <v>3373000</v>
      </c>
    </row>
    <row r="35" spans="1:27" ht="13.5">
      <c r="A35" s="5" t="s">
        <v>39</v>
      </c>
      <c r="B35" s="3"/>
      <c r="C35" s="22"/>
      <c r="D35" s="22"/>
      <c r="E35" s="23">
        <v>11320000</v>
      </c>
      <c r="F35" s="24">
        <v>11320000</v>
      </c>
      <c r="G35" s="24">
        <v>510517</v>
      </c>
      <c r="H35" s="24">
        <v>555514</v>
      </c>
      <c r="I35" s="24">
        <v>607266</v>
      </c>
      <c r="J35" s="24">
        <v>1673297</v>
      </c>
      <c r="K35" s="24">
        <v>2145330</v>
      </c>
      <c r="L35" s="24"/>
      <c r="M35" s="24">
        <v>637416</v>
      </c>
      <c r="N35" s="24">
        <v>2782746</v>
      </c>
      <c r="O35" s="24"/>
      <c r="P35" s="24"/>
      <c r="Q35" s="24"/>
      <c r="R35" s="24"/>
      <c r="S35" s="24"/>
      <c r="T35" s="24"/>
      <c r="U35" s="24"/>
      <c r="V35" s="24"/>
      <c r="W35" s="24">
        <v>4456043</v>
      </c>
      <c r="X35" s="24">
        <v>5176400</v>
      </c>
      <c r="Y35" s="24">
        <v>-720357</v>
      </c>
      <c r="Z35" s="6">
        <v>-13.92</v>
      </c>
      <c r="AA35" s="22">
        <v>11320000</v>
      </c>
    </row>
    <row r="36" spans="1:27" ht="13.5">
      <c r="A36" s="5" t="s">
        <v>40</v>
      </c>
      <c r="B36" s="3"/>
      <c r="C36" s="22"/>
      <c r="D36" s="22"/>
      <c r="E36" s="23">
        <v>2100000</v>
      </c>
      <c r="F36" s="24">
        <v>2100000</v>
      </c>
      <c r="G36" s="24">
        <v>121310</v>
      </c>
      <c r="H36" s="24">
        <v>282417</v>
      </c>
      <c r="I36" s="24">
        <v>286912</v>
      </c>
      <c r="J36" s="24">
        <v>690639</v>
      </c>
      <c r="K36" s="24">
        <v>306377</v>
      </c>
      <c r="L36" s="24"/>
      <c r="M36" s="24">
        <v>1844</v>
      </c>
      <c r="N36" s="24">
        <v>308221</v>
      </c>
      <c r="O36" s="24"/>
      <c r="P36" s="24"/>
      <c r="Q36" s="24"/>
      <c r="R36" s="24"/>
      <c r="S36" s="24"/>
      <c r="T36" s="24"/>
      <c r="U36" s="24"/>
      <c r="V36" s="24"/>
      <c r="W36" s="24">
        <v>998860</v>
      </c>
      <c r="X36" s="24">
        <v>1049000</v>
      </c>
      <c r="Y36" s="24">
        <v>-50140</v>
      </c>
      <c r="Z36" s="6">
        <v>-4.78</v>
      </c>
      <c r="AA36" s="22">
        <v>2100000</v>
      </c>
    </row>
    <row r="37" spans="1:27" ht="13.5">
      <c r="A37" s="5" t="s">
        <v>41</v>
      </c>
      <c r="B37" s="3"/>
      <c r="C37" s="25"/>
      <c r="D37" s="25"/>
      <c r="E37" s="26">
        <v>2478000</v>
      </c>
      <c r="F37" s="27">
        <v>2478000</v>
      </c>
      <c r="G37" s="27">
        <v>128375</v>
      </c>
      <c r="H37" s="27">
        <v>189379</v>
      </c>
      <c r="I37" s="27">
        <v>186886</v>
      </c>
      <c r="J37" s="27">
        <v>504640</v>
      </c>
      <c r="K37" s="27">
        <v>235074</v>
      </c>
      <c r="L37" s="27"/>
      <c r="M37" s="27">
        <v>119335</v>
      </c>
      <c r="N37" s="27">
        <v>354409</v>
      </c>
      <c r="O37" s="27"/>
      <c r="P37" s="27"/>
      <c r="Q37" s="27"/>
      <c r="R37" s="27"/>
      <c r="S37" s="27"/>
      <c r="T37" s="27"/>
      <c r="U37" s="27"/>
      <c r="V37" s="27"/>
      <c r="W37" s="27">
        <v>859049</v>
      </c>
      <c r="X37" s="27">
        <v>1239006</v>
      </c>
      <c r="Y37" s="27">
        <v>-379957</v>
      </c>
      <c r="Z37" s="7">
        <v>-30.67</v>
      </c>
      <c r="AA37" s="25">
        <v>2478000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58736000</v>
      </c>
      <c r="F38" s="21">
        <f t="shared" si="7"/>
        <v>58736000</v>
      </c>
      <c r="G38" s="21">
        <f t="shared" si="7"/>
        <v>1287276</v>
      </c>
      <c r="H38" s="21">
        <f t="shared" si="7"/>
        <v>2613513</v>
      </c>
      <c r="I38" s="21">
        <f t="shared" si="7"/>
        <v>2595176</v>
      </c>
      <c r="J38" s="21">
        <f t="shared" si="7"/>
        <v>6495965</v>
      </c>
      <c r="K38" s="21">
        <f t="shared" si="7"/>
        <v>2718534</v>
      </c>
      <c r="L38" s="21">
        <f t="shared" si="7"/>
        <v>0</v>
      </c>
      <c r="M38" s="21">
        <f t="shared" si="7"/>
        <v>1279587</v>
      </c>
      <c r="N38" s="21">
        <f t="shared" si="7"/>
        <v>3998121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10494086</v>
      </c>
      <c r="X38" s="21">
        <f t="shared" si="7"/>
        <v>28006803</v>
      </c>
      <c r="Y38" s="21">
        <f t="shared" si="7"/>
        <v>-17512717</v>
      </c>
      <c r="Z38" s="4">
        <f>+IF(X38&lt;&gt;0,+(Y38/X38)*100,0)</f>
        <v>-62.5302252456305</v>
      </c>
      <c r="AA38" s="19">
        <f>SUM(AA39:AA41)</f>
        <v>58736000</v>
      </c>
    </row>
    <row r="39" spans="1:27" ht="13.5">
      <c r="A39" s="5" t="s">
        <v>43</v>
      </c>
      <c r="B39" s="3"/>
      <c r="C39" s="22"/>
      <c r="D39" s="22"/>
      <c r="E39" s="23">
        <v>5306000</v>
      </c>
      <c r="F39" s="24">
        <v>5306000</v>
      </c>
      <c r="G39" s="24">
        <v>351755</v>
      </c>
      <c r="H39" s="24">
        <v>1347431</v>
      </c>
      <c r="I39" s="24">
        <v>1253274</v>
      </c>
      <c r="J39" s="24">
        <v>2952460</v>
      </c>
      <c r="K39" s="24">
        <v>1385140</v>
      </c>
      <c r="L39" s="24"/>
      <c r="M39" s="24">
        <v>1180879</v>
      </c>
      <c r="N39" s="24">
        <v>2566019</v>
      </c>
      <c r="O39" s="24"/>
      <c r="P39" s="24"/>
      <c r="Q39" s="24"/>
      <c r="R39" s="24"/>
      <c r="S39" s="24"/>
      <c r="T39" s="24"/>
      <c r="U39" s="24"/>
      <c r="V39" s="24"/>
      <c r="W39" s="24">
        <v>5518479</v>
      </c>
      <c r="X39" s="24">
        <v>2533224</v>
      </c>
      <c r="Y39" s="24">
        <v>2985255</v>
      </c>
      <c r="Z39" s="6">
        <v>117.84</v>
      </c>
      <c r="AA39" s="22">
        <v>5306000</v>
      </c>
    </row>
    <row r="40" spans="1:27" ht="13.5">
      <c r="A40" s="5" t="s">
        <v>44</v>
      </c>
      <c r="B40" s="3"/>
      <c r="C40" s="22"/>
      <c r="D40" s="22"/>
      <c r="E40" s="23">
        <v>2918000</v>
      </c>
      <c r="F40" s="24">
        <v>2918000</v>
      </c>
      <c r="G40" s="24">
        <v>935521</v>
      </c>
      <c r="H40" s="24">
        <v>906949</v>
      </c>
      <c r="I40" s="24">
        <v>1330552</v>
      </c>
      <c r="J40" s="24">
        <v>3173022</v>
      </c>
      <c r="K40" s="24">
        <v>1316228</v>
      </c>
      <c r="L40" s="24"/>
      <c r="M40" s="24">
        <v>98708</v>
      </c>
      <c r="N40" s="24">
        <v>1414936</v>
      </c>
      <c r="O40" s="24"/>
      <c r="P40" s="24"/>
      <c r="Q40" s="24"/>
      <c r="R40" s="24"/>
      <c r="S40" s="24"/>
      <c r="T40" s="24"/>
      <c r="U40" s="24"/>
      <c r="V40" s="24"/>
      <c r="W40" s="24">
        <v>4587958</v>
      </c>
      <c r="X40" s="24">
        <v>1447579</v>
      </c>
      <c r="Y40" s="24">
        <v>3140379</v>
      </c>
      <c r="Z40" s="6">
        <v>216.94</v>
      </c>
      <c r="AA40" s="22">
        <v>2918000</v>
      </c>
    </row>
    <row r="41" spans="1:27" ht="13.5">
      <c r="A41" s="5" t="s">
        <v>45</v>
      </c>
      <c r="B41" s="3"/>
      <c r="C41" s="22"/>
      <c r="D41" s="22"/>
      <c r="E41" s="23">
        <v>50512000</v>
      </c>
      <c r="F41" s="24">
        <v>50512000</v>
      </c>
      <c r="G41" s="24"/>
      <c r="H41" s="24">
        <v>359133</v>
      </c>
      <c r="I41" s="24">
        <v>11350</v>
      </c>
      <c r="J41" s="24">
        <v>370483</v>
      </c>
      <c r="K41" s="24">
        <v>17166</v>
      </c>
      <c r="L41" s="24"/>
      <c r="M41" s="24"/>
      <c r="N41" s="24">
        <v>17166</v>
      </c>
      <c r="O41" s="24"/>
      <c r="P41" s="24"/>
      <c r="Q41" s="24"/>
      <c r="R41" s="24"/>
      <c r="S41" s="24"/>
      <c r="T41" s="24"/>
      <c r="U41" s="24"/>
      <c r="V41" s="24"/>
      <c r="W41" s="24">
        <v>387649</v>
      </c>
      <c r="X41" s="24">
        <v>24026000</v>
      </c>
      <c r="Y41" s="24">
        <v>-23638351</v>
      </c>
      <c r="Z41" s="6">
        <v>-98.39</v>
      </c>
      <c r="AA41" s="22">
        <v>50512000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271299055</v>
      </c>
      <c r="F42" s="21">
        <f t="shared" si="8"/>
        <v>271299055</v>
      </c>
      <c r="G42" s="21">
        <f t="shared" si="8"/>
        <v>22341038</v>
      </c>
      <c r="H42" s="21">
        <f t="shared" si="8"/>
        <v>14794899</v>
      </c>
      <c r="I42" s="21">
        <f t="shared" si="8"/>
        <v>23573720</v>
      </c>
      <c r="J42" s="21">
        <f t="shared" si="8"/>
        <v>60709657</v>
      </c>
      <c r="K42" s="21">
        <f t="shared" si="8"/>
        <v>20826781</v>
      </c>
      <c r="L42" s="21">
        <f t="shared" si="8"/>
        <v>0</v>
      </c>
      <c r="M42" s="21">
        <f t="shared" si="8"/>
        <v>14892421</v>
      </c>
      <c r="N42" s="21">
        <f t="shared" si="8"/>
        <v>35719202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96428859</v>
      </c>
      <c r="X42" s="21">
        <f t="shared" si="8"/>
        <v>132456297</v>
      </c>
      <c r="Y42" s="21">
        <f t="shared" si="8"/>
        <v>-36027438</v>
      </c>
      <c r="Z42" s="4">
        <f>+IF(X42&lt;&gt;0,+(Y42/X42)*100,0)</f>
        <v>-27.19949056102633</v>
      </c>
      <c r="AA42" s="19">
        <f>SUM(AA43:AA46)</f>
        <v>271299055</v>
      </c>
    </row>
    <row r="43" spans="1:27" ht="13.5">
      <c r="A43" s="5" t="s">
        <v>47</v>
      </c>
      <c r="B43" s="3"/>
      <c r="C43" s="22"/>
      <c r="D43" s="22"/>
      <c r="E43" s="23">
        <v>97011536</v>
      </c>
      <c r="F43" s="24">
        <v>97011536</v>
      </c>
      <c r="G43" s="24">
        <v>11310001</v>
      </c>
      <c r="H43" s="24">
        <v>2784451</v>
      </c>
      <c r="I43" s="24">
        <v>11286643</v>
      </c>
      <c r="J43" s="24">
        <v>25381095</v>
      </c>
      <c r="K43" s="24">
        <v>6755124</v>
      </c>
      <c r="L43" s="24"/>
      <c r="M43" s="24">
        <v>5865805</v>
      </c>
      <c r="N43" s="24">
        <v>12620929</v>
      </c>
      <c r="O43" s="24"/>
      <c r="P43" s="24"/>
      <c r="Q43" s="24"/>
      <c r="R43" s="24"/>
      <c r="S43" s="24"/>
      <c r="T43" s="24"/>
      <c r="U43" s="24"/>
      <c r="V43" s="24"/>
      <c r="W43" s="24">
        <v>38002024</v>
      </c>
      <c r="X43" s="24">
        <v>44869408</v>
      </c>
      <c r="Y43" s="24">
        <v>-6867384</v>
      </c>
      <c r="Z43" s="6">
        <v>-15.31</v>
      </c>
      <c r="AA43" s="22">
        <v>97011536</v>
      </c>
    </row>
    <row r="44" spans="1:27" ht="13.5">
      <c r="A44" s="5" t="s">
        <v>48</v>
      </c>
      <c r="B44" s="3"/>
      <c r="C44" s="22"/>
      <c r="D44" s="22"/>
      <c r="E44" s="23">
        <v>131459519</v>
      </c>
      <c r="F44" s="24">
        <v>131459519</v>
      </c>
      <c r="G44" s="24">
        <v>8821334</v>
      </c>
      <c r="H44" s="24">
        <v>10758762</v>
      </c>
      <c r="I44" s="24">
        <v>9622926</v>
      </c>
      <c r="J44" s="24">
        <v>29203022</v>
      </c>
      <c r="K44" s="24">
        <v>12077277</v>
      </c>
      <c r="L44" s="24"/>
      <c r="M44" s="24">
        <v>8886503</v>
      </c>
      <c r="N44" s="24">
        <v>20963780</v>
      </c>
      <c r="O44" s="24"/>
      <c r="P44" s="24"/>
      <c r="Q44" s="24"/>
      <c r="R44" s="24"/>
      <c r="S44" s="24"/>
      <c r="T44" s="24"/>
      <c r="U44" s="24"/>
      <c r="V44" s="24"/>
      <c r="W44" s="24">
        <v>50166802</v>
      </c>
      <c r="X44" s="24">
        <v>65310279</v>
      </c>
      <c r="Y44" s="24">
        <v>-15143477</v>
      </c>
      <c r="Z44" s="6">
        <v>-23.19</v>
      </c>
      <c r="AA44" s="22">
        <v>131459519</v>
      </c>
    </row>
    <row r="45" spans="1:27" ht="13.5">
      <c r="A45" s="5" t="s">
        <v>49</v>
      </c>
      <c r="B45" s="3"/>
      <c r="C45" s="25"/>
      <c r="D45" s="25"/>
      <c r="E45" s="26">
        <v>29997000</v>
      </c>
      <c r="F45" s="27">
        <v>29997000</v>
      </c>
      <c r="G45" s="27">
        <v>745880</v>
      </c>
      <c r="H45" s="27">
        <v>565938</v>
      </c>
      <c r="I45" s="27">
        <v>950864</v>
      </c>
      <c r="J45" s="27">
        <v>2262682</v>
      </c>
      <c r="K45" s="27">
        <v>850575</v>
      </c>
      <c r="L45" s="27"/>
      <c r="M45" s="27">
        <v>127360</v>
      </c>
      <c r="N45" s="27">
        <v>977935</v>
      </c>
      <c r="O45" s="27"/>
      <c r="P45" s="27"/>
      <c r="Q45" s="27"/>
      <c r="R45" s="27"/>
      <c r="S45" s="27"/>
      <c r="T45" s="27"/>
      <c r="U45" s="27"/>
      <c r="V45" s="27"/>
      <c r="W45" s="27">
        <v>3240617</v>
      </c>
      <c r="X45" s="27">
        <v>16463441</v>
      </c>
      <c r="Y45" s="27">
        <v>-13222824</v>
      </c>
      <c r="Z45" s="7">
        <v>-80.32</v>
      </c>
      <c r="AA45" s="25">
        <v>29997000</v>
      </c>
    </row>
    <row r="46" spans="1:27" ht="13.5">
      <c r="A46" s="5" t="s">
        <v>50</v>
      </c>
      <c r="B46" s="3"/>
      <c r="C46" s="22"/>
      <c r="D46" s="22"/>
      <c r="E46" s="23">
        <v>12831000</v>
      </c>
      <c r="F46" s="24">
        <v>12831000</v>
      </c>
      <c r="G46" s="24">
        <v>1463823</v>
      </c>
      <c r="H46" s="24">
        <v>685748</v>
      </c>
      <c r="I46" s="24">
        <v>1713287</v>
      </c>
      <c r="J46" s="24">
        <v>3862858</v>
      </c>
      <c r="K46" s="24">
        <v>1143805</v>
      </c>
      <c r="L46" s="24"/>
      <c r="M46" s="24">
        <v>12753</v>
      </c>
      <c r="N46" s="24">
        <v>1156558</v>
      </c>
      <c r="O46" s="24"/>
      <c r="P46" s="24"/>
      <c r="Q46" s="24"/>
      <c r="R46" s="24"/>
      <c r="S46" s="24"/>
      <c r="T46" s="24"/>
      <c r="U46" s="24"/>
      <c r="V46" s="24"/>
      <c r="W46" s="24">
        <v>5019416</v>
      </c>
      <c r="X46" s="24">
        <v>5813169</v>
      </c>
      <c r="Y46" s="24">
        <v>-793753</v>
      </c>
      <c r="Z46" s="6">
        <v>-13.65</v>
      </c>
      <c r="AA46" s="22">
        <v>12831000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582382599</v>
      </c>
      <c r="D48" s="40">
        <f>+D28+D32+D38+D42+D47</f>
        <v>0</v>
      </c>
      <c r="E48" s="41">
        <f t="shared" si="9"/>
        <v>569895964</v>
      </c>
      <c r="F48" s="42">
        <f t="shared" si="9"/>
        <v>569895964</v>
      </c>
      <c r="G48" s="42">
        <f t="shared" si="9"/>
        <v>32496296</v>
      </c>
      <c r="H48" s="42">
        <f t="shared" si="9"/>
        <v>29070493</v>
      </c>
      <c r="I48" s="42">
        <f t="shared" si="9"/>
        <v>40388298</v>
      </c>
      <c r="J48" s="42">
        <f t="shared" si="9"/>
        <v>101955087</v>
      </c>
      <c r="K48" s="42">
        <f t="shared" si="9"/>
        <v>36895317</v>
      </c>
      <c r="L48" s="42">
        <f t="shared" si="9"/>
        <v>0</v>
      </c>
      <c r="M48" s="42">
        <f t="shared" si="9"/>
        <v>19529886</v>
      </c>
      <c r="N48" s="42">
        <f t="shared" si="9"/>
        <v>56425203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158380290</v>
      </c>
      <c r="X48" s="42">
        <f t="shared" si="9"/>
        <v>278809265</v>
      </c>
      <c r="Y48" s="42">
        <f t="shared" si="9"/>
        <v>-120428975</v>
      </c>
      <c r="Z48" s="43">
        <f>+IF(X48&lt;&gt;0,+(Y48/X48)*100,0)</f>
        <v>-43.194036252704876</v>
      </c>
      <c r="AA48" s="40">
        <f>+AA28+AA32+AA38+AA42+AA47</f>
        <v>569895964</v>
      </c>
    </row>
    <row r="49" spans="1:27" ht="13.5">
      <c r="A49" s="14" t="s">
        <v>58</v>
      </c>
      <c r="B49" s="15"/>
      <c r="C49" s="44">
        <f aca="true" t="shared" si="10" ref="C49:Y49">+C25-C48</f>
        <v>-95348905</v>
      </c>
      <c r="D49" s="44">
        <f>+D25-D48</f>
        <v>0</v>
      </c>
      <c r="E49" s="45">
        <f t="shared" si="10"/>
        <v>-112399084</v>
      </c>
      <c r="F49" s="46">
        <f t="shared" si="10"/>
        <v>-112399084</v>
      </c>
      <c r="G49" s="46">
        <f t="shared" si="10"/>
        <v>48696109</v>
      </c>
      <c r="H49" s="46">
        <f t="shared" si="10"/>
        <v>32075023</v>
      </c>
      <c r="I49" s="46">
        <f t="shared" si="10"/>
        <v>5463802</v>
      </c>
      <c r="J49" s="46">
        <f t="shared" si="10"/>
        <v>86234934</v>
      </c>
      <c r="K49" s="46">
        <f t="shared" si="10"/>
        <v>846048</v>
      </c>
      <c r="L49" s="46">
        <f t="shared" si="10"/>
        <v>0</v>
      </c>
      <c r="M49" s="46">
        <f t="shared" si="10"/>
        <v>53793044</v>
      </c>
      <c r="N49" s="46">
        <f t="shared" si="10"/>
        <v>54639092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140874026</v>
      </c>
      <c r="X49" s="46">
        <f>IF(F25=F48,0,X25-X48)</f>
        <v>-1152242</v>
      </c>
      <c r="Y49" s="46">
        <f t="shared" si="10"/>
        <v>142026268</v>
      </c>
      <c r="Z49" s="47">
        <f>+IF(X49&lt;&gt;0,+(Y49/X49)*100,0)</f>
        <v>-12326.079764493918</v>
      </c>
      <c r="AA49" s="44">
        <f>+AA25-AA48</f>
        <v>-112399084</v>
      </c>
    </row>
    <row r="50" spans="1:27" ht="13.5">
      <c r="A50" s="16" t="s">
        <v>71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73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854354207</v>
      </c>
      <c r="D5" s="19">
        <f>SUM(D6:D8)</f>
        <v>0</v>
      </c>
      <c r="E5" s="20">
        <f t="shared" si="0"/>
        <v>436279365</v>
      </c>
      <c r="F5" s="21">
        <f t="shared" si="0"/>
        <v>436279365</v>
      </c>
      <c r="G5" s="21">
        <f t="shared" si="0"/>
        <v>98742015</v>
      </c>
      <c r="H5" s="21">
        <f t="shared" si="0"/>
        <v>28962152</v>
      </c>
      <c r="I5" s="21">
        <f t="shared" si="0"/>
        <v>81574560</v>
      </c>
      <c r="J5" s="21">
        <f t="shared" si="0"/>
        <v>209278727</v>
      </c>
      <c r="K5" s="21">
        <f t="shared" si="0"/>
        <v>29815339</v>
      </c>
      <c r="L5" s="21">
        <f t="shared" si="0"/>
        <v>14915057</v>
      </c>
      <c r="M5" s="21">
        <f t="shared" si="0"/>
        <v>4043788</v>
      </c>
      <c r="N5" s="21">
        <f t="shared" si="0"/>
        <v>48774184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258052911</v>
      </c>
      <c r="X5" s="21">
        <f t="shared" si="0"/>
        <v>218380093</v>
      </c>
      <c r="Y5" s="21">
        <f t="shared" si="0"/>
        <v>39672818</v>
      </c>
      <c r="Z5" s="4">
        <f>+IF(X5&lt;&gt;0,+(Y5/X5)*100,0)</f>
        <v>18.166865603450404</v>
      </c>
      <c r="AA5" s="19">
        <f>SUM(AA6:AA8)</f>
        <v>436279365</v>
      </c>
    </row>
    <row r="6" spans="1:27" ht="13.5">
      <c r="A6" s="5" t="s">
        <v>33</v>
      </c>
      <c r="B6" s="3"/>
      <c r="C6" s="22">
        <v>362071</v>
      </c>
      <c r="D6" s="22"/>
      <c r="E6" s="23">
        <v>630405</v>
      </c>
      <c r="F6" s="24">
        <v>630405</v>
      </c>
      <c r="G6" s="24">
        <v>110195</v>
      </c>
      <c r="H6" s="24">
        <v>605487</v>
      </c>
      <c r="I6" s="24">
        <v>-1434222</v>
      </c>
      <c r="J6" s="24">
        <v>-718540</v>
      </c>
      <c r="K6" s="24">
        <v>1456468</v>
      </c>
      <c r="L6" s="24">
        <v>77736</v>
      </c>
      <c r="M6" s="24">
        <v>100109</v>
      </c>
      <c r="N6" s="24">
        <v>1634313</v>
      </c>
      <c r="O6" s="24"/>
      <c r="P6" s="24"/>
      <c r="Q6" s="24"/>
      <c r="R6" s="24"/>
      <c r="S6" s="24"/>
      <c r="T6" s="24"/>
      <c r="U6" s="24"/>
      <c r="V6" s="24"/>
      <c r="W6" s="24">
        <v>915773</v>
      </c>
      <c r="X6" s="24">
        <v>247902</v>
      </c>
      <c r="Y6" s="24">
        <v>667871</v>
      </c>
      <c r="Z6" s="6">
        <v>269.41</v>
      </c>
      <c r="AA6" s="22">
        <v>630405</v>
      </c>
    </row>
    <row r="7" spans="1:27" ht="13.5">
      <c r="A7" s="5" t="s">
        <v>34</v>
      </c>
      <c r="B7" s="3"/>
      <c r="C7" s="25">
        <v>853618689</v>
      </c>
      <c r="D7" s="25"/>
      <c r="E7" s="26">
        <v>432805260</v>
      </c>
      <c r="F7" s="27">
        <v>432805260</v>
      </c>
      <c r="G7" s="27">
        <v>98563120</v>
      </c>
      <c r="H7" s="27">
        <v>28209848</v>
      </c>
      <c r="I7" s="27">
        <v>82937049</v>
      </c>
      <c r="J7" s="27">
        <v>209710017</v>
      </c>
      <c r="K7" s="27">
        <v>28291798</v>
      </c>
      <c r="L7" s="27">
        <v>14762869</v>
      </c>
      <c r="M7" s="27">
        <v>3805607</v>
      </c>
      <c r="N7" s="27">
        <v>46860274</v>
      </c>
      <c r="O7" s="27"/>
      <c r="P7" s="27"/>
      <c r="Q7" s="27"/>
      <c r="R7" s="27"/>
      <c r="S7" s="27"/>
      <c r="T7" s="27"/>
      <c r="U7" s="27"/>
      <c r="V7" s="27"/>
      <c r="W7" s="27">
        <v>256570291</v>
      </c>
      <c r="X7" s="27">
        <v>216710371</v>
      </c>
      <c r="Y7" s="27">
        <v>39859920</v>
      </c>
      <c r="Z7" s="7">
        <v>18.39</v>
      </c>
      <c r="AA7" s="25">
        <v>432805260</v>
      </c>
    </row>
    <row r="8" spans="1:27" ht="13.5">
      <c r="A8" s="5" t="s">
        <v>35</v>
      </c>
      <c r="B8" s="3"/>
      <c r="C8" s="22">
        <v>373447</v>
      </c>
      <c r="D8" s="22"/>
      <c r="E8" s="23">
        <v>2843700</v>
      </c>
      <c r="F8" s="24">
        <v>2843700</v>
      </c>
      <c r="G8" s="24">
        <v>68700</v>
      </c>
      <c r="H8" s="24">
        <v>146817</v>
      </c>
      <c r="I8" s="24">
        <v>71733</v>
      </c>
      <c r="J8" s="24">
        <v>287250</v>
      </c>
      <c r="K8" s="24">
        <v>67073</v>
      </c>
      <c r="L8" s="24">
        <v>74452</v>
      </c>
      <c r="M8" s="24">
        <v>138072</v>
      </c>
      <c r="N8" s="24">
        <v>279597</v>
      </c>
      <c r="O8" s="24"/>
      <c r="P8" s="24"/>
      <c r="Q8" s="24"/>
      <c r="R8" s="24"/>
      <c r="S8" s="24"/>
      <c r="T8" s="24"/>
      <c r="U8" s="24"/>
      <c r="V8" s="24"/>
      <c r="W8" s="24">
        <v>566847</v>
      </c>
      <c r="X8" s="24">
        <v>1421820</v>
      </c>
      <c r="Y8" s="24">
        <v>-854973</v>
      </c>
      <c r="Z8" s="6">
        <v>-60.13</v>
      </c>
      <c r="AA8" s="22">
        <v>2843700</v>
      </c>
    </row>
    <row r="9" spans="1:27" ht="13.5">
      <c r="A9" s="2" t="s">
        <v>36</v>
      </c>
      <c r="B9" s="3"/>
      <c r="C9" s="19">
        <f aca="true" t="shared" si="1" ref="C9:Y9">SUM(C10:C14)</f>
        <v>19725988</v>
      </c>
      <c r="D9" s="19">
        <f>SUM(D10:D14)</f>
        <v>0</v>
      </c>
      <c r="E9" s="20">
        <f t="shared" si="1"/>
        <v>50446649</v>
      </c>
      <c r="F9" s="21">
        <f t="shared" si="1"/>
        <v>50446649</v>
      </c>
      <c r="G9" s="21">
        <f t="shared" si="1"/>
        <v>4510956</v>
      </c>
      <c r="H9" s="21">
        <f t="shared" si="1"/>
        <v>3755938</v>
      </c>
      <c r="I9" s="21">
        <f t="shared" si="1"/>
        <v>3290828</v>
      </c>
      <c r="J9" s="21">
        <f t="shared" si="1"/>
        <v>11557722</v>
      </c>
      <c r="K9" s="21">
        <f t="shared" si="1"/>
        <v>3863952</v>
      </c>
      <c r="L9" s="21">
        <f t="shared" si="1"/>
        <v>2913313</v>
      </c>
      <c r="M9" s="21">
        <f t="shared" si="1"/>
        <v>1895386</v>
      </c>
      <c r="N9" s="21">
        <f t="shared" si="1"/>
        <v>8672651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20230373</v>
      </c>
      <c r="X9" s="21">
        <f t="shared" si="1"/>
        <v>22442259</v>
      </c>
      <c r="Y9" s="21">
        <f t="shared" si="1"/>
        <v>-2211886</v>
      </c>
      <c r="Z9" s="4">
        <f>+IF(X9&lt;&gt;0,+(Y9/X9)*100,0)</f>
        <v>-9.855897305168789</v>
      </c>
      <c r="AA9" s="19">
        <f>SUM(AA10:AA14)</f>
        <v>50446649</v>
      </c>
    </row>
    <row r="10" spans="1:27" ht="13.5">
      <c r="A10" s="5" t="s">
        <v>37</v>
      </c>
      <c r="B10" s="3"/>
      <c r="C10" s="22">
        <v>2573951</v>
      </c>
      <c r="D10" s="22"/>
      <c r="E10" s="23">
        <v>6908040</v>
      </c>
      <c r="F10" s="24">
        <v>6908040</v>
      </c>
      <c r="G10" s="24">
        <v>66307</v>
      </c>
      <c r="H10" s="24">
        <v>66405</v>
      </c>
      <c r="I10" s="24">
        <v>50584</v>
      </c>
      <c r="J10" s="24">
        <v>183296</v>
      </c>
      <c r="K10" s="24">
        <v>72299</v>
      </c>
      <c r="L10" s="24">
        <v>444548</v>
      </c>
      <c r="M10" s="24">
        <v>38017</v>
      </c>
      <c r="N10" s="24">
        <v>554864</v>
      </c>
      <c r="O10" s="24"/>
      <c r="P10" s="24"/>
      <c r="Q10" s="24"/>
      <c r="R10" s="24"/>
      <c r="S10" s="24"/>
      <c r="T10" s="24"/>
      <c r="U10" s="24"/>
      <c r="V10" s="24"/>
      <c r="W10" s="24">
        <v>738160</v>
      </c>
      <c r="X10" s="24">
        <v>1232686</v>
      </c>
      <c r="Y10" s="24">
        <v>-494526</v>
      </c>
      <c r="Z10" s="6">
        <v>-40.12</v>
      </c>
      <c r="AA10" s="22">
        <v>6908040</v>
      </c>
    </row>
    <row r="11" spans="1:27" ht="13.5">
      <c r="A11" s="5" t="s">
        <v>38</v>
      </c>
      <c r="B11" s="3"/>
      <c r="C11" s="22">
        <v>175834</v>
      </c>
      <c r="D11" s="22"/>
      <c r="E11" s="23">
        <v>1284062</v>
      </c>
      <c r="F11" s="24">
        <v>1284062</v>
      </c>
      <c r="G11" s="24">
        <v>1368078</v>
      </c>
      <c r="H11" s="24">
        <v>-194125</v>
      </c>
      <c r="I11" s="24">
        <v>20110</v>
      </c>
      <c r="J11" s="24">
        <v>1194063</v>
      </c>
      <c r="K11" s="24">
        <v>21185</v>
      </c>
      <c r="L11" s="24">
        <v>13824</v>
      </c>
      <c r="M11" s="24">
        <v>7283</v>
      </c>
      <c r="N11" s="24">
        <v>42292</v>
      </c>
      <c r="O11" s="24"/>
      <c r="P11" s="24"/>
      <c r="Q11" s="24"/>
      <c r="R11" s="24"/>
      <c r="S11" s="24"/>
      <c r="T11" s="24"/>
      <c r="U11" s="24"/>
      <c r="V11" s="24"/>
      <c r="W11" s="24">
        <v>1236355</v>
      </c>
      <c r="X11" s="24">
        <v>109085</v>
      </c>
      <c r="Y11" s="24">
        <v>1127270</v>
      </c>
      <c r="Z11" s="6">
        <v>1033.39</v>
      </c>
      <c r="AA11" s="22">
        <v>1284062</v>
      </c>
    </row>
    <row r="12" spans="1:27" ht="13.5">
      <c r="A12" s="5" t="s">
        <v>39</v>
      </c>
      <c r="B12" s="3"/>
      <c r="C12" s="22">
        <v>16372891</v>
      </c>
      <c r="D12" s="22"/>
      <c r="E12" s="23">
        <v>41605369</v>
      </c>
      <c r="F12" s="24">
        <v>41605369</v>
      </c>
      <c r="G12" s="24">
        <v>3011616</v>
      </c>
      <c r="H12" s="24">
        <v>3818495</v>
      </c>
      <c r="I12" s="24">
        <v>3154860</v>
      </c>
      <c r="J12" s="24">
        <v>9984971</v>
      </c>
      <c r="K12" s="24">
        <v>3703738</v>
      </c>
      <c r="L12" s="24">
        <v>2389208</v>
      </c>
      <c r="M12" s="24">
        <v>1850086</v>
      </c>
      <c r="N12" s="24">
        <v>7943032</v>
      </c>
      <c r="O12" s="24"/>
      <c r="P12" s="24"/>
      <c r="Q12" s="24"/>
      <c r="R12" s="24"/>
      <c r="S12" s="24"/>
      <c r="T12" s="24"/>
      <c r="U12" s="24"/>
      <c r="V12" s="24"/>
      <c r="W12" s="24">
        <v>17928003</v>
      </c>
      <c r="X12" s="24">
        <v>20802510</v>
      </c>
      <c r="Y12" s="24">
        <v>-2874507</v>
      </c>
      <c r="Z12" s="6">
        <v>-13.82</v>
      </c>
      <c r="AA12" s="22">
        <v>41605369</v>
      </c>
    </row>
    <row r="13" spans="1:27" ht="13.5">
      <c r="A13" s="5" t="s">
        <v>40</v>
      </c>
      <c r="B13" s="3"/>
      <c r="C13" s="22">
        <v>603312</v>
      </c>
      <c r="D13" s="22"/>
      <c r="E13" s="23">
        <v>649178</v>
      </c>
      <c r="F13" s="24">
        <v>649178</v>
      </c>
      <c r="G13" s="24">
        <v>64955</v>
      </c>
      <c r="H13" s="24">
        <v>65163</v>
      </c>
      <c r="I13" s="24">
        <v>65274</v>
      </c>
      <c r="J13" s="24">
        <v>195392</v>
      </c>
      <c r="K13" s="24">
        <v>66730</v>
      </c>
      <c r="L13" s="24">
        <v>65733</v>
      </c>
      <c r="M13" s="24"/>
      <c r="N13" s="24">
        <v>132463</v>
      </c>
      <c r="O13" s="24"/>
      <c r="P13" s="24"/>
      <c r="Q13" s="24"/>
      <c r="R13" s="24"/>
      <c r="S13" s="24"/>
      <c r="T13" s="24"/>
      <c r="U13" s="24"/>
      <c r="V13" s="24"/>
      <c r="W13" s="24">
        <v>327855</v>
      </c>
      <c r="X13" s="24">
        <v>297978</v>
      </c>
      <c r="Y13" s="24">
        <v>29877</v>
      </c>
      <c r="Z13" s="6">
        <v>10.03</v>
      </c>
      <c r="AA13" s="22">
        <v>649178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317318</v>
      </c>
      <c r="D15" s="19">
        <f>SUM(D16:D18)</f>
        <v>0</v>
      </c>
      <c r="E15" s="20">
        <f t="shared" si="2"/>
        <v>221907976</v>
      </c>
      <c r="F15" s="21">
        <f t="shared" si="2"/>
        <v>221907976</v>
      </c>
      <c r="G15" s="21">
        <f t="shared" si="2"/>
        <v>132513</v>
      </c>
      <c r="H15" s="21">
        <f t="shared" si="2"/>
        <v>1643619</v>
      </c>
      <c r="I15" s="21">
        <f t="shared" si="2"/>
        <v>27969</v>
      </c>
      <c r="J15" s="21">
        <f t="shared" si="2"/>
        <v>1804101</v>
      </c>
      <c r="K15" s="21">
        <f t="shared" si="2"/>
        <v>59192</v>
      </c>
      <c r="L15" s="21">
        <f t="shared" si="2"/>
        <v>22637</v>
      </c>
      <c r="M15" s="21">
        <f t="shared" si="2"/>
        <v>30339</v>
      </c>
      <c r="N15" s="21">
        <f t="shared" si="2"/>
        <v>112168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1916269</v>
      </c>
      <c r="X15" s="21">
        <f t="shared" si="2"/>
        <v>110953740</v>
      </c>
      <c r="Y15" s="21">
        <f t="shared" si="2"/>
        <v>-109037471</v>
      </c>
      <c r="Z15" s="4">
        <f>+IF(X15&lt;&gt;0,+(Y15/X15)*100,0)</f>
        <v>-98.27291175583626</v>
      </c>
      <c r="AA15" s="19">
        <f>SUM(AA16:AA18)</f>
        <v>221907976</v>
      </c>
    </row>
    <row r="16" spans="1:27" ht="13.5">
      <c r="A16" s="5" t="s">
        <v>43</v>
      </c>
      <c r="B16" s="3"/>
      <c r="C16" s="22">
        <v>317318</v>
      </c>
      <c r="D16" s="22"/>
      <c r="E16" s="23">
        <v>221907976</v>
      </c>
      <c r="F16" s="24">
        <v>221907976</v>
      </c>
      <c r="G16" s="24">
        <v>132513</v>
      </c>
      <c r="H16" s="24">
        <v>1643619</v>
      </c>
      <c r="I16" s="24">
        <v>27969</v>
      </c>
      <c r="J16" s="24">
        <v>1804101</v>
      </c>
      <c r="K16" s="24">
        <v>59192</v>
      </c>
      <c r="L16" s="24">
        <v>22637</v>
      </c>
      <c r="M16" s="24">
        <v>30339</v>
      </c>
      <c r="N16" s="24">
        <v>112168</v>
      </c>
      <c r="O16" s="24"/>
      <c r="P16" s="24"/>
      <c r="Q16" s="24"/>
      <c r="R16" s="24"/>
      <c r="S16" s="24"/>
      <c r="T16" s="24"/>
      <c r="U16" s="24"/>
      <c r="V16" s="24"/>
      <c r="W16" s="24">
        <v>1916269</v>
      </c>
      <c r="X16" s="24">
        <v>110953740</v>
      </c>
      <c r="Y16" s="24">
        <v>-109037471</v>
      </c>
      <c r="Z16" s="6">
        <v>-98.27</v>
      </c>
      <c r="AA16" s="22">
        <v>221907976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514150357</v>
      </c>
      <c r="D19" s="19">
        <f>SUM(D20:D23)</f>
        <v>0</v>
      </c>
      <c r="E19" s="20">
        <f t="shared" si="3"/>
        <v>680043992</v>
      </c>
      <c r="F19" s="21">
        <f t="shared" si="3"/>
        <v>680043992</v>
      </c>
      <c r="G19" s="21">
        <f t="shared" si="3"/>
        <v>34090129</v>
      </c>
      <c r="H19" s="21">
        <f t="shared" si="3"/>
        <v>52582221</v>
      </c>
      <c r="I19" s="21">
        <f t="shared" si="3"/>
        <v>7136221</v>
      </c>
      <c r="J19" s="21">
        <f t="shared" si="3"/>
        <v>93808571</v>
      </c>
      <c r="K19" s="21">
        <f t="shared" si="3"/>
        <v>47498352</v>
      </c>
      <c r="L19" s="21">
        <f t="shared" si="3"/>
        <v>44032717</v>
      </c>
      <c r="M19" s="21">
        <f t="shared" si="3"/>
        <v>4388826</v>
      </c>
      <c r="N19" s="21">
        <f t="shared" si="3"/>
        <v>95919895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189728466</v>
      </c>
      <c r="X19" s="21">
        <f t="shared" si="3"/>
        <v>340021950</v>
      </c>
      <c r="Y19" s="21">
        <f t="shared" si="3"/>
        <v>-150293484</v>
      </c>
      <c r="Z19" s="4">
        <f>+IF(X19&lt;&gt;0,+(Y19/X19)*100,0)</f>
        <v>-44.201112310543486</v>
      </c>
      <c r="AA19" s="19">
        <f>SUM(AA20:AA23)</f>
        <v>680043992</v>
      </c>
    </row>
    <row r="20" spans="1:27" ht="13.5">
      <c r="A20" s="5" t="s">
        <v>47</v>
      </c>
      <c r="B20" s="3"/>
      <c r="C20" s="22">
        <v>214049632</v>
      </c>
      <c r="D20" s="22"/>
      <c r="E20" s="23">
        <v>278628314</v>
      </c>
      <c r="F20" s="24">
        <v>278628314</v>
      </c>
      <c r="G20" s="24">
        <v>20233860</v>
      </c>
      <c r="H20" s="24">
        <v>22287510</v>
      </c>
      <c r="I20" s="24">
        <v>27681</v>
      </c>
      <c r="J20" s="24">
        <v>42549051</v>
      </c>
      <c r="K20" s="24">
        <v>18062279</v>
      </c>
      <c r="L20" s="24">
        <v>16060102</v>
      </c>
      <c r="M20" s="24">
        <v>4222331</v>
      </c>
      <c r="N20" s="24">
        <v>38344712</v>
      </c>
      <c r="O20" s="24"/>
      <c r="P20" s="24"/>
      <c r="Q20" s="24"/>
      <c r="R20" s="24"/>
      <c r="S20" s="24"/>
      <c r="T20" s="24"/>
      <c r="U20" s="24"/>
      <c r="V20" s="24"/>
      <c r="W20" s="24">
        <v>80893763</v>
      </c>
      <c r="X20" s="24">
        <v>139314018</v>
      </c>
      <c r="Y20" s="24">
        <v>-58420255</v>
      </c>
      <c r="Z20" s="6">
        <v>-41.93</v>
      </c>
      <c r="AA20" s="22">
        <v>278628314</v>
      </c>
    </row>
    <row r="21" spans="1:27" ht="13.5">
      <c r="A21" s="5" t="s">
        <v>48</v>
      </c>
      <c r="B21" s="3"/>
      <c r="C21" s="22">
        <v>236327820</v>
      </c>
      <c r="D21" s="22"/>
      <c r="E21" s="23">
        <v>289604079</v>
      </c>
      <c r="F21" s="24">
        <v>289604079</v>
      </c>
      <c r="G21" s="24">
        <v>6971012</v>
      </c>
      <c r="H21" s="24">
        <v>23474398</v>
      </c>
      <c r="I21" s="24"/>
      <c r="J21" s="24">
        <v>30445410</v>
      </c>
      <c r="K21" s="24">
        <v>22265272</v>
      </c>
      <c r="L21" s="24">
        <v>20661019</v>
      </c>
      <c r="M21" s="24">
        <v>152438</v>
      </c>
      <c r="N21" s="24">
        <v>43078729</v>
      </c>
      <c r="O21" s="24"/>
      <c r="P21" s="24"/>
      <c r="Q21" s="24"/>
      <c r="R21" s="24"/>
      <c r="S21" s="24"/>
      <c r="T21" s="24"/>
      <c r="U21" s="24"/>
      <c r="V21" s="24"/>
      <c r="W21" s="24">
        <v>73524139</v>
      </c>
      <c r="X21" s="24">
        <v>144802068</v>
      </c>
      <c r="Y21" s="24">
        <v>-71277929</v>
      </c>
      <c r="Z21" s="6">
        <v>-49.22</v>
      </c>
      <c r="AA21" s="22">
        <v>289604079</v>
      </c>
    </row>
    <row r="22" spans="1:27" ht="13.5">
      <c r="A22" s="5" t="s">
        <v>49</v>
      </c>
      <c r="B22" s="3"/>
      <c r="C22" s="25">
        <v>25229510</v>
      </c>
      <c r="D22" s="25"/>
      <c r="E22" s="26">
        <v>44542972</v>
      </c>
      <c r="F22" s="27">
        <v>44542972</v>
      </c>
      <c r="G22" s="27">
        <v>2636522</v>
      </c>
      <c r="H22" s="27">
        <v>2573001</v>
      </c>
      <c r="I22" s="27">
        <v>2869054</v>
      </c>
      <c r="J22" s="27">
        <v>8078577</v>
      </c>
      <c r="K22" s="27">
        <v>2933346</v>
      </c>
      <c r="L22" s="27">
        <v>3052013</v>
      </c>
      <c r="M22" s="27">
        <v>453</v>
      </c>
      <c r="N22" s="27">
        <v>5985812</v>
      </c>
      <c r="O22" s="27"/>
      <c r="P22" s="27"/>
      <c r="Q22" s="27"/>
      <c r="R22" s="27"/>
      <c r="S22" s="27"/>
      <c r="T22" s="27"/>
      <c r="U22" s="27"/>
      <c r="V22" s="27"/>
      <c r="W22" s="27">
        <v>14064389</v>
      </c>
      <c r="X22" s="27">
        <v>22271550</v>
      </c>
      <c r="Y22" s="27">
        <v>-8207161</v>
      </c>
      <c r="Z22" s="7">
        <v>-36.85</v>
      </c>
      <c r="AA22" s="25">
        <v>44542972</v>
      </c>
    </row>
    <row r="23" spans="1:27" ht="13.5">
      <c r="A23" s="5" t="s">
        <v>50</v>
      </c>
      <c r="B23" s="3"/>
      <c r="C23" s="22">
        <v>38543395</v>
      </c>
      <c r="D23" s="22"/>
      <c r="E23" s="23">
        <v>67268627</v>
      </c>
      <c r="F23" s="24">
        <v>67268627</v>
      </c>
      <c r="G23" s="24">
        <v>4248735</v>
      </c>
      <c r="H23" s="24">
        <v>4247312</v>
      </c>
      <c r="I23" s="24">
        <v>4239486</v>
      </c>
      <c r="J23" s="24">
        <v>12735533</v>
      </c>
      <c r="K23" s="24">
        <v>4237455</v>
      </c>
      <c r="L23" s="24">
        <v>4259583</v>
      </c>
      <c r="M23" s="24">
        <v>13604</v>
      </c>
      <c r="N23" s="24">
        <v>8510642</v>
      </c>
      <c r="O23" s="24"/>
      <c r="P23" s="24"/>
      <c r="Q23" s="24"/>
      <c r="R23" s="24"/>
      <c r="S23" s="24"/>
      <c r="T23" s="24"/>
      <c r="U23" s="24"/>
      <c r="V23" s="24"/>
      <c r="W23" s="24">
        <v>21246175</v>
      </c>
      <c r="X23" s="24">
        <v>33634314</v>
      </c>
      <c r="Y23" s="24">
        <v>-12388139</v>
      </c>
      <c r="Z23" s="6">
        <v>-36.83</v>
      </c>
      <c r="AA23" s="22">
        <v>67268627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1388547870</v>
      </c>
      <c r="D25" s="40">
        <f>+D5+D9+D15+D19+D24</f>
        <v>0</v>
      </c>
      <c r="E25" s="41">
        <f t="shared" si="4"/>
        <v>1388677982</v>
      </c>
      <c r="F25" s="42">
        <f t="shared" si="4"/>
        <v>1388677982</v>
      </c>
      <c r="G25" s="42">
        <f t="shared" si="4"/>
        <v>137475613</v>
      </c>
      <c r="H25" s="42">
        <f t="shared" si="4"/>
        <v>86943930</v>
      </c>
      <c r="I25" s="42">
        <f t="shared" si="4"/>
        <v>92029578</v>
      </c>
      <c r="J25" s="42">
        <f t="shared" si="4"/>
        <v>316449121</v>
      </c>
      <c r="K25" s="42">
        <f t="shared" si="4"/>
        <v>81236835</v>
      </c>
      <c r="L25" s="42">
        <f t="shared" si="4"/>
        <v>61883724</v>
      </c>
      <c r="M25" s="42">
        <f t="shared" si="4"/>
        <v>10358339</v>
      </c>
      <c r="N25" s="42">
        <f t="shared" si="4"/>
        <v>153478898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469928019</v>
      </c>
      <c r="X25" s="42">
        <f t="shared" si="4"/>
        <v>691798042</v>
      </c>
      <c r="Y25" s="42">
        <f t="shared" si="4"/>
        <v>-221870023</v>
      </c>
      <c r="Z25" s="43">
        <f>+IF(X25&lt;&gt;0,+(Y25/X25)*100,0)</f>
        <v>-32.07150201792563</v>
      </c>
      <c r="AA25" s="40">
        <f>+AA5+AA9+AA15+AA19+AA24</f>
        <v>1388677982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668178691</v>
      </c>
      <c r="D28" s="19">
        <f>SUM(D29:D31)</f>
        <v>0</v>
      </c>
      <c r="E28" s="20">
        <f t="shared" si="5"/>
        <v>413840336</v>
      </c>
      <c r="F28" s="21">
        <f t="shared" si="5"/>
        <v>413840336</v>
      </c>
      <c r="G28" s="21">
        <f t="shared" si="5"/>
        <v>16584032</v>
      </c>
      <c r="H28" s="21">
        <f t="shared" si="5"/>
        <v>22884176</v>
      </c>
      <c r="I28" s="21">
        <f t="shared" si="5"/>
        <v>28797519</v>
      </c>
      <c r="J28" s="21">
        <f t="shared" si="5"/>
        <v>68265727</v>
      </c>
      <c r="K28" s="21">
        <f t="shared" si="5"/>
        <v>26745606</v>
      </c>
      <c r="L28" s="21">
        <f t="shared" si="5"/>
        <v>16043927</v>
      </c>
      <c r="M28" s="21">
        <f t="shared" si="5"/>
        <v>22378861</v>
      </c>
      <c r="N28" s="21">
        <f t="shared" si="5"/>
        <v>65168394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133434121</v>
      </c>
      <c r="X28" s="21">
        <f t="shared" si="5"/>
        <v>207214309</v>
      </c>
      <c r="Y28" s="21">
        <f t="shared" si="5"/>
        <v>-73780188</v>
      </c>
      <c r="Z28" s="4">
        <f>+IF(X28&lt;&gt;0,+(Y28/X28)*100,0)</f>
        <v>-35.60573994916538</v>
      </c>
      <c r="AA28" s="19">
        <f>SUM(AA29:AA31)</f>
        <v>413840336</v>
      </c>
    </row>
    <row r="29" spans="1:27" ht="13.5">
      <c r="A29" s="5" t="s">
        <v>33</v>
      </c>
      <c r="B29" s="3"/>
      <c r="C29" s="22">
        <v>118148505</v>
      </c>
      <c r="D29" s="22"/>
      <c r="E29" s="23">
        <v>96852063</v>
      </c>
      <c r="F29" s="24">
        <v>96852063</v>
      </c>
      <c r="G29" s="24">
        <v>9166682</v>
      </c>
      <c r="H29" s="24">
        <v>8474269</v>
      </c>
      <c r="I29" s="24">
        <v>14575761</v>
      </c>
      <c r="J29" s="24">
        <v>32216712</v>
      </c>
      <c r="K29" s="24">
        <v>9852917</v>
      </c>
      <c r="L29" s="24">
        <v>4686175</v>
      </c>
      <c r="M29" s="24">
        <v>11430313</v>
      </c>
      <c r="N29" s="24">
        <v>25969405</v>
      </c>
      <c r="O29" s="24"/>
      <c r="P29" s="24"/>
      <c r="Q29" s="24"/>
      <c r="R29" s="24"/>
      <c r="S29" s="24"/>
      <c r="T29" s="24"/>
      <c r="U29" s="24"/>
      <c r="V29" s="24"/>
      <c r="W29" s="24">
        <v>58186117</v>
      </c>
      <c r="X29" s="24">
        <v>48425910</v>
      </c>
      <c r="Y29" s="24">
        <v>9760207</v>
      </c>
      <c r="Z29" s="6">
        <v>20.15</v>
      </c>
      <c r="AA29" s="22">
        <v>96852063</v>
      </c>
    </row>
    <row r="30" spans="1:27" ht="13.5">
      <c r="A30" s="5" t="s">
        <v>34</v>
      </c>
      <c r="B30" s="3"/>
      <c r="C30" s="25">
        <v>493865612</v>
      </c>
      <c r="D30" s="25"/>
      <c r="E30" s="26">
        <v>215644679</v>
      </c>
      <c r="F30" s="27">
        <v>215644679</v>
      </c>
      <c r="G30" s="27">
        <v>3379396</v>
      </c>
      <c r="H30" s="27">
        <v>8050985</v>
      </c>
      <c r="I30" s="27">
        <v>5545673</v>
      </c>
      <c r="J30" s="27">
        <v>16976054</v>
      </c>
      <c r="K30" s="27">
        <v>10403659</v>
      </c>
      <c r="L30" s="27">
        <v>6084559</v>
      </c>
      <c r="M30" s="27">
        <v>5047473</v>
      </c>
      <c r="N30" s="27">
        <v>21535691</v>
      </c>
      <c r="O30" s="27"/>
      <c r="P30" s="27"/>
      <c r="Q30" s="27"/>
      <c r="R30" s="27"/>
      <c r="S30" s="27"/>
      <c r="T30" s="27"/>
      <c r="U30" s="27"/>
      <c r="V30" s="27"/>
      <c r="W30" s="27">
        <v>38511745</v>
      </c>
      <c r="X30" s="27">
        <v>108116479</v>
      </c>
      <c r="Y30" s="27">
        <v>-69604734</v>
      </c>
      <c r="Z30" s="7">
        <v>-64.38</v>
      </c>
      <c r="AA30" s="25">
        <v>215644679</v>
      </c>
    </row>
    <row r="31" spans="1:27" ht="13.5">
      <c r="A31" s="5" t="s">
        <v>35</v>
      </c>
      <c r="B31" s="3"/>
      <c r="C31" s="22">
        <v>56164574</v>
      </c>
      <c r="D31" s="22"/>
      <c r="E31" s="23">
        <v>101343594</v>
      </c>
      <c r="F31" s="24">
        <v>101343594</v>
      </c>
      <c r="G31" s="24">
        <v>4037954</v>
      </c>
      <c r="H31" s="24">
        <v>6358922</v>
      </c>
      <c r="I31" s="24">
        <v>8676085</v>
      </c>
      <c r="J31" s="24">
        <v>19072961</v>
      </c>
      <c r="K31" s="24">
        <v>6489030</v>
      </c>
      <c r="L31" s="24">
        <v>5273193</v>
      </c>
      <c r="M31" s="24">
        <v>5901075</v>
      </c>
      <c r="N31" s="24">
        <v>17663298</v>
      </c>
      <c r="O31" s="24"/>
      <c r="P31" s="24"/>
      <c r="Q31" s="24"/>
      <c r="R31" s="24"/>
      <c r="S31" s="24"/>
      <c r="T31" s="24"/>
      <c r="U31" s="24"/>
      <c r="V31" s="24"/>
      <c r="W31" s="24">
        <v>36736259</v>
      </c>
      <c r="X31" s="24">
        <v>50671920</v>
      </c>
      <c r="Y31" s="24">
        <v>-13935661</v>
      </c>
      <c r="Z31" s="6">
        <v>-27.5</v>
      </c>
      <c r="AA31" s="22">
        <v>101343594</v>
      </c>
    </row>
    <row r="32" spans="1:27" ht="13.5">
      <c r="A32" s="2" t="s">
        <v>36</v>
      </c>
      <c r="B32" s="3"/>
      <c r="C32" s="19">
        <f aca="true" t="shared" si="6" ref="C32:Y32">SUM(C33:C37)</f>
        <v>139876265</v>
      </c>
      <c r="D32" s="19">
        <f>SUM(D33:D37)</f>
        <v>0</v>
      </c>
      <c r="E32" s="20">
        <f t="shared" si="6"/>
        <v>198614036</v>
      </c>
      <c r="F32" s="21">
        <f t="shared" si="6"/>
        <v>198614036</v>
      </c>
      <c r="G32" s="21">
        <f t="shared" si="6"/>
        <v>8369048</v>
      </c>
      <c r="H32" s="21">
        <f t="shared" si="6"/>
        <v>10223402</v>
      </c>
      <c r="I32" s="21">
        <f t="shared" si="6"/>
        <v>10611591</v>
      </c>
      <c r="J32" s="21">
        <f t="shared" si="6"/>
        <v>29204041</v>
      </c>
      <c r="K32" s="21">
        <f t="shared" si="6"/>
        <v>11139389</v>
      </c>
      <c r="L32" s="21">
        <f t="shared" si="6"/>
        <v>9005914</v>
      </c>
      <c r="M32" s="21">
        <f t="shared" si="6"/>
        <v>12850881</v>
      </c>
      <c r="N32" s="21">
        <f t="shared" si="6"/>
        <v>32996184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62200225</v>
      </c>
      <c r="X32" s="21">
        <f t="shared" si="6"/>
        <v>96553011</v>
      </c>
      <c r="Y32" s="21">
        <f t="shared" si="6"/>
        <v>-34352786</v>
      </c>
      <c r="Z32" s="4">
        <f>+IF(X32&lt;&gt;0,+(Y32/X32)*100,0)</f>
        <v>-35.579197007123895</v>
      </c>
      <c r="AA32" s="19">
        <f>SUM(AA33:AA37)</f>
        <v>198614036</v>
      </c>
    </row>
    <row r="33" spans="1:27" ht="13.5">
      <c r="A33" s="5" t="s">
        <v>37</v>
      </c>
      <c r="B33" s="3"/>
      <c r="C33" s="22">
        <v>24969651</v>
      </c>
      <c r="D33" s="22"/>
      <c r="E33" s="23">
        <v>50842723</v>
      </c>
      <c r="F33" s="24">
        <v>50842723</v>
      </c>
      <c r="G33" s="24">
        <v>994458</v>
      </c>
      <c r="H33" s="24">
        <v>1072886</v>
      </c>
      <c r="I33" s="24">
        <v>1093281</v>
      </c>
      <c r="J33" s="24">
        <v>3160625</v>
      </c>
      <c r="K33" s="24">
        <v>1441273</v>
      </c>
      <c r="L33" s="24">
        <v>1090618</v>
      </c>
      <c r="M33" s="24">
        <v>1159216</v>
      </c>
      <c r="N33" s="24">
        <v>3691107</v>
      </c>
      <c r="O33" s="24"/>
      <c r="P33" s="24"/>
      <c r="Q33" s="24"/>
      <c r="R33" s="24"/>
      <c r="S33" s="24"/>
      <c r="T33" s="24"/>
      <c r="U33" s="24"/>
      <c r="V33" s="24"/>
      <c r="W33" s="24">
        <v>6851732</v>
      </c>
      <c r="X33" s="24">
        <v>23200354</v>
      </c>
      <c r="Y33" s="24">
        <v>-16348622</v>
      </c>
      <c r="Z33" s="6">
        <v>-70.47</v>
      </c>
      <c r="AA33" s="22">
        <v>50842723</v>
      </c>
    </row>
    <row r="34" spans="1:27" ht="13.5">
      <c r="A34" s="5" t="s">
        <v>38</v>
      </c>
      <c r="B34" s="3"/>
      <c r="C34" s="22">
        <v>38567518</v>
      </c>
      <c r="D34" s="22"/>
      <c r="E34" s="23">
        <v>42546919</v>
      </c>
      <c r="F34" s="24">
        <v>42546919</v>
      </c>
      <c r="G34" s="24">
        <v>3335609</v>
      </c>
      <c r="H34" s="24">
        <v>3292848</v>
      </c>
      <c r="I34" s="24">
        <v>3687609</v>
      </c>
      <c r="J34" s="24">
        <v>10316066</v>
      </c>
      <c r="K34" s="24">
        <v>3957188</v>
      </c>
      <c r="L34" s="24">
        <v>4332178</v>
      </c>
      <c r="M34" s="24">
        <v>5901331</v>
      </c>
      <c r="N34" s="24">
        <v>14190697</v>
      </c>
      <c r="O34" s="24"/>
      <c r="P34" s="24"/>
      <c r="Q34" s="24"/>
      <c r="R34" s="24"/>
      <c r="S34" s="24"/>
      <c r="T34" s="24"/>
      <c r="U34" s="24"/>
      <c r="V34" s="24"/>
      <c r="W34" s="24">
        <v>24506763</v>
      </c>
      <c r="X34" s="24">
        <v>20740451</v>
      </c>
      <c r="Y34" s="24">
        <v>3766312</v>
      </c>
      <c r="Z34" s="6">
        <v>18.16</v>
      </c>
      <c r="AA34" s="22">
        <v>42546919</v>
      </c>
    </row>
    <row r="35" spans="1:27" ht="13.5">
      <c r="A35" s="5" t="s">
        <v>39</v>
      </c>
      <c r="B35" s="3"/>
      <c r="C35" s="22">
        <v>70718304</v>
      </c>
      <c r="D35" s="22"/>
      <c r="E35" s="23">
        <v>102838833</v>
      </c>
      <c r="F35" s="24">
        <v>102838833</v>
      </c>
      <c r="G35" s="24">
        <v>3337906</v>
      </c>
      <c r="H35" s="24">
        <v>5188793</v>
      </c>
      <c r="I35" s="24">
        <v>5204621</v>
      </c>
      <c r="J35" s="24">
        <v>13731320</v>
      </c>
      <c r="K35" s="24">
        <v>5019721</v>
      </c>
      <c r="L35" s="24">
        <v>3018588</v>
      </c>
      <c r="M35" s="24">
        <v>5189419</v>
      </c>
      <c r="N35" s="24">
        <v>13227728</v>
      </c>
      <c r="O35" s="24"/>
      <c r="P35" s="24"/>
      <c r="Q35" s="24"/>
      <c r="R35" s="24"/>
      <c r="S35" s="24"/>
      <c r="T35" s="24"/>
      <c r="U35" s="24"/>
      <c r="V35" s="24"/>
      <c r="W35" s="24">
        <v>26959048</v>
      </c>
      <c r="X35" s="24">
        <v>51419442</v>
      </c>
      <c r="Y35" s="24">
        <v>-24460394</v>
      </c>
      <c r="Z35" s="6">
        <v>-47.57</v>
      </c>
      <c r="AA35" s="22">
        <v>102838833</v>
      </c>
    </row>
    <row r="36" spans="1:27" ht="13.5">
      <c r="A36" s="5" t="s">
        <v>40</v>
      </c>
      <c r="B36" s="3"/>
      <c r="C36" s="22">
        <v>5620792</v>
      </c>
      <c r="D36" s="22"/>
      <c r="E36" s="23">
        <v>2385561</v>
      </c>
      <c r="F36" s="24">
        <v>2385561</v>
      </c>
      <c r="G36" s="24">
        <v>522092</v>
      </c>
      <c r="H36" s="24">
        <v>486427</v>
      </c>
      <c r="I36" s="24">
        <v>448131</v>
      </c>
      <c r="J36" s="24">
        <v>1456650</v>
      </c>
      <c r="K36" s="24">
        <v>529436</v>
      </c>
      <c r="L36" s="24">
        <v>393078</v>
      </c>
      <c r="M36" s="24">
        <v>445318</v>
      </c>
      <c r="N36" s="24">
        <v>1367832</v>
      </c>
      <c r="O36" s="24"/>
      <c r="P36" s="24"/>
      <c r="Q36" s="24"/>
      <c r="R36" s="24"/>
      <c r="S36" s="24"/>
      <c r="T36" s="24"/>
      <c r="U36" s="24"/>
      <c r="V36" s="24"/>
      <c r="W36" s="24">
        <v>2824482</v>
      </c>
      <c r="X36" s="24">
        <v>1192764</v>
      </c>
      <c r="Y36" s="24">
        <v>1631718</v>
      </c>
      <c r="Z36" s="6">
        <v>136.8</v>
      </c>
      <c r="AA36" s="22">
        <v>2385561</v>
      </c>
    </row>
    <row r="37" spans="1:27" ht="13.5">
      <c r="A37" s="5" t="s">
        <v>41</v>
      </c>
      <c r="B37" s="3"/>
      <c r="C37" s="25"/>
      <c r="D37" s="25"/>
      <c r="E37" s="26"/>
      <c r="F37" s="27"/>
      <c r="G37" s="27">
        <v>178983</v>
      </c>
      <c r="H37" s="27">
        <v>182448</v>
      </c>
      <c r="I37" s="27">
        <v>177949</v>
      </c>
      <c r="J37" s="27">
        <v>539380</v>
      </c>
      <c r="K37" s="27">
        <v>191771</v>
      </c>
      <c r="L37" s="27">
        <v>171452</v>
      </c>
      <c r="M37" s="27">
        <v>155597</v>
      </c>
      <c r="N37" s="27">
        <v>518820</v>
      </c>
      <c r="O37" s="27"/>
      <c r="P37" s="27"/>
      <c r="Q37" s="27"/>
      <c r="R37" s="27"/>
      <c r="S37" s="27"/>
      <c r="T37" s="27"/>
      <c r="U37" s="27"/>
      <c r="V37" s="27"/>
      <c r="W37" s="27">
        <v>1058200</v>
      </c>
      <c r="X37" s="27"/>
      <c r="Y37" s="27">
        <v>1058200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42371204</v>
      </c>
      <c r="D38" s="19">
        <f>SUM(D39:D41)</f>
        <v>0</v>
      </c>
      <c r="E38" s="20">
        <f t="shared" si="7"/>
        <v>84956501</v>
      </c>
      <c r="F38" s="21">
        <f t="shared" si="7"/>
        <v>84956501</v>
      </c>
      <c r="G38" s="21">
        <f t="shared" si="7"/>
        <v>3474955</v>
      </c>
      <c r="H38" s="21">
        <f t="shared" si="7"/>
        <v>3953751</v>
      </c>
      <c r="I38" s="21">
        <f t="shared" si="7"/>
        <v>3208415</v>
      </c>
      <c r="J38" s="21">
        <f t="shared" si="7"/>
        <v>10637121</v>
      </c>
      <c r="K38" s="21">
        <f t="shared" si="7"/>
        <v>6871805</v>
      </c>
      <c r="L38" s="21">
        <f t="shared" si="7"/>
        <v>3295171</v>
      </c>
      <c r="M38" s="21">
        <f t="shared" si="7"/>
        <v>3420182</v>
      </c>
      <c r="N38" s="21">
        <f t="shared" si="7"/>
        <v>13587158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24224279</v>
      </c>
      <c r="X38" s="21">
        <f t="shared" si="7"/>
        <v>42478122</v>
      </c>
      <c r="Y38" s="21">
        <f t="shared" si="7"/>
        <v>-18253843</v>
      </c>
      <c r="Z38" s="4">
        <f>+IF(X38&lt;&gt;0,+(Y38/X38)*100,0)</f>
        <v>-42.97233997303365</v>
      </c>
      <c r="AA38" s="19">
        <f>SUM(AA39:AA41)</f>
        <v>84956501</v>
      </c>
    </row>
    <row r="39" spans="1:27" ht="13.5">
      <c r="A39" s="5" t="s">
        <v>43</v>
      </c>
      <c r="B39" s="3"/>
      <c r="C39" s="22">
        <v>14233921</v>
      </c>
      <c r="D39" s="22"/>
      <c r="E39" s="23">
        <v>30074925</v>
      </c>
      <c r="F39" s="24">
        <v>30074925</v>
      </c>
      <c r="G39" s="24">
        <v>2417365</v>
      </c>
      <c r="H39" s="24">
        <v>2840556</v>
      </c>
      <c r="I39" s="24">
        <v>2113430</v>
      </c>
      <c r="J39" s="24">
        <v>7371351</v>
      </c>
      <c r="K39" s="24">
        <v>2240659</v>
      </c>
      <c r="L39" s="24">
        <v>2943783</v>
      </c>
      <c r="M39" s="24">
        <v>2637003</v>
      </c>
      <c r="N39" s="24">
        <v>7821445</v>
      </c>
      <c r="O39" s="24"/>
      <c r="P39" s="24"/>
      <c r="Q39" s="24"/>
      <c r="R39" s="24"/>
      <c r="S39" s="24"/>
      <c r="T39" s="24"/>
      <c r="U39" s="24"/>
      <c r="V39" s="24"/>
      <c r="W39" s="24">
        <v>15192796</v>
      </c>
      <c r="X39" s="24">
        <v>15037482</v>
      </c>
      <c r="Y39" s="24">
        <v>155314</v>
      </c>
      <c r="Z39" s="6">
        <v>1.03</v>
      </c>
      <c r="AA39" s="22">
        <v>30074925</v>
      </c>
    </row>
    <row r="40" spans="1:27" ht="13.5">
      <c r="A40" s="5" t="s">
        <v>44</v>
      </c>
      <c r="B40" s="3"/>
      <c r="C40" s="22">
        <v>28137283</v>
      </c>
      <c r="D40" s="22"/>
      <c r="E40" s="23">
        <v>54881576</v>
      </c>
      <c r="F40" s="24">
        <v>54881576</v>
      </c>
      <c r="G40" s="24">
        <v>1057590</v>
      </c>
      <c r="H40" s="24">
        <v>1113195</v>
      </c>
      <c r="I40" s="24">
        <v>1094985</v>
      </c>
      <c r="J40" s="24">
        <v>3265770</v>
      </c>
      <c r="K40" s="24">
        <v>4631146</v>
      </c>
      <c r="L40" s="24">
        <v>351388</v>
      </c>
      <c r="M40" s="24">
        <v>783179</v>
      </c>
      <c r="N40" s="24">
        <v>5765713</v>
      </c>
      <c r="O40" s="24"/>
      <c r="P40" s="24"/>
      <c r="Q40" s="24"/>
      <c r="R40" s="24"/>
      <c r="S40" s="24"/>
      <c r="T40" s="24"/>
      <c r="U40" s="24"/>
      <c r="V40" s="24"/>
      <c r="W40" s="24">
        <v>9031483</v>
      </c>
      <c r="X40" s="24">
        <v>27440640</v>
      </c>
      <c r="Y40" s="24">
        <v>-18409157</v>
      </c>
      <c r="Z40" s="6">
        <v>-67.09</v>
      </c>
      <c r="AA40" s="22">
        <v>54881576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462916631</v>
      </c>
      <c r="D42" s="19">
        <f>SUM(D43:D46)</f>
        <v>0</v>
      </c>
      <c r="E42" s="20">
        <f t="shared" si="8"/>
        <v>549083671</v>
      </c>
      <c r="F42" s="21">
        <f t="shared" si="8"/>
        <v>549083671</v>
      </c>
      <c r="G42" s="21">
        <f t="shared" si="8"/>
        <v>8340689</v>
      </c>
      <c r="H42" s="21">
        <f t="shared" si="8"/>
        <v>46939448</v>
      </c>
      <c r="I42" s="21">
        <f t="shared" si="8"/>
        <v>45527354</v>
      </c>
      <c r="J42" s="21">
        <f t="shared" si="8"/>
        <v>100807491</v>
      </c>
      <c r="K42" s="21">
        <f t="shared" si="8"/>
        <v>35906521</v>
      </c>
      <c r="L42" s="21">
        <f t="shared" si="8"/>
        <v>34117171</v>
      </c>
      <c r="M42" s="21">
        <f t="shared" si="8"/>
        <v>34885913</v>
      </c>
      <c r="N42" s="21">
        <f t="shared" si="8"/>
        <v>104909605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205717096</v>
      </c>
      <c r="X42" s="21">
        <f t="shared" si="8"/>
        <v>274555566</v>
      </c>
      <c r="Y42" s="21">
        <f t="shared" si="8"/>
        <v>-68838470</v>
      </c>
      <c r="Z42" s="4">
        <f>+IF(X42&lt;&gt;0,+(Y42/X42)*100,0)</f>
        <v>-25.07269147841643</v>
      </c>
      <c r="AA42" s="19">
        <f>SUM(AA43:AA46)</f>
        <v>549083671</v>
      </c>
    </row>
    <row r="43" spans="1:27" ht="13.5">
      <c r="A43" s="5" t="s">
        <v>47</v>
      </c>
      <c r="B43" s="3"/>
      <c r="C43" s="22">
        <v>199846505</v>
      </c>
      <c r="D43" s="22"/>
      <c r="E43" s="23">
        <v>239592168</v>
      </c>
      <c r="F43" s="24">
        <v>239592168</v>
      </c>
      <c r="G43" s="24">
        <v>2978149</v>
      </c>
      <c r="H43" s="24">
        <v>26933334</v>
      </c>
      <c r="I43" s="24">
        <v>23776497</v>
      </c>
      <c r="J43" s="24">
        <v>53687980</v>
      </c>
      <c r="K43" s="24">
        <v>14680158</v>
      </c>
      <c r="L43" s="24">
        <v>13897413</v>
      </c>
      <c r="M43" s="24">
        <v>14175332</v>
      </c>
      <c r="N43" s="24">
        <v>42752903</v>
      </c>
      <c r="O43" s="24"/>
      <c r="P43" s="24"/>
      <c r="Q43" s="24"/>
      <c r="R43" s="24"/>
      <c r="S43" s="24"/>
      <c r="T43" s="24"/>
      <c r="U43" s="24"/>
      <c r="V43" s="24"/>
      <c r="W43" s="24">
        <v>96440883</v>
      </c>
      <c r="X43" s="24">
        <v>119796060</v>
      </c>
      <c r="Y43" s="24">
        <v>-23355177</v>
      </c>
      <c r="Z43" s="6">
        <v>-19.5</v>
      </c>
      <c r="AA43" s="22">
        <v>239592168</v>
      </c>
    </row>
    <row r="44" spans="1:27" ht="13.5">
      <c r="A44" s="5" t="s">
        <v>48</v>
      </c>
      <c r="B44" s="3"/>
      <c r="C44" s="22">
        <v>195009555</v>
      </c>
      <c r="D44" s="22"/>
      <c r="E44" s="23">
        <v>222714711</v>
      </c>
      <c r="F44" s="24">
        <v>222714711</v>
      </c>
      <c r="G44" s="24">
        <v>2013196</v>
      </c>
      <c r="H44" s="24">
        <v>16976759</v>
      </c>
      <c r="I44" s="24">
        <v>16104404</v>
      </c>
      <c r="J44" s="24">
        <v>35094359</v>
      </c>
      <c r="K44" s="24">
        <v>16951583</v>
      </c>
      <c r="L44" s="24">
        <v>16317974</v>
      </c>
      <c r="M44" s="24">
        <v>17059022</v>
      </c>
      <c r="N44" s="24">
        <v>50328579</v>
      </c>
      <c r="O44" s="24"/>
      <c r="P44" s="24"/>
      <c r="Q44" s="24"/>
      <c r="R44" s="24"/>
      <c r="S44" s="24"/>
      <c r="T44" s="24"/>
      <c r="U44" s="24"/>
      <c r="V44" s="24"/>
      <c r="W44" s="24">
        <v>85422938</v>
      </c>
      <c r="X44" s="24">
        <v>111370788</v>
      </c>
      <c r="Y44" s="24">
        <v>-25947850</v>
      </c>
      <c r="Z44" s="6">
        <v>-23.3</v>
      </c>
      <c r="AA44" s="22">
        <v>222714711</v>
      </c>
    </row>
    <row r="45" spans="1:27" ht="13.5">
      <c r="A45" s="5" t="s">
        <v>49</v>
      </c>
      <c r="B45" s="3"/>
      <c r="C45" s="25">
        <v>28874962</v>
      </c>
      <c r="D45" s="25"/>
      <c r="E45" s="26">
        <v>31203293</v>
      </c>
      <c r="F45" s="27">
        <v>31203293</v>
      </c>
      <c r="G45" s="27">
        <v>821437</v>
      </c>
      <c r="H45" s="27">
        <v>741811</v>
      </c>
      <c r="I45" s="27">
        <v>3061546</v>
      </c>
      <c r="J45" s="27">
        <v>4624794</v>
      </c>
      <c r="K45" s="27">
        <v>1236955</v>
      </c>
      <c r="L45" s="27">
        <v>1253068</v>
      </c>
      <c r="M45" s="27">
        <v>1349795</v>
      </c>
      <c r="N45" s="27">
        <v>3839818</v>
      </c>
      <c r="O45" s="27"/>
      <c r="P45" s="27"/>
      <c r="Q45" s="27"/>
      <c r="R45" s="27"/>
      <c r="S45" s="27"/>
      <c r="T45" s="27"/>
      <c r="U45" s="27"/>
      <c r="V45" s="27"/>
      <c r="W45" s="27">
        <v>8464612</v>
      </c>
      <c r="X45" s="27">
        <v>15601836</v>
      </c>
      <c r="Y45" s="27">
        <v>-7137224</v>
      </c>
      <c r="Z45" s="7">
        <v>-45.75</v>
      </c>
      <c r="AA45" s="25">
        <v>31203293</v>
      </c>
    </row>
    <row r="46" spans="1:27" ht="13.5">
      <c r="A46" s="5" t="s">
        <v>50</v>
      </c>
      <c r="B46" s="3"/>
      <c r="C46" s="22">
        <v>39185609</v>
      </c>
      <c r="D46" s="22"/>
      <c r="E46" s="23">
        <v>55573499</v>
      </c>
      <c r="F46" s="24">
        <v>55573499</v>
      </c>
      <c r="G46" s="24">
        <v>2527907</v>
      </c>
      <c r="H46" s="24">
        <v>2287544</v>
      </c>
      <c r="I46" s="24">
        <v>2584907</v>
      </c>
      <c r="J46" s="24">
        <v>7400358</v>
      </c>
      <c r="K46" s="24">
        <v>3037825</v>
      </c>
      <c r="L46" s="24">
        <v>2648716</v>
      </c>
      <c r="M46" s="24">
        <v>2301764</v>
      </c>
      <c r="N46" s="24">
        <v>7988305</v>
      </c>
      <c r="O46" s="24"/>
      <c r="P46" s="24"/>
      <c r="Q46" s="24"/>
      <c r="R46" s="24"/>
      <c r="S46" s="24"/>
      <c r="T46" s="24"/>
      <c r="U46" s="24"/>
      <c r="V46" s="24"/>
      <c r="W46" s="24">
        <v>15388663</v>
      </c>
      <c r="X46" s="24">
        <v>27786882</v>
      </c>
      <c r="Y46" s="24">
        <v>-12398219</v>
      </c>
      <c r="Z46" s="6">
        <v>-44.62</v>
      </c>
      <c r="AA46" s="22">
        <v>55573499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1313342791</v>
      </c>
      <c r="D48" s="40">
        <f>+D28+D32+D38+D42+D47</f>
        <v>0</v>
      </c>
      <c r="E48" s="41">
        <f t="shared" si="9"/>
        <v>1246494544</v>
      </c>
      <c r="F48" s="42">
        <f t="shared" si="9"/>
        <v>1246494544</v>
      </c>
      <c r="G48" s="42">
        <f t="shared" si="9"/>
        <v>36768724</v>
      </c>
      <c r="H48" s="42">
        <f t="shared" si="9"/>
        <v>84000777</v>
      </c>
      <c r="I48" s="42">
        <f t="shared" si="9"/>
        <v>88144879</v>
      </c>
      <c r="J48" s="42">
        <f t="shared" si="9"/>
        <v>208914380</v>
      </c>
      <c r="K48" s="42">
        <f t="shared" si="9"/>
        <v>80663321</v>
      </c>
      <c r="L48" s="42">
        <f t="shared" si="9"/>
        <v>62462183</v>
      </c>
      <c r="M48" s="42">
        <f t="shared" si="9"/>
        <v>73535837</v>
      </c>
      <c r="N48" s="42">
        <f t="shared" si="9"/>
        <v>216661341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425575721</v>
      </c>
      <c r="X48" s="42">
        <f t="shared" si="9"/>
        <v>620801008</v>
      </c>
      <c r="Y48" s="42">
        <f t="shared" si="9"/>
        <v>-195225287</v>
      </c>
      <c r="Z48" s="43">
        <f>+IF(X48&lt;&gt;0,+(Y48/X48)*100,0)</f>
        <v>-31.447321200225886</v>
      </c>
      <c r="AA48" s="40">
        <f>+AA28+AA32+AA38+AA42+AA47</f>
        <v>1246494544</v>
      </c>
    </row>
    <row r="49" spans="1:27" ht="13.5">
      <c r="A49" s="14" t="s">
        <v>58</v>
      </c>
      <c r="B49" s="15"/>
      <c r="C49" s="44">
        <f aca="true" t="shared" si="10" ref="C49:Y49">+C25-C48</f>
        <v>75205079</v>
      </c>
      <c r="D49" s="44">
        <f>+D25-D48</f>
        <v>0</v>
      </c>
      <c r="E49" s="45">
        <f t="shared" si="10"/>
        <v>142183438</v>
      </c>
      <c r="F49" s="46">
        <f t="shared" si="10"/>
        <v>142183438</v>
      </c>
      <c r="G49" s="46">
        <f t="shared" si="10"/>
        <v>100706889</v>
      </c>
      <c r="H49" s="46">
        <f t="shared" si="10"/>
        <v>2943153</v>
      </c>
      <c r="I49" s="46">
        <f t="shared" si="10"/>
        <v>3884699</v>
      </c>
      <c r="J49" s="46">
        <f t="shared" si="10"/>
        <v>107534741</v>
      </c>
      <c r="K49" s="46">
        <f t="shared" si="10"/>
        <v>573514</v>
      </c>
      <c r="L49" s="46">
        <f t="shared" si="10"/>
        <v>-578459</v>
      </c>
      <c r="M49" s="46">
        <f t="shared" si="10"/>
        <v>-63177498</v>
      </c>
      <c r="N49" s="46">
        <f t="shared" si="10"/>
        <v>-63182443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44352298</v>
      </c>
      <c r="X49" s="46">
        <f>IF(F25=F48,0,X25-X48)</f>
        <v>70997034</v>
      </c>
      <c r="Y49" s="46">
        <f t="shared" si="10"/>
        <v>-26644736</v>
      </c>
      <c r="Z49" s="47">
        <f>+IF(X49&lt;&gt;0,+(Y49/X49)*100,0)</f>
        <v>-37.529364959105195</v>
      </c>
      <c r="AA49" s="44">
        <f>+AA25-AA48</f>
        <v>142183438</v>
      </c>
    </row>
    <row r="50" spans="1:27" ht="13.5">
      <c r="A50" s="16" t="s">
        <v>71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73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192405744</v>
      </c>
      <c r="D5" s="19">
        <f>SUM(D6:D8)</f>
        <v>0</v>
      </c>
      <c r="E5" s="20">
        <f t="shared" si="0"/>
        <v>222989027</v>
      </c>
      <c r="F5" s="21">
        <f t="shared" si="0"/>
        <v>222989027</v>
      </c>
      <c r="G5" s="21">
        <f t="shared" si="0"/>
        <v>72148939</v>
      </c>
      <c r="H5" s="21">
        <f t="shared" si="0"/>
        <v>1329024</v>
      </c>
      <c r="I5" s="21">
        <f t="shared" si="0"/>
        <v>3528978</v>
      </c>
      <c r="J5" s="21">
        <f t="shared" si="0"/>
        <v>77006941</v>
      </c>
      <c r="K5" s="21">
        <f t="shared" si="0"/>
        <v>2396990</v>
      </c>
      <c r="L5" s="21">
        <f t="shared" si="0"/>
        <v>46450</v>
      </c>
      <c r="M5" s="21">
        <f t="shared" si="0"/>
        <v>500000</v>
      </c>
      <c r="N5" s="21">
        <f t="shared" si="0"/>
        <v>2943440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79950381</v>
      </c>
      <c r="X5" s="21">
        <f t="shared" si="0"/>
        <v>110914848</v>
      </c>
      <c r="Y5" s="21">
        <f t="shared" si="0"/>
        <v>-30964467</v>
      </c>
      <c r="Z5" s="4">
        <f>+IF(X5&lt;&gt;0,+(Y5/X5)*100,0)</f>
        <v>-27.91733258291983</v>
      </c>
      <c r="AA5" s="19">
        <f>SUM(AA6:AA8)</f>
        <v>222989027</v>
      </c>
    </row>
    <row r="6" spans="1:27" ht="13.5">
      <c r="A6" s="5" t="s">
        <v>33</v>
      </c>
      <c r="B6" s="3"/>
      <c r="C6" s="22">
        <v>1131550</v>
      </c>
      <c r="D6" s="22"/>
      <c r="E6" s="23">
        <v>20934000</v>
      </c>
      <c r="F6" s="24">
        <v>20934000</v>
      </c>
      <c r="G6" s="24"/>
      <c r="H6" s="24"/>
      <c r="I6" s="24">
        <v>114702</v>
      </c>
      <c r="J6" s="24">
        <v>114702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114702</v>
      </c>
      <c r="X6" s="24">
        <v>10467000</v>
      </c>
      <c r="Y6" s="24">
        <v>-10352298</v>
      </c>
      <c r="Z6" s="6">
        <v>-98.9</v>
      </c>
      <c r="AA6" s="22">
        <v>20934000</v>
      </c>
    </row>
    <row r="7" spans="1:27" ht="13.5">
      <c r="A7" s="5" t="s">
        <v>34</v>
      </c>
      <c r="B7" s="3"/>
      <c r="C7" s="25">
        <v>188828025</v>
      </c>
      <c r="D7" s="25"/>
      <c r="E7" s="26">
        <v>198837454</v>
      </c>
      <c r="F7" s="27">
        <v>198837454</v>
      </c>
      <c r="G7" s="27">
        <v>71991612</v>
      </c>
      <c r="H7" s="27">
        <v>276798</v>
      </c>
      <c r="I7" s="27">
        <v>3254800</v>
      </c>
      <c r="J7" s="27">
        <v>75523210</v>
      </c>
      <c r="K7" s="27">
        <v>2234927</v>
      </c>
      <c r="L7" s="27">
        <v>46450</v>
      </c>
      <c r="M7" s="27"/>
      <c r="N7" s="27">
        <v>2281377</v>
      </c>
      <c r="O7" s="27"/>
      <c r="P7" s="27"/>
      <c r="Q7" s="27"/>
      <c r="R7" s="27"/>
      <c r="S7" s="27"/>
      <c r="T7" s="27"/>
      <c r="U7" s="27"/>
      <c r="V7" s="27"/>
      <c r="W7" s="27">
        <v>77804587</v>
      </c>
      <c r="X7" s="27">
        <v>98892702</v>
      </c>
      <c r="Y7" s="27">
        <v>-21088115</v>
      </c>
      <c r="Z7" s="7">
        <v>-21.32</v>
      </c>
      <c r="AA7" s="25">
        <v>198837454</v>
      </c>
    </row>
    <row r="8" spans="1:27" ht="13.5">
      <c r="A8" s="5" t="s">
        <v>35</v>
      </c>
      <c r="B8" s="3"/>
      <c r="C8" s="22">
        <v>2446169</v>
      </c>
      <c r="D8" s="22"/>
      <c r="E8" s="23">
        <v>3217573</v>
      </c>
      <c r="F8" s="24">
        <v>3217573</v>
      </c>
      <c r="G8" s="24">
        <v>157327</v>
      </c>
      <c r="H8" s="24">
        <v>1052226</v>
      </c>
      <c r="I8" s="24">
        <v>159476</v>
      </c>
      <c r="J8" s="24">
        <v>1369029</v>
      </c>
      <c r="K8" s="24">
        <v>162063</v>
      </c>
      <c r="L8" s="24"/>
      <c r="M8" s="24">
        <v>500000</v>
      </c>
      <c r="N8" s="24">
        <v>662063</v>
      </c>
      <c r="O8" s="24"/>
      <c r="P8" s="24"/>
      <c r="Q8" s="24"/>
      <c r="R8" s="24"/>
      <c r="S8" s="24"/>
      <c r="T8" s="24"/>
      <c r="U8" s="24"/>
      <c r="V8" s="24"/>
      <c r="W8" s="24">
        <v>2031092</v>
      </c>
      <c r="X8" s="24">
        <v>1555146</v>
      </c>
      <c r="Y8" s="24">
        <v>475946</v>
      </c>
      <c r="Z8" s="6">
        <v>30.6</v>
      </c>
      <c r="AA8" s="22">
        <v>3217573</v>
      </c>
    </row>
    <row r="9" spans="1:27" ht="13.5">
      <c r="A9" s="2" t="s">
        <v>36</v>
      </c>
      <c r="B9" s="3"/>
      <c r="C9" s="19">
        <f aca="true" t="shared" si="1" ref="C9:Y9">SUM(C10:C14)</f>
        <v>44024649</v>
      </c>
      <c r="D9" s="19">
        <f>SUM(D10:D14)</f>
        <v>0</v>
      </c>
      <c r="E9" s="20">
        <f t="shared" si="1"/>
        <v>48781774</v>
      </c>
      <c r="F9" s="21">
        <f t="shared" si="1"/>
        <v>48781774</v>
      </c>
      <c r="G9" s="21">
        <f t="shared" si="1"/>
        <v>55054</v>
      </c>
      <c r="H9" s="21">
        <f t="shared" si="1"/>
        <v>3860745</v>
      </c>
      <c r="I9" s="21">
        <f t="shared" si="1"/>
        <v>60503</v>
      </c>
      <c r="J9" s="21">
        <f t="shared" si="1"/>
        <v>3976302</v>
      </c>
      <c r="K9" s="21">
        <f t="shared" si="1"/>
        <v>15220270</v>
      </c>
      <c r="L9" s="21">
        <f t="shared" si="1"/>
        <v>12264</v>
      </c>
      <c r="M9" s="21">
        <f t="shared" si="1"/>
        <v>10543</v>
      </c>
      <c r="N9" s="21">
        <f t="shared" si="1"/>
        <v>15243077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19219379</v>
      </c>
      <c r="X9" s="21">
        <f t="shared" si="1"/>
        <v>23858166</v>
      </c>
      <c r="Y9" s="21">
        <f t="shared" si="1"/>
        <v>-4638787</v>
      </c>
      <c r="Z9" s="4">
        <f>+IF(X9&lt;&gt;0,+(Y9/X9)*100,0)</f>
        <v>-19.443183520476804</v>
      </c>
      <c r="AA9" s="19">
        <f>SUM(AA10:AA14)</f>
        <v>48781774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1600747</v>
      </c>
      <c r="D12" s="22"/>
      <c r="E12" s="23">
        <v>2266440</v>
      </c>
      <c r="F12" s="24">
        <v>2266440</v>
      </c>
      <c r="G12" s="24">
        <v>55053</v>
      </c>
      <c r="H12" s="24">
        <v>35145</v>
      </c>
      <c r="I12" s="24">
        <v>57113</v>
      </c>
      <c r="J12" s="24">
        <v>147311</v>
      </c>
      <c r="K12" s="24">
        <v>86894</v>
      </c>
      <c r="L12" s="24">
        <v>8484</v>
      </c>
      <c r="M12" s="24">
        <v>10543</v>
      </c>
      <c r="N12" s="24">
        <v>105921</v>
      </c>
      <c r="O12" s="24"/>
      <c r="P12" s="24"/>
      <c r="Q12" s="24"/>
      <c r="R12" s="24"/>
      <c r="S12" s="24"/>
      <c r="T12" s="24"/>
      <c r="U12" s="24"/>
      <c r="V12" s="24"/>
      <c r="W12" s="24">
        <v>253232</v>
      </c>
      <c r="X12" s="24">
        <v>1129734</v>
      </c>
      <c r="Y12" s="24">
        <v>-876502</v>
      </c>
      <c r="Z12" s="6">
        <v>-77.58</v>
      </c>
      <c r="AA12" s="22">
        <v>2266440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42423902</v>
      </c>
      <c r="D14" s="25"/>
      <c r="E14" s="26">
        <v>46515334</v>
      </c>
      <c r="F14" s="27">
        <v>46515334</v>
      </c>
      <c r="G14" s="27">
        <v>1</v>
      </c>
      <c r="H14" s="27">
        <v>3825600</v>
      </c>
      <c r="I14" s="27">
        <v>3390</v>
      </c>
      <c r="J14" s="27">
        <v>3828991</v>
      </c>
      <c r="K14" s="27">
        <v>15133376</v>
      </c>
      <c r="L14" s="27">
        <v>3780</v>
      </c>
      <c r="M14" s="27"/>
      <c r="N14" s="27">
        <v>15137156</v>
      </c>
      <c r="O14" s="27"/>
      <c r="P14" s="27"/>
      <c r="Q14" s="27"/>
      <c r="R14" s="27"/>
      <c r="S14" s="27"/>
      <c r="T14" s="27"/>
      <c r="U14" s="27"/>
      <c r="V14" s="27"/>
      <c r="W14" s="27">
        <v>18966147</v>
      </c>
      <c r="X14" s="27">
        <v>22728432</v>
      </c>
      <c r="Y14" s="27">
        <v>-3762285</v>
      </c>
      <c r="Z14" s="7">
        <v>-16.55</v>
      </c>
      <c r="AA14" s="25">
        <v>46515334</v>
      </c>
    </row>
    <row r="15" spans="1:27" ht="13.5">
      <c r="A15" s="2" t="s">
        <v>42</v>
      </c>
      <c r="B15" s="8"/>
      <c r="C15" s="19">
        <f aca="true" t="shared" si="2" ref="C15:Y15">SUM(C16:C18)</f>
        <v>1451070</v>
      </c>
      <c r="D15" s="19">
        <f>SUM(D16:D18)</f>
        <v>0</v>
      </c>
      <c r="E15" s="20">
        <f t="shared" si="2"/>
        <v>16216200</v>
      </c>
      <c r="F15" s="21">
        <f t="shared" si="2"/>
        <v>16216200</v>
      </c>
      <c r="G15" s="21">
        <f t="shared" si="2"/>
        <v>205336</v>
      </c>
      <c r="H15" s="21">
        <f t="shared" si="2"/>
        <v>1164883</v>
      </c>
      <c r="I15" s="21">
        <f t="shared" si="2"/>
        <v>111117</v>
      </c>
      <c r="J15" s="21">
        <f t="shared" si="2"/>
        <v>1481336</v>
      </c>
      <c r="K15" s="21">
        <f t="shared" si="2"/>
        <v>1157218</v>
      </c>
      <c r="L15" s="21">
        <f t="shared" si="2"/>
        <v>0</v>
      </c>
      <c r="M15" s="21">
        <f t="shared" si="2"/>
        <v>421053</v>
      </c>
      <c r="N15" s="21">
        <f t="shared" si="2"/>
        <v>1578271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3059607</v>
      </c>
      <c r="X15" s="21">
        <f t="shared" si="2"/>
        <v>7773102</v>
      </c>
      <c r="Y15" s="21">
        <f t="shared" si="2"/>
        <v>-4713495</v>
      </c>
      <c r="Z15" s="4">
        <f>+IF(X15&lt;&gt;0,+(Y15/X15)*100,0)</f>
        <v>-60.6385327247732</v>
      </c>
      <c r="AA15" s="19">
        <f>SUM(AA16:AA18)</f>
        <v>16216200</v>
      </c>
    </row>
    <row r="16" spans="1:27" ht="13.5">
      <c r="A16" s="5" t="s">
        <v>43</v>
      </c>
      <c r="B16" s="3"/>
      <c r="C16" s="22">
        <v>1451070</v>
      </c>
      <c r="D16" s="22"/>
      <c r="E16" s="23">
        <v>16216200</v>
      </c>
      <c r="F16" s="24">
        <v>16216200</v>
      </c>
      <c r="G16" s="24">
        <v>205336</v>
      </c>
      <c r="H16" s="24">
        <v>1164883</v>
      </c>
      <c r="I16" s="24">
        <v>111117</v>
      </c>
      <c r="J16" s="24">
        <v>1481336</v>
      </c>
      <c r="K16" s="24">
        <v>1157218</v>
      </c>
      <c r="L16" s="24"/>
      <c r="M16" s="24">
        <v>421053</v>
      </c>
      <c r="N16" s="24">
        <v>1578271</v>
      </c>
      <c r="O16" s="24"/>
      <c r="P16" s="24"/>
      <c r="Q16" s="24"/>
      <c r="R16" s="24"/>
      <c r="S16" s="24"/>
      <c r="T16" s="24"/>
      <c r="U16" s="24"/>
      <c r="V16" s="24"/>
      <c r="W16" s="24">
        <v>3059607</v>
      </c>
      <c r="X16" s="24">
        <v>7773102</v>
      </c>
      <c r="Y16" s="24">
        <v>-4713495</v>
      </c>
      <c r="Z16" s="6">
        <v>-60.64</v>
      </c>
      <c r="AA16" s="22">
        <v>16216200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237881463</v>
      </c>
      <c r="D25" s="40">
        <f>+D5+D9+D15+D19+D24</f>
        <v>0</v>
      </c>
      <c r="E25" s="41">
        <f t="shared" si="4"/>
        <v>287987001</v>
      </c>
      <c r="F25" s="42">
        <f t="shared" si="4"/>
        <v>287987001</v>
      </c>
      <c r="G25" s="42">
        <f t="shared" si="4"/>
        <v>72409329</v>
      </c>
      <c r="H25" s="42">
        <f t="shared" si="4"/>
        <v>6354652</v>
      </c>
      <c r="I25" s="42">
        <f t="shared" si="4"/>
        <v>3700598</v>
      </c>
      <c r="J25" s="42">
        <f t="shared" si="4"/>
        <v>82464579</v>
      </c>
      <c r="K25" s="42">
        <f t="shared" si="4"/>
        <v>18774478</v>
      </c>
      <c r="L25" s="42">
        <f t="shared" si="4"/>
        <v>58714</v>
      </c>
      <c r="M25" s="42">
        <f t="shared" si="4"/>
        <v>931596</v>
      </c>
      <c r="N25" s="42">
        <f t="shared" si="4"/>
        <v>19764788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102229367</v>
      </c>
      <c r="X25" s="42">
        <f t="shared" si="4"/>
        <v>142546116</v>
      </c>
      <c r="Y25" s="42">
        <f t="shared" si="4"/>
        <v>-40316749</v>
      </c>
      <c r="Z25" s="43">
        <f>+IF(X25&lt;&gt;0,+(Y25/X25)*100,0)</f>
        <v>-28.283302366512743</v>
      </c>
      <c r="AA25" s="40">
        <f>+AA5+AA9+AA15+AA19+AA24</f>
        <v>287987001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121796984</v>
      </c>
      <c r="D28" s="19">
        <f>SUM(D29:D31)</f>
        <v>0</v>
      </c>
      <c r="E28" s="20">
        <f t="shared" si="5"/>
        <v>105676850</v>
      </c>
      <c r="F28" s="21">
        <f t="shared" si="5"/>
        <v>105676850</v>
      </c>
      <c r="G28" s="21">
        <f t="shared" si="5"/>
        <v>5691052</v>
      </c>
      <c r="H28" s="21">
        <f t="shared" si="5"/>
        <v>6640160</v>
      </c>
      <c r="I28" s="21">
        <f t="shared" si="5"/>
        <v>8343265</v>
      </c>
      <c r="J28" s="21">
        <f t="shared" si="5"/>
        <v>20674477</v>
      </c>
      <c r="K28" s="21">
        <f t="shared" si="5"/>
        <v>8645852</v>
      </c>
      <c r="L28" s="21">
        <f t="shared" si="5"/>
        <v>26502</v>
      </c>
      <c r="M28" s="21">
        <f t="shared" si="5"/>
        <v>0</v>
      </c>
      <c r="N28" s="21">
        <f t="shared" si="5"/>
        <v>8672354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29346831</v>
      </c>
      <c r="X28" s="21">
        <f t="shared" si="5"/>
        <v>51169968</v>
      </c>
      <c r="Y28" s="21">
        <f t="shared" si="5"/>
        <v>-21823137</v>
      </c>
      <c r="Z28" s="4">
        <f>+IF(X28&lt;&gt;0,+(Y28/X28)*100,0)</f>
        <v>-42.648330364404366</v>
      </c>
      <c r="AA28" s="19">
        <f>SUM(AA29:AA31)</f>
        <v>105676850</v>
      </c>
    </row>
    <row r="29" spans="1:27" ht="13.5">
      <c r="A29" s="5" t="s">
        <v>33</v>
      </c>
      <c r="B29" s="3"/>
      <c r="C29" s="22">
        <v>58611940</v>
      </c>
      <c r="D29" s="22"/>
      <c r="E29" s="23">
        <v>43829342</v>
      </c>
      <c r="F29" s="24">
        <v>43829342</v>
      </c>
      <c r="G29" s="24">
        <v>2655994</v>
      </c>
      <c r="H29" s="24">
        <v>2875972</v>
      </c>
      <c r="I29" s="24">
        <v>2773748</v>
      </c>
      <c r="J29" s="24">
        <v>8305714</v>
      </c>
      <c r="K29" s="24">
        <v>3973067</v>
      </c>
      <c r="L29" s="24">
        <v>21750</v>
      </c>
      <c r="M29" s="24"/>
      <c r="N29" s="24">
        <v>3994817</v>
      </c>
      <c r="O29" s="24"/>
      <c r="P29" s="24"/>
      <c r="Q29" s="24"/>
      <c r="R29" s="24"/>
      <c r="S29" s="24"/>
      <c r="T29" s="24"/>
      <c r="U29" s="24"/>
      <c r="V29" s="24"/>
      <c r="W29" s="24">
        <v>12300531</v>
      </c>
      <c r="X29" s="24">
        <v>20096094</v>
      </c>
      <c r="Y29" s="24">
        <v>-7795563</v>
      </c>
      <c r="Z29" s="6">
        <v>-38.79</v>
      </c>
      <c r="AA29" s="22">
        <v>43829342</v>
      </c>
    </row>
    <row r="30" spans="1:27" ht="13.5">
      <c r="A30" s="5" t="s">
        <v>34</v>
      </c>
      <c r="B30" s="3"/>
      <c r="C30" s="25">
        <v>32907129</v>
      </c>
      <c r="D30" s="25"/>
      <c r="E30" s="26">
        <v>22533754</v>
      </c>
      <c r="F30" s="27">
        <v>22533754</v>
      </c>
      <c r="G30" s="27">
        <v>1143086</v>
      </c>
      <c r="H30" s="27">
        <v>1151845</v>
      </c>
      <c r="I30" s="27">
        <v>3164600</v>
      </c>
      <c r="J30" s="27">
        <v>5459531</v>
      </c>
      <c r="K30" s="27">
        <v>1395051</v>
      </c>
      <c r="L30" s="27"/>
      <c r="M30" s="27"/>
      <c r="N30" s="27">
        <v>1395051</v>
      </c>
      <c r="O30" s="27"/>
      <c r="P30" s="27"/>
      <c r="Q30" s="27"/>
      <c r="R30" s="27"/>
      <c r="S30" s="27"/>
      <c r="T30" s="27"/>
      <c r="U30" s="27"/>
      <c r="V30" s="27"/>
      <c r="W30" s="27">
        <v>6854582</v>
      </c>
      <c r="X30" s="27">
        <v>10998438</v>
      </c>
      <c r="Y30" s="27">
        <v>-4143856</v>
      </c>
      <c r="Z30" s="7">
        <v>-37.68</v>
      </c>
      <c r="AA30" s="25">
        <v>22533754</v>
      </c>
    </row>
    <row r="31" spans="1:27" ht="13.5">
      <c r="A31" s="5" t="s">
        <v>35</v>
      </c>
      <c r="B31" s="3"/>
      <c r="C31" s="22">
        <v>30277915</v>
      </c>
      <c r="D31" s="22"/>
      <c r="E31" s="23">
        <v>39313754</v>
      </c>
      <c r="F31" s="24">
        <v>39313754</v>
      </c>
      <c r="G31" s="24">
        <v>1891972</v>
      </c>
      <c r="H31" s="24">
        <v>2612343</v>
      </c>
      <c r="I31" s="24">
        <v>2404917</v>
      </c>
      <c r="J31" s="24">
        <v>6909232</v>
      </c>
      <c r="K31" s="24">
        <v>3277734</v>
      </c>
      <c r="L31" s="24">
        <v>4752</v>
      </c>
      <c r="M31" s="24"/>
      <c r="N31" s="24">
        <v>3282486</v>
      </c>
      <c r="O31" s="24"/>
      <c r="P31" s="24"/>
      <c r="Q31" s="24"/>
      <c r="R31" s="24"/>
      <c r="S31" s="24"/>
      <c r="T31" s="24"/>
      <c r="U31" s="24"/>
      <c r="V31" s="24"/>
      <c r="W31" s="24">
        <v>10191718</v>
      </c>
      <c r="X31" s="24">
        <v>20075436</v>
      </c>
      <c r="Y31" s="24">
        <v>-9883718</v>
      </c>
      <c r="Z31" s="6">
        <v>-49.23</v>
      </c>
      <c r="AA31" s="22">
        <v>39313754</v>
      </c>
    </row>
    <row r="32" spans="1:27" ht="13.5">
      <c r="A32" s="2" t="s">
        <v>36</v>
      </c>
      <c r="B32" s="3"/>
      <c r="C32" s="19">
        <f aca="true" t="shared" si="6" ref="C32:Y32">SUM(C33:C37)</f>
        <v>144927327</v>
      </c>
      <c r="D32" s="19">
        <f>SUM(D33:D37)</f>
        <v>0</v>
      </c>
      <c r="E32" s="20">
        <f t="shared" si="6"/>
        <v>147225087</v>
      </c>
      <c r="F32" s="21">
        <f t="shared" si="6"/>
        <v>147225087</v>
      </c>
      <c r="G32" s="21">
        <f t="shared" si="6"/>
        <v>14086515</v>
      </c>
      <c r="H32" s="21">
        <f t="shared" si="6"/>
        <v>12993441</v>
      </c>
      <c r="I32" s="21">
        <f t="shared" si="6"/>
        <v>15321986</v>
      </c>
      <c r="J32" s="21">
        <f t="shared" si="6"/>
        <v>42401942</v>
      </c>
      <c r="K32" s="21">
        <f t="shared" si="6"/>
        <v>10800145</v>
      </c>
      <c r="L32" s="21">
        <f t="shared" si="6"/>
        <v>1794</v>
      </c>
      <c r="M32" s="21">
        <f t="shared" si="6"/>
        <v>0</v>
      </c>
      <c r="N32" s="21">
        <f t="shared" si="6"/>
        <v>10801939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53203881</v>
      </c>
      <c r="X32" s="21">
        <f t="shared" si="6"/>
        <v>74252592</v>
      </c>
      <c r="Y32" s="21">
        <f t="shared" si="6"/>
        <v>-21048711</v>
      </c>
      <c r="Z32" s="4">
        <f>+IF(X32&lt;&gt;0,+(Y32/X32)*100,0)</f>
        <v>-28.347442739776678</v>
      </c>
      <c r="AA32" s="19">
        <f>SUM(AA33:AA37)</f>
        <v>147225087</v>
      </c>
    </row>
    <row r="33" spans="1:27" ht="13.5">
      <c r="A33" s="5" t="s">
        <v>37</v>
      </c>
      <c r="B33" s="3"/>
      <c r="C33" s="22">
        <v>25516642</v>
      </c>
      <c r="D33" s="22"/>
      <c r="E33" s="23">
        <v>27789821</v>
      </c>
      <c r="F33" s="24">
        <v>27789821</v>
      </c>
      <c r="G33" s="24">
        <v>1916408</v>
      </c>
      <c r="H33" s="24">
        <v>2056679</v>
      </c>
      <c r="I33" s="24">
        <v>1074828</v>
      </c>
      <c r="J33" s="24">
        <v>5047915</v>
      </c>
      <c r="K33" s="24">
        <v>1527954</v>
      </c>
      <c r="L33" s="24">
        <v>1794</v>
      </c>
      <c r="M33" s="24"/>
      <c r="N33" s="24">
        <v>1529748</v>
      </c>
      <c r="O33" s="24"/>
      <c r="P33" s="24"/>
      <c r="Q33" s="24"/>
      <c r="R33" s="24"/>
      <c r="S33" s="24"/>
      <c r="T33" s="24"/>
      <c r="U33" s="24"/>
      <c r="V33" s="24"/>
      <c r="W33" s="24">
        <v>6577663</v>
      </c>
      <c r="X33" s="24">
        <v>13865418</v>
      </c>
      <c r="Y33" s="24">
        <v>-7287755</v>
      </c>
      <c r="Z33" s="6">
        <v>-52.56</v>
      </c>
      <c r="AA33" s="22">
        <v>27789821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56537635</v>
      </c>
      <c r="D35" s="22"/>
      <c r="E35" s="23">
        <v>83877040</v>
      </c>
      <c r="F35" s="24">
        <v>83877040</v>
      </c>
      <c r="G35" s="24">
        <v>7384002</v>
      </c>
      <c r="H35" s="24">
        <v>7218750</v>
      </c>
      <c r="I35" s="24">
        <v>6637463</v>
      </c>
      <c r="J35" s="24">
        <v>21240215</v>
      </c>
      <c r="K35" s="24">
        <v>7061864</v>
      </c>
      <c r="L35" s="24"/>
      <c r="M35" s="24"/>
      <c r="N35" s="24">
        <v>7061864</v>
      </c>
      <c r="O35" s="24"/>
      <c r="P35" s="24"/>
      <c r="Q35" s="24"/>
      <c r="R35" s="24"/>
      <c r="S35" s="24"/>
      <c r="T35" s="24"/>
      <c r="U35" s="24"/>
      <c r="V35" s="24"/>
      <c r="W35" s="24">
        <v>28302079</v>
      </c>
      <c r="X35" s="24">
        <v>42236712</v>
      </c>
      <c r="Y35" s="24">
        <v>-13934633</v>
      </c>
      <c r="Z35" s="6">
        <v>-32.99</v>
      </c>
      <c r="AA35" s="22">
        <v>83877040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62873050</v>
      </c>
      <c r="D37" s="25"/>
      <c r="E37" s="26">
        <v>35558226</v>
      </c>
      <c r="F37" s="27">
        <v>35558226</v>
      </c>
      <c r="G37" s="27">
        <v>4786105</v>
      </c>
      <c r="H37" s="27">
        <v>3718012</v>
      </c>
      <c r="I37" s="27">
        <v>7609695</v>
      </c>
      <c r="J37" s="27">
        <v>16113812</v>
      </c>
      <c r="K37" s="27">
        <v>2210327</v>
      </c>
      <c r="L37" s="27"/>
      <c r="M37" s="27"/>
      <c r="N37" s="27">
        <v>2210327</v>
      </c>
      <c r="O37" s="27"/>
      <c r="P37" s="27"/>
      <c r="Q37" s="27"/>
      <c r="R37" s="27"/>
      <c r="S37" s="27"/>
      <c r="T37" s="27"/>
      <c r="U37" s="27"/>
      <c r="V37" s="27"/>
      <c r="W37" s="27">
        <v>18324139</v>
      </c>
      <c r="X37" s="27">
        <v>18150462</v>
      </c>
      <c r="Y37" s="27">
        <v>173677</v>
      </c>
      <c r="Z37" s="7">
        <v>0.96</v>
      </c>
      <c r="AA37" s="25">
        <v>35558226</v>
      </c>
    </row>
    <row r="38" spans="1:27" ht="13.5">
      <c r="A38" s="2" t="s">
        <v>42</v>
      </c>
      <c r="B38" s="8"/>
      <c r="C38" s="19">
        <f aca="true" t="shared" si="7" ref="C38:Y38">SUM(C39:C41)</f>
        <v>26270042</v>
      </c>
      <c r="D38" s="19">
        <f>SUM(D39:D41)</f>
        <v>0</v>
      </c>
      <c r="E38" s="20">
        <f t="shared" si="7"/>
        <v>29999260</v>
      </c>
      <c r="F38" s="21">
        <f t="shared" si="7"/>
        <v>29999260</v>
      </c>
      <c r="G38" s="21">
        <f t="shared" si="7"/>
        <v>1259292</v>
      </c>
      <c r="H38" s="21">
        <f t="shared" si="7"/>
        <v>1729879</v>
      </c>
      <c r="I38" s="21">
        <f t="shared" si="7"/>
        <v>2026850</v>
      </c>
      <c r="J38" s="21">
        <f t="shared" si="7"/>
        <v>5016021</v>
      </c>
      <c r="K38" s="21">
        <f t="shared" si="7"/>
        <v>1541787</v>
      </c>
      <c r="L38" s="21">
        <f t="shared" si="7"/>
        <v>0</v>
      </c>
      <c r="M38" s="21">
        <f t="shared" si="7"/>
        <v>699645</v>
      </c>
      <c r="N38" s="21">
        <f t="shared" si="7"/>
        <v>2241432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7257453</v>
      </c>
      <c r="X38" s="21">
        <f t="shared" si="7"/>
        <v>15055656</v>
      </c>
      <c r="Y38" s="21">
        <f t="shared" si="7"/>
        <v>-7798203</v>
      </c>
      <c r="Z38" s="4">
        <f>+IF(X38&lt;&gt;0,+(Y38/X38)*100,0)</f>
        <v>-51.79583672740663</v>
      </c>
      <c r="AA38" s="19">
        <f>SUM(AA39:AA41)</f>
        <v>29999260</v>
      </c>
    </row>
    <row r="39" spans="1:27" ht="13.5">
      <c r="A39" s="5" t="s">
        <v>43</v>
      </c>
      <c r="B39" s="3"/>
      <c r="C39" s="22">
        <v>26270042</v>
      </c>
      <c r="D39" s="22"/>
      <c r="E39" s="23">
        <v>29999260</v>
      </c>
      <c r="F39" s="24">
        <v>29999260</v>
      </c>
      <c r="G39" s="24">
        <v>1259292</v>
      </c>
      <c r="H39" s="24">
        <v>1729879</v>
      </c>
      <c r="I39" s="24">
        <v>2026850</v>
      </c>
      <c r="J39" s="24">
        <v>5016021</v>
      </c>
      <c r="K39" s="24">
        <v>1541787</v>
      </c>
      <c r="L39" s="24"/>
      <c r="M39" s="24">
        <v>699645</v>
      </c>
      <c r="N39" s="24">
        <v>2241432</v>
      </c>
      <c r="O39" s="24"/>
      <c r="P39" s="24"/>
      <c r="Q39" s="24"/>
      <c r="R39" s="24"/>
      <c r="S39" s="24"/>
      <c r="T39" s="24"/>
      <c r="U39" s="24"/>
      <c r="V39" s="24"/>
      <c r="W39" s="24">
        <v>7257453</v>
      </c>
      <c r="X39" s="24">
        <v>15055656</v>
      </c>
      <c r="Y39" s="24">
        <v>-7798203</v>
      </c>
      <c r="Z39" s="6">
        <v>-51.8</v>
      </c>
      <c r="AA39" s="22">
        <v>29999260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292994353</v>
      </c>
      <c r="D48" s="40">
        <f>+D28+D32+D38+D42+D47</f>
        <v>0</v>
      </c>
      <c r="E48" s="41">
        <f t="shared" si="9"/>
        <v>282901197</v>
      </c>
      <c r="F48" s="42">
        <f t="shared" si="9"/>
        <v>282901197</v>
      </c>
      <c r="G48" s="42">
        <f t="shared" si="9"/>
        <v>21036859</v>
      </c>
      <c r="H48" s="42">
        <f t="shared" si="9"/>
        <v>21363480</v>
      </c>
      <c r="I48" s="42">
        <f t="shared" si="9"/>
        <v>25692101</v>
      </c>
      <c r="J48" s="42">
        <f t="shared" si="9"/>
        <v>68092440</v>
      </c>
      <c r="K48" s="42">
        <f t="shared" si="9"/>
        <v>20987784</v>
      </c>
      <c r="L48" s="42">
        <f t="shared" si="9"/>
        <v>28296</v>
      </c>
      <c r="M48" s="42">
        <f t="shared" si="9"/>
        <v>699645</v>
      </c>
      <c r="N48" s="42">
        <f t="shared" si="9"/>
        <v>21715725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89808165</v>
      </c>
      <c r="X48" s="42">
        <f t="shared" si="9"/>
        <v>140478216</v>
      </c>
      <c r="Y48" s="42">
        <f t="shared" si="9"/>
        <v>-50670051</v>
      </c>
      <c r="Z48" s="43">
        <f>+IF(X48&lt;&gt;0,+(Y48/X48)*100,0)</f>
        <v>-36.069685708423286</v>
      </c>
      <c r="AA48" s="40">
        <f>+AA28+AA32+AA38+AA42+AA47</f>
        <v>282901197</v>
      </c>
    </row>
    <row r="49" spans="1:27" ht="13.5">
      <c r="A49" s="14" t="s">
        <v>58</v>
      </c>
      <c r="B49" s="15"/>
      <c r="C49" s="44">
        <f aca="true" t="shared" si="10" ref="C49:Y49">+C25-C48</f>
        <v>-55112890</v>
      </c>
      <c r="D49" s="44">
        <f>+D25-D48</f>
        <v>0</v>
      </c>
      <c r="E49" s="45">
        <f t="shared" si="10"/>
        <v>5085804</v>
      </c>
      <c r="F49" s="46">
        <f t="shared" si="10"/>
        <v>5085804</v>
      </c>
      <c r="G49" s="46">
        <f t="shared" si="10"/>
        <v>51372470</v>
      </c>
      <c r="H49" s="46">
        <f t="shared" si="10"/>
        <v>-15008828</v>
      </c>
      <c r="I49" s="46">
        <f t="shared" si="10"/>
        <v>-21991503</v>
      </c>
      <c r="J49" s="46">
        <f t="shared" si="10"/>
        <v>14372139</v>
      </c>
      <c r="K49" s="46">
        <f t="shared" si="10"/>
        <v>-2213306</v>
      </c>
      <c r="L49" s="46">
        <f t="shared" si="10"/>
        <v>30418</v>
      </c>
      <c r="M49" s="46">
        <f t="shared" si="10"/>
        <v>231951</v>
      </c>
      <c r="N49" s="46">
        <f t="shared" si="10"/>
        <v>-1950937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12421202</v>
      </c>
      <c r="X49" s="46">
        <f>IF(F25=F48,0,X25-X48)</f>
        <v>2067900</v>
      </c>
      <c r="Y49" s="46">
        <f t="shared" si="10"/>
        <v>10353302</v>
      </c>
      <c r="Z49" s="47">
        <f>+IF(X49&lt;&gt;0,+(Y49/X49)*100,0)</f>
        <v>500.6674403984719</v>
      </c>
      <c r="AA49" s="44">
        <f>+AA25-AA48</f>
        <v>5085804</v>
      </c>
    </row>
    <row r="50" spans="1:27" ht="13.5">
      <c r="A50" s="16" t="s">
        <v>71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73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5947493331</v>
      </c>
      <c r="D5" s="19">
        <f>SUM(D6:D8)</f>
        <v>0</v>
      </c>
      <c r="E5" s="20">
        <f t="shared" si="0"/>
        <v>6576402321</v>
      </c>
      <c r="F5" s="21">
        <f t="shared" si="0"/>
        <v>6576402321</v>
      </c>
      <c r="G5" s="21">
        <f t="shared" si="0"/>
        <v>450448806</v>
      </c>
      <c r="H5" s="21">
        <f t="shared" si="0"/>
        <v>876538690</v>
      </c>
      <c r="I5" s="21">
        <f t="shared" si="0"/>
        <v>497882443</v>
      </c>
      <c r="J5" s="21">
        <f t="shared" si="0"/>
        <v>1824869939</v>
      </c>
      <c r="K5" s="21">
        <f t="shared" si="0"/>
        <v>374262348</v>
      </c>
      <c r="L5" s="21">
        <f t="shared" si="0"/>
        <v>537039278</v>
      </c>
      <c r="M5" s="21">
        <f t="shared" si="0"/>
        <v>872824818</v>
      </c>
      <c r="N5" s="21">
        <f t="shared" si="0"/>
        <v>1784126444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3608996383</v>
      </c>
      <c r="X5" s="21">
        <f t="shared" si="0"/>
        <v>3745028921</v>
      </c>
      <c r="Y5" s="21">
        <f t="shared" si="0"/>
        <v>-136032538</v>
      </c>
      <c r="Z5" s="4">
        <f>+IF(X5&lt;&gt;0,+(Y5/X5)*100,0)</f>
        <v>-3.6323494656398143</v>
      </c>
      <c r="AA5" s="19">
        <f>SUM(AA6:AA8)</f>
        <v>6576402321</v>
      </c>
    </row>
    <row r="6" spans="1:27" ht="13.5">
      <c r="A6" s="5" t="s">
        <v>33</v>
      </c>
      <c r="B6" s="3"/>
      <c r="C6" s="22">
        <v>507725</v>
      </c>
      <c r="D6" s="22"/>
      <c r="E6" s="23">
        <v>22200</v>
      </c>
      <c r="F6" s="24">
        <v>22200</v>
      </c>
      <c r="G6" s="24">
        <v>199698</v>
      </c>
      <c r="H6" s="24">
        <v>60440</v>
      </c>
      <c r="I6" s="24">
        <v>181701</v>
      </c>
      <c r="J6" s="24">
        <v>441839</v>
      </c>
      <c r="K6" s="24">
        <v>199119</v>
      </c>
      <c r="L6" s="24">
        <v>-425379</v>
      </c>
      <c r="M6" s="24">
        <v>134596</v>
      </c>
      <c r="N6" s="24">
        <v>-91664</v>
      </c>
      <c r="O6" s="24"/>
      <c r="P6" s="24"/>
      <c r="Q6" s="24"/>
      <c r="R6" s="24"/>
      <c r="S6" s="24"/>
      <c r="T6" s="24"/>
      <c r="U6" s="24"/>
      <c r="V6" s="24"/>
      <c r="W6" s="24">
        <v>350175</v>
      </c>
      <c r="X6" s="24">
        <v>11124</v>
      </c>
      <c r="Y6" s="24">
        <v>339051</v>
      </c>
      <c r="Z6" s="6">
        <v>3047.92</v>
      </c>
      <c r="AA6" s="22">
        <v>22200</v>
      </c>
    </row>
    <row r="7" spans="1:27" ht="13.5">
      <c r="A7" s="5" t="s">
        <v>34</v>
      </c>
      <c r="B7" s="3"/>
      <c r="C7" s="25">
        <v>5921205520</v>
      </c>
      <c r="D7" s="25"/>
      <c r="E7" s="26">
        <v>6465156043</v>
      </c>
      <c r="F7" s="27">
        <v>6465156043</v>
      </c>
      <c r="G7" s="27">
        <v>449751962</v>
      </c>
      <c r="H7" s="27">
        <v>873295946</v>
      </c>
      <c r="I7" s="27">
        <v>494804221</v>
      </c>
      <c r="J7" s="27">
        <v>1817852129</v>
      </c>
      <c r="K7" s="27">
        <v>370961621</v>
      </c>
      <c r="L7" s="27">
        <v>535810227</v>
      </c>
      <c r="M7" s="27">
        <v>869089919</v>
      </c>
      <c r="N7" s="27">
        <v>1775861767</v>
      </c>
      <c r="O7" s="27"/>
      <c r="P7" s="27"/>
      <c r="Q7" s="27"/>
      <c r="R7" s="27"/>
      <c r="S7" s="27"/>
      <c r="T7" s="27"/>
      <c r="U7" s="27"/>
      <c r="V7" s="27"/>
      <c r="W7" s="27">
        <v>3593713896</v>
      </c>
      <c r="X7" s="27">
        <v>3723810314</v>
      </c>
      <c r="Y7" s="27">
        <v>-130096418</v>
      </c>
      <c r="Z7" s="7">
        <v>-3.49</v>
      </c>
      <c r="AA7" s="25">
        <v>6465156043</v>
      </c>
    </row>
    <row r="8" spans="1:27" ht="13.5">
      <c r="A8" s="5" t="s">
        <v>35</v>
      </c>
      <c r="B8" s="3"/>
      <c r="C8" s="22">
        <v>25780086</v>
      </c>
      <c r="D8" s="22"/>
      <c r="E8" s="23">
        <v>111224078</v>
      </c>
      <c r="F8" s="24">
        <v>111224078</v>
      </c>
      <c r="G8" s="24">
        <v>497146</v>
      </c>
      <c r="H8" s="24">
        <v>3182304</v>
      </c>
      <c r="I8" s="24">
        <v>2896521</v>
      </c>
      <c r="J8" s="24">
        <v>6575971</v>
      </c>
      <c r="K8" s="24">
        <v>3101608</v>
      </c>
      <c r="L8" s="24">
        <v>1654430</v>
      </c>
      <c r="M8" s="24">
        <v>3600303</v>
      </c>
      <c r="N8" s="24">
        <v>8356341</v>
      </c>
      <c r="O8" s="24"/>
      <c r="P8" s="24"/>
      <c r="Q8" s="24"/>
      <c r="R8" s="24"/>
      <c r="S8" s="24"/>
      <c r="T8" s="24"/>
      <c r="U8" s="24"/>
      <c r="V8" s="24"/>
      <c r="W8" s="24">
        <v>14932312</v>
      </c>
      <c r="X8" s="24">
        <v>21207483</v>
      </c>
      <c r="Y8" s="24">
        <v>-6275171</v>
      </c>
      <c r="Z8" s="6">
        <v>-29.59</v>
      </c>
      <c r="AA8" s="22">
        <v>111224078</v>
      </c>
    </row>
    <row r="9" spans="1:27" ht="13.5">
      <c r="A9" s="2" t="s">
        <v>36</v>
      </c>
      <c r="B9" s="3"/>
      <c r="C9" s="19">
        <f aca="true" t="shared" si="1" ref="C9:Y9">SUM(C10:C14)</f>
        <v>693289421</v>
      </c>
      <c r="D9" s="19">
        <f>SUM(D10:D14)</f>
        <v>0</v>
      </c>
      <c r="E9" s="20">
        <f t="shared" si="1"/>
        <v>983289224</v>
      </c>
      <c r="F9" s="21">
        <f t="shared" si="1"/>
        <v>983289224</v>
      </c>
      <c r="G9" s="21">
        <f t="shared" si="1"/>
        <v>119743769</v>
      </c>
      <c r="H9" s="21">
        <f t="shared" si="1"/>
        <v>60514987</v>
      </c>
      <c r="I9" s="21">
        <f t="shared" si="1"/>
        <v>-16495813</v>
      </c>
      <c r="J9" s="21">
        <f t="shared" si="1"/>
        <v>163762943</v>
      </c>
      <c r="K9" s="21">
        <f t="shared" si="1"/>
        <v>29703798</v>
      </c>
      <c r="L9" s="21">
        <f t="shared" si="1"/>
        <v>56112647</v>
      </c>
      <c r="M9" s="21">
        <f t="shared" si="1"/>
        <v>133756751</v>
      </c>
      <c r="N9" s="21">
        <f t="shared" si="1"/>
        <v>219573196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383336139</v>
      </c>
      <c r="X9" s="21">
        <f t="shared" si="1"/>
        <v>498169161</v>
      </c>
      <c r="Y9" s="21">
        <f t="shared" si="1"/>
        <v>-114833022</v>
      </c>
      <c r="Z9" s="4">
        <f>+IF(X9&lt;&gt;0,+(Y9/X9)*100,0)</f>
        <v>-23.051009775372265</v>
      </c>
      <c r="AA9" s="19">
        <f>SUM(AA10:AA14)</f>
        <v>983289224</v>
      </c>
    </row>
    <row r="10" spans="1:27" ht="13.5">
      <c r="A10" s="5" t="s">
        <v>37</v>
      </c>
      <c r="B10" s="3"/>
      <c r="C10" s="22">
        <v>33504334</v>
      </c>
      <c r="D10" s="22"/>
      <c r="E10" s="23">
        <v>42148620</v>
      </c>
      <c r="F10" s="24">
        <v>42148620</v>
      </c>
      <c r="G10" s="24">
        <v>3362304</v>
      </c>
      <c r="H10" s="24">
        <v>2115678</v>
      </c>
      <c r="I10" s="24">
        <v>2548765</v>
      </c>
      <c r="J10" s="24">
        <v>8026747</v>
      </c>
      <c r="K10" s="24">
        <v>2712818</v>
      </c>
      <c r="L10" s="24">
        <v>2119418</v>
      </c>
      <c r="M10" s="24">
        <v>1886424</v>
      </c>
      <c r="N10" s="24">
        <v>6718660</v>
      </c>
      <c r="O10" s="24"/>
      <c r="P10" s="24"/>
      <c r="Q10" s="24"/>
      <c r="R10" s="24"/>
      <c r="S10" s="24"/>
      <c r="T10" s="24"/>
      <c r="U10" s="24"/>
      <c r="V10" s="24"/>
      <c r="W10" s="24">
        <v>14745407</v>
      </c>
      <c r="X10" s="24">
        <v>21180359</v>
      </c>
      <c r="Y10" s="24">
        <v>-6434952</v>
      </c>
      <c r="Z10" s="6">
        <v>-30.38</v>
      </c>
      <c r="AA10" s="22">
        <v>42148620</v>
      </c>
    </row>
    <row r="11" spans="1:27" ht="13.5">
      <c r="A11" s="5" t="s">
        <v>38</v>
      </c>
      <c r="B11" s="3"/>
      <c r="C11" s="22">
        <v>166712397</v>
      </c>
      <c r="D11" s="22"/>
      <c r="E11" s="23">
        <v>42868660</v>
      </c>
      <c r="F11" s="24">
        <v>42868660</v>
      </c>
      <c r="G11" s="24">
        <v>389988</v>
      </c>
      <c r="H11" s="24">
        <v>473945</v>
      </c>
      <c r="I11" s="24">
        <v>5130547</v>
      </c>
      <c r="J11" s="24">
        <v>5994480</v>
      </c>
      <c r="K11" s="24">
        <v>1285674</v>
      </c>
      <c r="L11" s="24">
        <v>775002</v>
      </c>
      <c r="M11" s="24">
        <v>2441613</v>
      </c>
      <c r="N11" s="24">
        <v>4502289</v>
      </c>
      <c r="O11" s="24"/>
      <c r="P11" s="24"/>
      <c r="Q11" s="24"/>
      <c r="R11" s="24"/>
      <c r="S11" s="24"/>
      <c r="T11" s="24"/>
      <c r="U11" s="24"/>
      <c r="V11" s="24"/>
      <c r="W11" s="24">
        <v>10496769</v>
      </c>
      <c r="X11" s="24">
        <v>17323268</v>
      </c>
      <c r="Y11" s="24">
        <v>-6826499</v>
      </c>
      <c r="Z11" s="6">
        <v>-39.41</v>
      </c>
      <c r="AA11" s="22">
        <v>42868660</v>
      </c>
    </row>
    <row r="12" spans="1:27" ht="13.5">
      <c r="A12" s="5" t="s">
        <v>39</v>
      </c>
      <c r="B12" s="3"/>
      <c r="C12" s="22">
        <v>181664019</v>
      </c>
      <c r="D12" s="22"/>
      <c r="E12" s="23">
        <v>292975539</v>
      </c>
      <c r="F12" s="24">
        <v>292975539</v>
      </c>
      <c r="G12" s="24">
        <v>3002970</v>
      </c>
      <c r="H12" s="24">
        <v>3156445</v>
      </c>
      <c r="I12" s="24">
        <v>3864380</v>
      </c>
      <c r="J12" s="24">
        <v>10023795</v>
      </c>
      <c r="K12" s="24">
        <v>5958920</v>
      </c>
      <c r="L12" s="24">
        <v>7471210</v>
      </c>
      <c r="M12" s="24">
        <v>110226952</v>
      </c>
      <c r="N12" s="24">
        <v>123657082</v>
      </c>
      <c r="O12" s="24"/>
      <c r="P12" s="24"/>
      <c r="Q12" s="24"/>
      <c r="R12" s="24"/>
      <c r="S12" s="24"/>
      <c r="T12" s="24"/>
      <c r="U12" s="24"/>
      <c r="V12" s="24"/>
      <c r="W12" s="24">
        <v>133680877</v>
      </c>
      <c r="X12" s="24">
        <v>164342909</v>
      </c>
      <c r="Y12" s="24">
        <v>-30662032</v>
      </c>
      <c r="Z12" s="6">
        <v>-18.66</v>
      </c>
      <c r="AA12" s="22">
        <v>292975539</v>
      </c>
    </row>
    <row r="13" spans="1:27" ht="13.5">
      <c r="A13" s="5" t="s">
        <v>40</v>
      </c>
      <c r="B13" s="3"/>
      <c r="C13" s="22">
        <v>118182930</v>
      </c>
      <c r="D13" s="22"/>
      <c r="E13" s="23">
        <v>415751881</v>
      </c>
      <c r="F13" s="24">
        <v>415751881</v>
      </c>
      <c r="G13" s="24">
        <v>3570790</v>
      </c>
      <c r="H13" s="24">
        <v>4854342</v>
      </c>
      <c r="I13" s="24">
        <v>76118984</v>
      </c>
      <c r="J13" s="24">
        <v>84544116</v>
      </c>
      <c r="K13" s="24">
        <v>13775658</v>
      </c>
      <c r="L13" s="24">
        <v>7648325</v>
      </c>
      <c r="M13" s="24">
        <v>13078019</v>
      </c>
      <c r="N13" s="24">
        <v>34502002</v>
      </c>
      <c r="O13" s="24"/>
      <c r="P13" s="24"/>
      <c r="Q13" s="24"/>
      <c r="R13" s="24"/>
      <c r="S13" s="24"/>
      <c r="T13" s="24"/>
      <c r="U13" s="24"/>
      <c r="V13" s="24"/>
      <c r="W13" s="24">
        <v>119046118</v>
      </c>
      <c r="X13" s="24">
        <v>155842099</v>
      </c>
      <c r="Y13" s="24">
        <v>-36795981</v>
      </c>
      <c r="Z13" s="6">
        <v>-23.61</v>
      </c>
      <c r="AA13" s="22">
        <v>415751881</v>
      </c>
    </row>
    <row r="14" spans="1:27" ht="13.5">
      <c r="A14" s="5" t="s">
        <v>41</v>
      </c>
      <c r="B14" s="3"/>
      <c r="C14" s="25">
        <v>193225741</v>
      </c>
      <c r="D14" s="25"/>
      <c r="E14" s="26">
        <v>189544524</v>
      </c>
      <c r="F14" s="27">
        <v>189544524</v>
      </c>
      <c r="G14" s="27">
        <v>109417717</v>
      </c>
      <c r="H14" s="27">
        <v>49914577</v>
      </c>
      <c r="I14" s="27">
        <v>-104158489</v>
      </c>
      <c r="J14" s="27">
        <v>55173805</v>
      </c>
      <c r="K14" s="27">
        <v>5970728</v>
      </c>
      <c r="L14" s="27">
        <v>38098692</v>
      </c>
      <c r="M14" s="27">
        <v>6123743</v>
      </c>
      <c r="N14" s="27">
        <v>50193163</v>
      </c>
      <c r="O14" s="27"/>
      <c r="P14" s="27"/>
      <c r="Q14" s="27"/>
      <c r="R14" s="27"/>
      <c r="S14" s="27"/>
      <c r="T14" s="27"/>
      <c r="U14" s="27"/>
      <c r="V14" s="27"/>
      <c r="W14" s="27">
        <v>105366968</v>
      </c>
      <c r="X14" s="27">
        <v>139480526</v>
      </c>
      <c r="Y14" s="27">
        <v>-34113558</v>
      </c>
      <c r="Z14" s="7">
        <v>-24.46</v>
      </c>
      <c r="AA14" s="25">
        <v>189544524</v>
      </c>
    </row>
    <row r="15" spans="1:27" ht="13.5">
      <c r="A15" s="2" t="s">
        <v>42</v>
      </c>
      <c r="B15" s="8"/>
      <c r="C15" s="19">
        <f aca="true" t="shared" si="2" ref="C15:Y15">SUM(C16:C18)</f>
        <v>1133785939</v>
      </c>
      <c r="D15" s="19">
        <f>SUM(D16:D18)</f>
        <v>0</v>
      </c>
      <c r="E15" s="20">
        <f t="shared" si="2"/>
        <v>1265444134</v>
      </c>
      <c r="F15" s="21">
        <f t="shared" si="2"/>
        <v>1265444134</v>
      </c>
      <c r="G15" s="21">
        <f t="shared" si="2"/>
        <v>26576955</v>
      </c>
      <c r="H15" s="21">
        <f t="shared" si="2"/>
        <v>46917169</v>
      </c>
      <c r="I15" s="21">
        <f t="shared" si="2"/>
        <v>72761769</v>
      </c>
      <c r="J15" s="21">
        <f t="shared" si="2"/>
        <v>146255893</v>
      </c>
      <c r="K15" s="21">
        <f t="shared" si="2"/>
        <v>67463288</v>
      </c>
      <c r="L15" s="21">
        <f t="shared" si="2"/>
        <v>51982857</v>
      </c>
      <c r="M15" s="21">
        <f t="shared" si="2"/>
        <v>104080314</v>
      </c>
      <c r="N15" s="21">
        <f t="shared" si="2"/>
        <v>223526459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369782352</v>
      </c>
      <c r="X15" s="21">
        <f t="shared" si="2"/>
        <v>383662165</v>
      </c>
      <c r="Y15" s="21">
        <f t="shared" si="2"/>
        <v>-13879813</v>
      </c>
      <c r="Z15" s="4">
        <f>+IF(X15&lt;&gt;0,+(Y15/X15)*100,0)</f>
        <v>-3.6177174259546807</v>
      </c>
      <c r="AA15" s="19">
        <f>SUM(AA16:AA18)</f>
        <v>1265444134</v>
      </c>
    </row>
    <row r="16" spans="1:27" ht="13.5">
      <c r="A16" s="5" t="s">
        <v>43</v>
      </c>
      <c r="B16" s="3"/>
      <c r="C16" s="22">
        <v>80367941</v>
      </c>
      <c r="D16" s="22"/>
      <c r="E16" s="23">
        <v>116424217</v>
      </c>
      <c r="F16" s="24">
        <v>116424217</v>
      </c>
      <c r="G16" s="24">
        <v>2239699</v>
      </c>
      <c r="H16" s="24">
        <v>2940224</v>
      </c>
      <c r="I16" s="24">
        <v>5408779</v>
      </c>
      <c r="J16" s="24">
        <v>10588702</v>
      </c>
      <c r="K16" s="24">
        <v>5982605</v>
      </c>
      <c r="L16" s="24">
        <v>2815957</v>
      </c>
      <c r="M16" s="24">
        <v>12244178</v>
      </c>
      <c r="N16" s="24">
        <v>21042740</v>
      </c>
      <c r="O16" s="24"/>
      <c r="P16" s="24"/>
      <c r="Q16" s="24"/>
      <c r="R16" s="24"/>
      <c r="S16" s="24"/>
      <c r="T16" s="24"/>
      <c r="U16" s="24"/>
      <c r="V16" s="24"/>
      <c r="W16" s="24">
        <v>31631442</v>
      </c>
      <c r="X16" s="24">
        <v>26980207</v>
      </c>
      <c r="Y16" s="24">
        <v>4651235</v>
      </c>
      <c r="Z16" s="6">
        <v>17.24</v>
      </c>
      <c r="AA16" s="22">
        <v>116424217</v>
      </c>
    </row>
    <row r="17" spans="1:27" ht="13.5">
      <c r="A17" s="5" t="s">
        <v>44</v>
      </c>
      <c r="B17" s="3"/>
      <c r="C17" s="22">
        <v>1052992095</v>
      </c>
      <c r="D17" s="22"/>
      <c r="E17" s="23">
        <v>1144903917</v>
      </c>
      <c r="F17" s="24">
        <v>1144903917</v>
      </c>
      <c r="G17" s="24">
        <v>24327127</v>
      </c>
      <c r="H17" s="24">
        <v>43967661</v>
      </c>
      <c r="I17" s="24">
        <v>67343683</v>
      </c>
      <c r="J17" s="24">
        <v>135638471</v>
      </c>
      <c r="K17" s="24">
        <v>61471308</v>
      </c>
      <c r="L17" s="24">
        <v>49157151</v>
      </c>
      <c r="M17" s="24">
        <v>91825250</v>
      </c>
      <c r="N17" s="24">
        <v>202453709</v>
      </c>
      <c r="O17" s="24"/>
      <c r="P17" s="24"/>
      <c r="Q17" s="24"/>
      <c r="R17" s="24"/>
      <c r="S17" s="24"/>
      <c r="T17" s="24"/>
      <c r="U17" s="24"/>
      <c r="V17" s="24"/>
      <c r="W17" s="24">
        <v>338092180</v>
      </c>
      <c r="X17" s="24">
        <v>356623956</v>
      </c>
      <c r="Y17" s="24">
        <v>-18531776</v>
      </c>
      <c r="Z17" s="6">
        <v>-5.2</v>
      </c>
      <c r="AA17" s="22">
        <v>1144903917</v>
      </c>
    </row>
    <row r="18" spans="1:27" ht="13.5">
      <c r="A18" s="5" t="s">
        <v>45</v>
      </c>
      <c r="B18" s="3"/>
      <c r="C18" s="22">
        <v>425903</v>
      </c>
      <c r="D18" s="22"/>
      <c r="E18" s="23">
        <v>4116000</v>
      </c>
      <c r="F18" s="24">
        <v>4116000</v>
      </c>
      <c r="G18" s="24">
        <v>10129</v>
      </c>
      <c r="H18" s="24">
        <v>9284</v>
      </c>
      <c r="I18" s="24">
        <v>9307</v>
      </c>
      <c r="J18" s="24">
        <v>28720</v>
      </c>
      <c r="K18" s="24">
        <v>9375</v>
      </c>
      <c r="L18" s="24">
        <v>9749</v>
      </c>
      <c r="M18" s="24">
        <v>10886</v>
      </c>
      <c r="N18" s="24">
        <v>30010</v>
      </c>
      <c r="O18" s="24"/>
      <c r="P18" s="24"/>
      <c r="Q18" s="24"/>
      <c r="R18" s="24"/>
      <c r="S18" s="24"/>
      <c r="T18" s="24"/>
      <c r="U18" s="24"/>
      <c r="V18" s="24"/>
      <c r="W18" s="24">
        <v>58730</v>
      </c>
      <c r="X18" s="24">
        <v>58002</v>
      </c>
      <c r="Y18" s="24">
        <v>728</v>
      </c>
      <c r="Z18" s="6">
        <v>1.26</v>
      </c>
      <c r="AA18" s="22">
        <v>4116000</v>
      </c>
    </row>
    <row r="19" spans="1:27" ht="13.5">
      <c r="A19" s="2" t="s">
        <v>46</v>
      </c>
      <c r="B19" s="8"/>
      <c r="C19" s="19">
        <f aca="true" t="shared" si="3" ref="C19:Y19">SUM(C20:C23)</f>
        <v>17271819408</v>
      </c>
      <c r="D19" s="19">
        <f>SUM(D20:D23)</f>
        <v>0</v>
      </c>
      <c r="E19" s="20">
        <f t="shared" si="3"/>
        <v>19348218090</v>
      </c>
      <c r="F19" s="21">
        <f t="shared" si="3"/>
        <v>19348218090</v>
      </c>
      <c r="G19" s="21">
        <f t="shared" si="3"/>
        <v>2140430630</v>
      </c>
      <c r="H19" s="21">
        <f t="shared" si="3"/>
        <v>1658265093</v>
      </c>
      <c r="I19" s="21">
        <f t="shared" si="3"/>
        <v>1693891807</v>
      </c>
      <c r="J19" s="21">
        <f t="shared" si="3"/>
        <v>5492587530</v>
      </c>
      <c r="K19" s="21">
        <f t="shared" si="3"/>
        <v>1419289915</v>
      </c>
      <c r="L19" s="21">
        <f t="shared" si="3"/>
        <v>1985765047</v>
      </c>
      <c r="M19" s="21">
        <f t="shared" si="3"/>
        <v>1382958333</v>
      </c>
      <c r="N19" s="21">
        <f t="shared" si="3"/>
        <v>4788013295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10280600825</v>
      </c>
      <c r="X19" s="21">
        <f t="shared" si="3"/>
        <v>9731700751</v>
      </c>
      <c r="Y19" s="21">
        <f t="shared" si="3"/>
        <v>548900074</v>
      </c>
      <c r="Z19" s="4">
        <f>+IF(X19&lt;&gt;0,+(Y19/X19)*100,0)</f>
        <v>5.640330380520555</v>
      </c>
      <c r="AA19" s="19">
        <f>SUM(AA20:AA23)</f>
        <v>19348218090</v>
      </c>
    </row>
    <row r="20" spans="1:27" ht="13.5">
      <c r="A20" s="5" t="s">
        <v>47</v>
      </c>
      <c r="B20" s="3"/>
      <c r="C20" s="22">
        <v>10977661350</v>
      </c>
      <c r="D20" s="22"/>
      <c r="E20" s="23">
        <v>12506942201</v>
      </c>
      <c r="F20" s="24">
        <v>12506942201</v>
      </c>
      <c r="G20" s="24">
        <v>1220634033</v>
      </c>
      <c r="H20" s="24">
        <v>1217323834</v>
      </c>
      <c r="I20" s="24">
        <v>1230406723</v>
      </c>
      <c r="J20" s="24">
        <v>3668364590</v>
      </c>
      <c r="K20" s="24">
        <v>915719112</v>
      </c>
      <c r="L20" s="24">
        <v>1065556662</v>
      </c>
      <c r="M20" s="24">
        <v>905746742</v>
      </c>
      <c r="N20" s="24">
        <v>2887022516</v>
      </c>
      <c r="O20" s="24"/>
      <c r="P20" s="24"/>
      <c r="Q20" s="24"/>
      <c r="R20" s="24"/>
      <c r="S20" s="24"/>
      <c r="T20" s="24"/>
      <c r="U20" s="24"/>
      <c r="V20" s="24"/>
      <c r="W20" s="24">
        <v>6555387106</v>
      </c>
      <c r="X20" s="24">
        <v>6856188927</v>
      </c>
      <c r="Y20" s="24">
        <v>-300801821</v>
      </c>
      <c r="Z20" s="6">
        <v>-4.39</v>
      </c>
      <c r="AA20" s="22">
        <v>12506942201</v>
      </c>
    </row>
    <row r="21" spans="1:27" ht="13.5">
      <c r="A21" s="5" t="s">
        <v>48</v>
      </c>
      <c r="B21" s="3"/>
      <c r="C21" s="22">
        <v>4030692299</v>
      </c>
      <c r="D21" s="22"/>
      <c r="E21" s="23">
        <v>4214780500</v>
      </c>
      <c r="F21" s="24">
        <v>4214780500</v>
      </c>
      <c r="G21" s="24">
        <v>616005936</v>
      </c>
      <c r="H21" s="24">
        <v>241247685</v>
      </c>
      <c r="I21" s="24">
        <v>271220385</v>
      </c>
      <c r="J21" s="24">
        <v>1128474006</v>
      </c>
      <c r="K21" s="24">
        <v>321562896</v>
      </c>
      <c r="L21" s="24">
        <v>594117390</v>
      </c>
      <c r="M21" s="24">
        <v>280564386</v>
      </c>
      <c r="N21" s="24">
        <v>1196244672</v>
      </c>
      <c r="O21" s="24"/>
      <c r="P21" s="24"/>
      <c r="Q21" s="24"/>
      <c r="R21" s="24"/>
      <c r="S21" s="24"/>
      <c r="T21" s="24"/>
      <c r="U21" s="24"/>
      <c r="V21" s="24"/>
      <c r="W21" s="24">
        <v>2324718678</v>
      </c>
      <c r="X21" s="24">
        <v>1438481751</v>
      </c>
      <c r="Y21" s="24">
        <v>886236927</v>
      </c>
      <c r="Z21" s="6">
        <v>61.61</v>
      </c>
      <c r="AA21" s="22">
        <v>4214780500</v>
      </c>
    </row>
    <row r="22" spans="1:27" ht="13.5">
      <c r="A22" s="5" t="s">
        <v>49</v>
      </c>
      <c r="B22" s="3"/>
      <c r="C22" s="25">
        <v>895456299</v>
      </c>
      <c r="D22" s="25"/>
      <c r="E22" s="26">
        <v>995311140</v>
      </c>
      <c r="F22" s="27">
        <v>995311140</v>
      </c>
      <c r="G22" s="27">
        <v>78243261</v>
      </c>
      <c r="H22" s="27">
        <v>79302255</v>
      </c>
      <c r="I22" s="27">
        <v>87381097</v>
      </c>
      <c r="J22" s="27">
        <v>244926613</v>
      </c>
      <c r="K22" s="27">
        <v>91207046</v>
      </c>
      <c r="L22" s="27">
        <v>94603915</v>
      </c>
      <c r="M22" s="27">
        <v>89705601</v>
      </c>
      <c r="N22" s="27">
        <v>275516562</v>
      </c>
      <c r="O22" s="27"/>
      <c r="P22" s="27"/>
      <c r="Q22" s="27"/>
      <c r="R22" s="27"/>
      <c r="S22" s="27"/>
      <c r="T22" s="27"/>
      <c r="U22" s="27"/>
      <c r="V22" s="27"/>
      <c r="W22" s="27">
        <v>520443175</v>
      </c>
      <c r="X22" s="27">
        <v>498042500</v>
      </c>
      <c r="Y22" s="27">
        <v>22400675</v>
      </c>
      <c r="Z22" s="7">
        <v>4.5</v>
      </c>
      <c r="AA22" s="25">
        <v>995311140</v>
      </c>
    </row>
    <row r="23" spans="1:27" ht="13.5">
      <c r="A23" s="5" t="s">
        <v>50</v>
      </c>
      <c r="B23" s="3"/>
      <c r="C23" s="22">
        <v>1368009460</v>
      </c>
      <c r="D23" s="22"/>
      <c r="E23" s="23">
        <v>1631184249</v>
      </c>
      <c r="F23" s="24">
        <v>1631184249</v>
      </c>
      <c r="G23" s="24">
        <v>225547400</v>
      </c>
      <c r="H23" s="24">
        <v>120391319</v>
      </c>
      <c r="I23" s="24">
        <v>104883602</v>
      </c>
      <c r="J23" s="24">
        <v>450822321</v>
      </c>
      <c r="K23" s="24">
        <v>90800861</v>
      </c>
      <c r="L23" s="24">
        <v>231487080</v>
      </c>
      <c r="M23" s="24">
        <v>106941604</v>
      </c>
      <c r="N23" s="24">
        <v>429229545</v>
      </c>
      <c r="O23" s="24"/>
      <c r="P23" s="24"/>
      <c r="Q23" s="24"/>
      <c r="R23" s="24"/>
      <c r="S23" s="24"/>
      <c r="T23" s="24"/>
      <c r="U23" s="24"/>
      <c r="V23" s="24"/>
      <c r="W23" s="24">
        <v>880051866</v>
      </c>
      <c r="X23" s="24">
        <v>938987573</v>
      </c>
      <c r="Y23" s="24">
        <v>-58935707</v>
      </c>
      <c r="Z23" s="6">
        <v>-6.28</v>
      </c>
      <c r="AA23" s="22">
        <v>1631184249</v>
      </c>
    </row>
    <row r="24" spans="1:27" ht="13.5">
      <c r="A24" s="2" t="s">
        <v>51</v>
      </c>
      <c r="B24" s="8" t="s">
        <v>52</v>
      </c>
      <c r="C24" s="19">
        <v>18375294</v>
      </c>
      <c r="D24" s="19"/>
      <c r="E24" s="20">
        <v>27528127</v>
      </c>
      <c r="F24" s="21">
        <v>27528127</v>
      </c>
      <c r="G24" s="21">
        <v>1484002</v>
      </c>
      <c r="H24" s="21">
        <v>1594894</v>
      </c>
      <c r="I24" s="21">
        <v>3465</v>
      </c>
      <c r="J24" s="21">
        <v>3082361</v>
      </c>
      <c r="K24" s="21">
        <v>3179993</v>
      </c>
      <c r="L24" s="21">
        <v>3465</v>
      </c>
      <c r="M24" s="21">
        <v>3206416</v>
      </c>
      <c r="N24" s="21">
        <v>6389874</v>
      </c>
      <c r="O24" s="21"/>
      <c r="P24" s="21"/>
      <c r="Q24" s="21"/>
      <c r="R24" s="21"/>
      <c r="S24" s="21"/>
      <c r="T24" s="21"/>
      <c r="U24" s="21"/>
      <c r="V24" s="21"/>
      <c r="W24" s="21">
        <v>9472235</v>
      </c>
      <c r="X24" s="21">
        <v>12965948</v>
      </c>
      <c r="Y24" s="21">
        <v>-3493713</v>
      </c>
      <c r="Z24" s="4">
        <v>-26.95</v>
      </c>
      <c r="AA24" s="19">
        <v>27528127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25064763393</v>
      </c>
      <c r="D25" s="40">
        <f>+D5+D9+D15+D19+D24</f>
        <v>0</v>
      </c>
      <c r="E25" s="41">
        <f t="shared" si="4"/>
        <v>28200881896</v>
      </c>
      <c r="F25" s="42">
        <f t="shared" si="4"/>
        <v>28200881896</v>
      </c>
      <c r="G25" s="42">
        <f t="shared" si="4"/>
        <v>2738684162</v>
      </c>
      <c r="H25" s="42">
        <f t="shared" si="4"/>
        <v>2643830833</v>
      </c>
      <c r="I25" s="42">
        <f t="shared" si="4"/>
        <v>2248043671</v>
      </c>
      <c r="J25" s="42">
        <f t="shared" si="4"/>
        <v>7630558666</v>
      </c>
      <c r="K25" s="42">
        <f t="shared" si="4"/>
        <v>1893899342</v>
      </c>
      <c r="L25" s="42">
        <f t="shared" si="4"/>
        <v>2630903294</v>
      </c>
      <c r="M25" s="42">
        <f t="shared" si="4"/>
        <v>2496826632</v>
      </c>
      <c r="N25" s="42">
        <f t="shared" si="4"/>
        <v>7021629268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14652187934</v>
      </c>
      <c r="X25" s="42">
        <f t="shared" si="4"/>
        <v>14371526946</v>
      </c>
      <c r="Y25" s="42">
        <f t="shared" si="4"/>
        <v>280660988</v>
      </c>
      <c r="Z25" s="43">
        <f>+IF(X25&lt;&gt;0,+(Y25/X25)*100,0)</f>
        <v>1.9528960913795999</v>
      </c>
      <c r="AA25" s="40">
        <f>+AA5+AA9+AA15+AA19+AA24</f>
        <v>28200881896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2537496647</v>
      </c>
      <c r="D28" s="19">
        <f>SUM(D29:D31)</f>
        <v>0</v>
      </c>
      <c r="E28" s="20">
        <f t="shared" si="5"/>
        <v>3427577375</v>
      </c>
      <c r="F28" s="21">
        <f t="shared" si="5"/>
        <v>3427577375</v>
      </c>
      <c r="G28" s="21">
        <f t="shared" si="5"/>
        <v>189833079</v>
      </c>
      <c r="H28" s="21">
        <f t="shared" si="5"/>
        <v>255443067</v>
      </c>
      <c r="I28" s="21">
        <f t="shared" si="5"/>
        <v>277939693</v>
      </c>
      <c r="J28" s="21">
        <f t="shared" si="5"/>
        <v>723215839</v>
      </c>
      <c r="K28" s="21">
        <f t="shared" si="5"/>
        <v>288852073</v>
      </c>
      <c r="L28" s="21">
        <f t="shared" si="5"/>
        <v>236830908</v>
      </c>
      <c r="M28" s="21">
        <f t="shared" si="5"/>
        <v>324361676</v>
      </c>
      <c r="N28" s="21">
        <f t="shared" si="5"/>
        <v>850044657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1573260496</v>
      </c>
      <c r="X28" s="21">
        <f t="shared" si="5"/>
        <v>2033568632</v>
      </c>
      <c r="Y28" s="21">
        <f t="shared" si="5"/>
        <v>-460308136</v>
      </c>
      <c r="Z28" s="4">
        <f>+IF(X28&lt;&gt;0,+(Y28/X28)*100,0)</f>
        <v>-22.63548565593728</v>
      </c>
      <c r="AA28" s="19">
        <f>SUM(AA29:AA31)</f>
        <v>3427577375</v>
      </c>
    </row>
    <row r="29" spans="1:27" ht="13.5">
      <c r="A29" s="5" t="s">
        <v>33</v>
      </c>
      <c r="B29" s="3"/>
      <c r="C29" s="22">
        <v>311217215</v>
      </c>
      <c r="D29" s="22"/>
      <c r="E29" s="23">
        <v>559678846</v>
      </c>
      <c r="F29" s="24">
        <v>559678846</v>
      </c>
      <c r="G29" s="24">
        <v>35765109</v>
      </c>
      <c r="H29" s="24">
        <v>34525547</v>
      </c>
      <c r="I29" s="24">
        <v>48097848</v>
      </c>
      <c r="J29" s="24">
        <v>118388504</v>
      </c>
      <c r="K29" s="24">
        <v>44645764</v>
      </c>
      <c r="L29" s="24">
        <v>38490382</v>
      </c>
      <c r="M29" s="24">
        <v>45298931</v>
      </c>
      <c r="N29" s="24">
        <v>128435077</v>
      </c>
      <c r="O29" s="24"/>
      <c r="P29" s="24"/>
      <c r="Q29" s="24"/>
      <c r="R29" s="24"/>
      <c r="S29" s="24"/>
      <c r="T29" s="24"/>
      <c r="U29" s="24"/>
      <c r="V29" s="24"/>
      <c r="W29" s="24">
        <v>246823581</v>
      </c>
      <c r="X29" s="24">
        <v>388479239</v>
      </c>
      <c r="Y29" s="24">
        <v>-141655658</v>
      </c>
      <c r="Z29" s="6">
        <v>-36.46</v>
      </c>
      <c r="AA29" s="22">
        <v>559678846</v>
      </c>
    </row>
    <row r="30" spans="1:27" ht="13.5">
      <c r="A30" s="5" t="s">
        <v>34</v>
      </c>
      <c r="B30" s="3"/>
      <c r="C30" s="25">
        <v>1096013007</v>
      </c>
      <c r="D30" s="25"/>
      <c r="E30" s="26">
        <v>1827687845</v>
      </c>
      <c r="F30" s="27">
        <v>1827687845</v>
      </c>
      <c r="G30" s="27">
        <v>109875997</v>
      </c>
      <c r="H30" s="27">
        <v>153550212</v>
      </c>
      <c r="I30" s="27">
        <v>165441943</v>
      </c>
      <c r="J30" s="27">
        <v>428868152</v>
      </c>
      <c r="K30" s="27">
        <v>171115875</v>
      </c>
      <c r="L30" s="27">
        <v>130210300</v>
      </c>
      <c r="M30" s="27">
        <v>194791742</v>
      </c>
      <c r="N30" s="27">
        <v>496117917</v>
      </c>
      <c r="O30" s="27"/>
      <c r="P30" s="27"/>
      <c r="Q30" s="27"/>
      <c r="R30" s="27"/>
      <c r="S30" s="27"/>
      <c r="T30" s="27"/>
      <c r="U30" s="27"/>
      <c r="V30" s="27"/>
      <c r="W30" s="27">
        <v>924986069</v>
      </c>
      <c r="X30" s="27">
        <v>1212656211</v>
      </c>
      <c r="Y30" s="27">
        <v>-287670142</v>
      </c>
      <c r="Z30" s="7">
        <v>-23.72</v>
      </c>
      <c r="AA30" s="25">
        <v>1827687845</v>
      </c>
    </row>
    <row r="31" spans="1:27" ht="13.5">
      <c r="A31" s="5" t="s">
        <v>35</v>
      </c>
      <c r="B31" s="3"/>
      <c r="C31" s="22">
        <v>1130266425</v>
      </c>
      <c r="D31" s="22"/>
      <c r="E31" s="23">
        <v>1040210684</v>
      </c>
      <c r="F31" s="24">
        <v>1040210684</v>
      </c>
      <c r="G31" s="24">
        <v>44191973</v>
      </c>
      <c r="H31" s="24">
        <v>67367308</v>
      </c>
      <c r="I31" s="24">
        <v>64399902</v>
      </c>
      <c r="J31" s="24">
        <v>175959183</v>
      </c>
      <c r="K31" s="24">
        <v>73090434</v>
      </c>
      <c r="L31" s="24">
        <v>68130226</v>
      </c>
      <c r="M31" s="24">
        <v>84271003</v>
      </c>
      <c r="N31" s="24">
        <v>225491663</v>
      </c>
      <c r="O31" s="24"/>
      <c r="P31" s="24"/>
      <c r="Q31" s="24"/>
      <c r="R31" s="24"/>
      <c r="S31" s="24"/>
      <c r="T31" s="24"/>
      <c r="U31" s="24"/>
      <c r="V31" s="24"/>
      <c r="W31" s="24">
        <v>401450846</v>
      </c>
      <c r="X31" s="24">
        <v>432433182</v>
      </c>
      <c r="Y31" s="24">
        <v>-30982336</v>
      </c>
      <c r="Z31" s="6">
        <v>-7.16</v>
      </c>
      <c r="AA31" s="22">
        <v>1040210684</v>
      </c>
    </row>
    <row r="32" spans="1:27" ht="13.5">
      <c r="A32" s="2" t="s">
        <v>36</v>
      </c>
      <c r="B32" s="3"/>
      <c r="C32" s="19">
        <f aca="true" t="shared" si="6" ref="C32:Y32">SUM(C33:C37)</f>
        <v>3878231988</v>
      </c>
      <c r="D32" s="19">
        <f>SUM(D33:D37)</f>
        <v>0</v>
      </c>
      <c r="E32" s="20">
        <f t="shared" si="6"/>
        <v>4259844671</v>
      </c>
      <c r="F32" s="21">
        <f t="shared" si="6"/>
        <v>4259844671</v>
      </c>
      <c r="G32" s="21">
        <f t="shared" si="6"/>
        <v>256964185</v>
      </c>
      <c r="H32" s="21">
        <f t="shared" si="6"/>
        <v>292149042</v>
      </c>
      <c r="I32" s="21">
        <f t="shared" si="6"/>
        <v>313512525</v>
      </c>
      <c r="J32" s="21">
        <f t="shared" si="6"/>
        <v>862625752</v>
      </c>
      <c r="K32" s="21">
        <f t="shared" si="6"/>
        <v>325776310</v>
      </c>
      <c r="L32" s="21">
        <f t="shared" si="6"/>
        <v>307653804</v>
      </c>
      <c r="M32" s="21">
        <f t="shared" si="6"/>
        <v>319812158</v>
      </c>
      <c r="N32" s="21">
        <f t="shared" si="6"/>
        <v>953242272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1815868024</v>
      </c>
      <c r="X32" s="21">
        <f t="shared" si="6"/>
        <v>1985624709</v>
      </c>
      <c r="Y32" s="21">
        <f t="shared" si="6"/>
        <v>-169756685</v>
      </c>
      <c r="Z32" s="4">
        <f>+IF(X32&lt;&gt;0,+(Y32/X32)*100,0)</f>
        <v>-8.549283468853126</v>
      </c>
      <c r="AA32" s="19">
        <f>SUM(AA33:AA37)</f>
        <v>4259844671</v>
      </c>
    </row>
    <row r="33" spans="1:27" ht="13.5">
      <c r="A33" s="5" t="s">
        <v>37</v>
      </c>
      <c r="B33" s="3"/>
      <c r="C33" s="22">
        <v>273793020</v>
      </c>
      <c r="D33" s="22"/>
      <c r="E33" s="23">
        <v>294708664</v>
      </c>
      <c r="F33" s="24">
        <v>294708664</v>
      </c>
      <c r="G33" s="24">
        <v>20784573</v>
      </c>
      <c r="H33" s="24">
        <v>20633901</v>
      </c>
      <c r="I33" s="24">
        <v>21971472</v>
      </c>
      <c r="J33" s="24">
        <v>63389946</v>
      </c>
      <c r="K33" s="24">
        <v>22527903</v>
      </c>
      <c r="L33" s="24">
        <v>21995229</v>
      </c>
      <c r="M33" s="24">
        <v>23005529</v>
      </c>
      <c r="N33" s="24">
        <v>67528661</v>
      </c>
      <c r="O33" s="24"/>
      <c r="P33" s="24"/>
      <c r="Q33" s="24"/>
      <c r="R33" s="24"/>
      <c r="S33" s="24"/>
      <c r="T33" s="24"/>
      <c r="U33" s="24"/>
      <c r="V33" s="24"/>
      <c r="W33" s="24">
        <v>130918607</v>
      </c>
      <c r="X33" s="24">
        <v>142831980</v>
      </c>
      <c r="Y33" s="24">
        <v>-11913373</v>
      </c>
      <c r="Z33" s="6">
        <v>-8.34</v>
      </c>
      <c r="AA33" s="22">
        <v>294708664</v>
      </c>
    </row>
    <row r="34" spans="1:27" ht="13.5">
      <c r="A34" s="5" t="s">
        <v>38</v>
      </c>
      <c r="B34" s="3"/>
      <c r="C34" s="22">
        <v>941078863</v>
      </c>
      <c r="D34" s="22"/>
      <c r="E34" s="23">
        <v>844802596</v>
      </c>
      <c r="F34" s="24">
        <v>844802596</v>
      </c>
      <c r="G34" s="24">
        <v>44455050</v>
      </c>
      <c r="H34" s="24">
        <v>64935410</v>
      </c>
      <c r="I34" s="24">
        <v>67701440</v>
      </c>
      <c r="J34" s="24">
        <v>177091900</v>
      </c>
      <c r="K34" s="24">
        <v>61697170</v>
      </c>
      <c r="L34" s="24">
        <v>63191847</v>
      </c>
      <c r="M34" s="24">
        <v>66084805</v>
      </c>
      <c r="N34" s="24">
        <v>190973822</v>
      </c>
      <c r="O34" s="24"/>
      <c r="P34" s="24"/>
      <c r="Q34" s="24"/>
      <c r="R34" s="24"/>
      <c r="S34" s="24"/>
      <c r="T34" s="24"/>
      <c r="U34" s="24"/>
      <c r="V34" s="24"/>
      <c r="W34" s="24">
        <v>368065722</v>
      </c>
      <c r="X34" s="24">
        <v>417816617</v>
      </c>
      <c r="Y34" s="24">
        <v>-49750895</v>
      </c>
      <c r="Z34" s="6">
        <v>-11.91</v>
      </c>
      <c r="AA34" s="22">
        <v>844802596</v>
      </c>
    </row>
    <row r="35" spans="1:27" ht="13.5">
      <c r="A35" s="5" t="s">
        <v>39</v>
      </c>
      <c r="B35" s="3"/>
      <c r="C35" s="22">
        <v>1270116812</v>
      </c>
      <c r="D35" s="22"/>
      <c r="E35" s="23">
        <v>1506308293</v>
      </c>
      <c r="F35" s="24">
        <v>1506308293</v>
      </c>
      <c r="G35" s="24">
        <v>88760566</v>
      </c>
      <c r="H35" s="24">
        <v>102160151</v>
      </c>
      <c r="I35" s="24">
        <v>108190266</v>
      </c>
      <c r="J35" s="24">
        <v>299110983</v>
      </c>
      <c r="K35" s="24">
        <v>108029138</v>
      </c>
      <c r="L35" s="24">
        <v>107910851</v>
      </c>
      <c r="M35" s="24">
        <v>115041293</v>
      </c>
      <c r="N35" s="24">
        <v>330981282</v>
      </c>
      <c r="O35" s="24"/>
      <c r="P35" s="24"/>
      <c r="Q35" s="24"/>
      <c r="R35" s="24"/>
      <c r="S35" s="24"/>
      <c r="T35" s="24"/>
      <c r="U35" s="24"/>
      <c r="V35" s="24"/>
      <c r="W35" s="24">
        <v>630092265</v>
      </c>
      <c r="X35" s="24">
        <v>644402172</v>
      </c>
      <c r="Y35" s="24">
        <v>-14309907</v>
      </c>
      <c r="Z35" s="6">
        <v>-2.22</v>
      </c>
      <c r="AA35" s="22">
        <v>1506308293</v>
      </c>
    </row>
    <row r="36" spans="1:27" ht="13.5">
      <c r="A36" s="5" t="s">
        <v>40</v>
      </c>
      <c r="B36" s="3"/>
      <c r="C36" s="22">
        <v>370761256</v>
      </c>
      <c r="D36" s="22"/>
      <c r="E36" s="23">
        <v>479974566</v>
      </c>
      <c r="F36" s="24">
        <v>479974566</v>
      </c>
      <c r="G36" s="24">
        <v>19446491</v>
      </c>
      <c r="H36" s="24">
        <v>18616322</v>
      </c>
      <c r="I36" s="24">
        <v>25584388</v>
      </c>
      <c r="J36" s="24">
        <v>63647201</v>
      </c>
      <c r="K36" s="24">
        <v>40579844</v>
      </c>
      <c r="L36" s="24">
        <v>27227447</v>
      </c>
      <c r="M36" s="24">
        <v>26273531</v>
      </c>
      <c r="N36" s="24">
        <v>94080822</v>
      </c>
      <c r="O36" s="24"/>
      <c r="P36" s="24"/>
      <c r="Q36" s="24"/>
      <c r="R36" s="24"/>
      <c r="S36" s="24"/>
      <c r="T36" s="24"/>
      <c r="U36" s="24"/>
      <c r="V36" s="24"/>
      <c r="W36" s="24">
        <v>157728023</v>
      </c>
      <c r="X36" s="24">
        <v>223511637</v>
      </c>
      <c r="Y36" s="24">
        <v>-65783614</v>
      </c>
      <c r="Z36" s="6">
        <v>-29.43</v>
      </c>
      <c r="AA36" s="22">
        <v>479974566</v>
      </c>
    </row>
    <row r="37" spans="1:27" ht="13.5">
      <c r="A37" s="5" t="s">
        <v>41</v>
      </c>
      <c r="B37" s="3"/>
      <c r="C37" s="25">
        <v>1022482037</v>
      </c>
      <c r="D37" s="25"/>
      <c r="E37" s="26">
        <v>1134050552</v>
      </c>
      <c r="F37" s="27">
        <v>1134050552</v>
      </c>
      <c r="G37" s="27">
        <v>83517505</v>
      </c>
      <c r="H37" s="27">
        <v>85803258</v>
      </c>
      <c r="I37" s="27">
        <v>90064959</v>
      </c>
      <c r="J37" s="27">
        <v>259385722</v>
      </c>
      <c r="K37" s="27">
        <v>92942255</v>
      </c>
      <c r="L37" s="27">
        <v>87328430</v>
      </c>
      <c r="M37" s="27">
        <v>89407000</v>
      </c>
      <c r="N37" s="27">
        <v>269677685</v>
      </c>
      <c r="O37" s="27"/>
      <c r="P37" s="27"/>
      <c r="Q37" s="27"/>
      <c r="R37" s="27"/>
      <c r="S37" s="27"/>
      <c r="T37" s="27"/>
      <c r="U37" s="27"/>
      <c r="V37" s="27"/>
      <c r="W37" s="27">
        <v>529063407</v>
      </c>
      <c r="X37" s="27">
        <v>557062303</v>
      </c>
      <c r="Y37" s="27">
        <v>-27998896</v>
      </c>
      <c r="Z37" s="7">
        <v>-5.03</v>
      </c>
      <c r="AA37" s="25">
        <v>1134050552</v>
      </c>
    </row>
    <row r="38" spans="1:27" ht="13.5">
      <c r="A38" s="2" t="s">
        <v>42</v>
      </c>
      <c r="B38" s="8"/>
      <c r="C38" s="19">
        <f aca="true" t="shared" si="7" ref="C38:Y38">SUM(C39:C41)</f>
        <v>1864069628</v>
      </c>
      <c r="D38" s="19">
        <f>SUM(D39:D41)</f>
        <v>0</v>
      </c>
      <c r="E38" s="20">
        <f t="shared" si="7"/>
        <v>1998178716</v>
      </c>
      <c r="F38" s="21">
        <f t="shared" si="7"/>
        <v>1998178716</v>
      </c>
      <c r="G38" s="21">
        <f t="shared" si="7"/>
        <v>41646984</v>
      </c>
      <c r="H38" s="21">
        <f t="shared" si="7"/>
        <v>199007810</v>
      </c>
      <c r="I38" s="21">
        <f t="shared" si="7"/>
        <v>132171837</v>
      </c>
      <c r="J38" s="21">
        <f t="shared" si="7"/>
        <v>372826631</v>
      </c>
      <c r="K38" s="21">
        <f t="shared" si="7"/>
        <v>140962567</v>
      </c>
      <c r="L38" s="21">
        <f t="shared" si="7"/>
        <v>135519089</v>
      </c>
      <c r="M38" s="21">
        <f t="shared" si="7"/>
        <v>137351111</v>
      </c>
      <c r="N38" s="21">
        <f t="shared" si="7"/>
        <v>413832767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786659398</v>
      </c>
      <c r="X38" s="21">
        <f t="shared" si="7"/>
        <v>837270973</v>
      </c>
      <c r="Y38" s="21">
        <f t="shared" si="7"/>
        <v>-50611575</v>
      </c>
      <c r="Z38" s="4">
        <f>+IF(X38&lt;&gt;0,+(Y38/X38)*100,0)</f>
        <v>-6.044826183171645</v>
      </c>
      <c r="AA38" s="19">
        <f>SUM(AA39:AA41)</f>
        <v>1998178716</v>
      </c>
    </row>
    <row r="39" spans="1:27" ht="13.5">
      <c r="A39" s="5" t="s">
        <v>43</v>
      </c>
      <c r="B39" s="3"/>
      <c r="C39" s="22">
        <v>254529405</v>
      </c>
      <c r="D39" s="22"/>
      <c r="E39" s="23">
        <v>382284052</v>
      </c>
      <c r="F39" s="24">
        <v>382284052</v>
      </c>
      <c r="G39" s="24">
        <v>16505789</v>
      </c>
      <c r="H39" s="24">
        <v>23479515</v>
      </c>
      <c r="I39" s="24">
        <v>22863251</v>
      </c>
      <c r="J39" s="24">
        <v>62848555</v>
      </c>
      <c r="K39" s="24">
        <v>28903843</v>
      </c>
      <c r="L39" s="24">
        <v>26077147</v>
      </c>
      <c r="M39" s="24">
        <v>29247491</v>
      </c>
      <c r="N39" s="24">
        <v>84228481</v>
      </c>
      <c r="O39" s="24"/>
      <c r="P39" s="24"/>
      <c r="Q39" s="24"/>
      <c r="R39" s="24"/>
      <c r="S39" s="24"/>
      <c r="T39" s="24"/>
      <c r="U39" s="24"/>
      <c r="V39" s="24"/>
      <c r="W39" s="24">
        <v>147077036</v>
      </c>
      <c r="X39" s="24">
        <v>155957785</v>
      </c>
      <c r="Y39" s="24">
        <v>-8880749</v>
      </c>
      <c r="Z39" s="6">
        <v>-5.69</v>
      </c>
      <c r="AA39" s="22">
        <v>382284052</v>
      </c>
    </row>
    <row r="40" spans="1:27" ht="13.5">
      <c r="A40" s="5" t="s">
        <v>44</v>
      </c>
      <c r="B40" s="3"/>
      <c r="C40" s="22">
        <v>1571277894</v>
      </c>
      <c r="D40" s="22"/>
      <c r="E40" s="23">
        <v>1540295960</v>
      </c>
      <c r="F40" s="24">
        <v>1540295960</v>
      </c>
      <c r="G40" s="24">
        <v>22788007</v>
      </c>
      <c r="H40" s="24">
        <v>168661956</v>
      </c>
      <c r="I40" s="24">
        <v>104438966</v>
      </c>
      <c r="J40" s="24">
        <v>295888929</v>
      </c>
      <c r="K40" s="24">
        <v>106632106</v>
      </c>
      <c r="L40" s="24">
        <v>104769610</v>
      </c>
      <c r="M40" s="24">
        <v>102676543</v>
      </c>
      <c r="N40" s="24">
        <v>314078259</v>
      </c>
      <c r="O40" s="24"/>
      <c r="P40" s="24"/>
      <c r="Q40" s="24"/>
      <c r="R40" s="24"/>
      <c r="S40" s="24"/>
      <c r="T40" s="24"/>
      <c r="U40" s="24"/>
      <c r="V40" s="24"/>
      <c r="W40" s="24">
        <v>609967188</v>
      </c>
      <c r="X40" s="24">
        <v>644297738</v>
      </c>
      <c r="Y40" s="24">
        <v>-34330550</v>
      </c>
      <c r="Z40" s="6">
        <v>-5.33</v>
      </c>
      <c r="AA40" s="22">
        <v>1540295960</v>
      </c>
    </row>
    <row r="41" spans="1:27" ht="13.5">
      <c r="A41" s="5" t="s">
        <v>45</v>
      </c>
      <c r="B41" s="3"/>
      <c r="C41" s="22">
        <v>38262329</v>
      </c>
      <c r="D41" s="22"/>
      <c r="E41" s="23">
        <v>75598704</v>
      </c>
      <c r="F41" s="24">
        <v>75598704</v>
      </c>
      <c r="G41" s="24">
        <v>2353188</v>
      </c>
      <c r="H41" s="24">
        <v>6866339</v>
      </c>
      <c r="I41" s="24">
        <v>4869620</v>
      </c>
      <c r="J41" s="24">
        <v>14089147</v>
      </c>
      <c r="K41" s="24">
        <v>5426618</v>
      </c>
      <c r="L41" s="24">
        <v>4672332</v>
      </c>
      <c r="M41" s="24">
        <v>5427077</v>
      </c>
      <c r="N41" s="24">
        <v>15526027</v>
      </c>
      <c r="O41" s="24"/>
      <c r="P41" s="24"/>
      <c r="Q41" s="24"/>
      <c r="R41" s="24"/>
      <c r="S41" s="24"/>
      <c r="T41" s="24"/>
      <c r="U41" s="24"/>
      <c r="V41" s="24"/>
      <c r="W41" s="24">
        <v>29615174</v>
      </c>
      <c r="X41" s="24">
        <v>37015450</v>
      </c>
      <c r="Y41" s="24">
        <v>-7400276</v>
      </c>
      <c r="Z41" s="6">
        <v>-19.99</v>
      </c>
      <c r="AA41" s="22">
        <v>75598704</v>
      </c>
    </row>
    <row r="42" spans="1:27" ht="13.5">
      <c r="A42" s="2" t="s">
        <v>46</v>
      </c>
      <c r="B42" s="8"/>
      <c r="C42" s="19">
        <f aca="true" t="shared" si="8" ref="C42:Y42">SUM(C43:C46)</f>
        <v>14916631235</v>
      </c>
      <c r="D42" s="19">
        <f>SUM(D43:D46)</f>
        <v>0</v>
      </c>
      <c r="E42" s="20">
        <f t="shared" si="8"/>
        <v>16490715795</v>
      </c>
      <c r="F42" s="21">
        <f t="shared" si="8"/>
        <v>16490715795</v>
      </c>
      <c r="G42" s="21">
        <f t="shared" si="8"/>
        <v>1431201551</v>
      </c>
      <c r="H42" s="21">
        <f t="shared" si="8"/>
        <v>1452313048</v>
      </c>
      <c r="I42" s="21">
        <f t="shared" si="8"/>
        <v>1142784963</v>
      </c>
      <c r="J42" s="21">
        <f t="shared" si="8"/>
        <v>4026299562</v>
      </c>
      <c r="K42" s="21">
        <f t="shared" si="8"/>
        <v>1210644172</v>
      </c>
      <c r="L42" s="21">
        <f t="shared" si="8"/>
        <v>1161074971</v>
      </c>
      <c r="M42" s="21">
        <f t="shared" si="8"/>
        <v>1091503988</v>
      </c>
      <c r="N42" s="21">
        <f t="shared" si="8"/>
        <v>3463223131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7489522693</v>
      </c>
      <c r="X42" s="21">
        <f t="shared" si="8"/>
        <v>8598421082</v>
      </c>
      <c r="Y42" s="21">
        <f t="shared" si="8"/>
        <v>-1108898389</v>
      </c>
      <c r="Z42" s="4">
        <f>+IF(X42&lt;&gt;0,+(Y42/X42)*100,0)</f>
        <v>-12.896535054806474</v>
      </c>
      <c r="AA42" s="19">
        <f>SUM(AA43:AA46)</f>
        <v>16490715795</v>
      </c>
    </row>
    <row r="43" spans="1:27" ht="13.5">
      <c r="A43" s="5" t="s">
        <v>47</v>
      </c>
      <c r="B43" s="3"/>
      <c r="C43" s="22">
        <v>10221804022</v>
      </c>
      <c r="D43" s="22"/>
      <c r="E43" s="23">
        <v>11073209201</v>
      </c>
      <c r="F43" s="24">
        <v>11073209201</v>
      </c>
      <c r="G43" s="24">
        <v>1114219139</v>
      </c>
      <c r="H43" s="24">
        <v>1073146665</v>
      </c>
      <c r="I43" s="24">
        <v>744657529</v>
      </c>
      <c r="J43" s="24">
        <v>2932023333</v>
      </c>
      <c r="K43" s="24">
        <v>794065752</v>
      </c>
      <c r="L43" s="24">
        <v>757347506</v>
      </c>
      <c r="M43" s="24">
        <v>705126652</v>
      </c>
      <c r="N43" s="24">
        <v>2256539910</v>
      </c>
      <c r="O43" s="24"/>
      <c r="P43" s="24"/>
      <c r="Q43" s="24"/>
      <c r="R43" s="24"/>
      <c r="S43" s="24"/>
      <c r="T43" s="24"/>
      <c r="U43" s="24"/>
      <c r="V43" s="24"/>
      <c r="W43" s="24">
        <v>5188563243</v>
      </c>
      <c r="X43" s="24">
        <v>6328307931</v>
      </c>
      <c r="Y43" s="24">
        <v>-1139744688</v>
      </c>
      <c r="Z43" s="6">
        <v>-18.01</v>
      </c>
      <c r="AA43" s="22">
        <v>11073209201</v>
      </c>
    </row>
    <row r="44" spans="1:27" ht="13.5">
      <c r="A44" s="5" t="s">
        <v>48</v>
      </c>
      <c r="B44" s="3"/>
      <c r="C44" s="22">
        <v>3283607800</v>
      </c>
      <c r="D44" s="22"/>
      <c r="E44" s="23">
        <v>3491914990</v>
      </c>
      <c r="F44" s="24">
        <v>3491914990</v>
      </c>
      <c r="G44" s="24">
        <v>223479855</v>
      </c>
      <c r="H44" s="24">
        <v>271111031</v>
      </c>
      <c r="I44" s="24">
        <v>258016127</v>
      </c>
      <c r="J44" s="24">
        <v>752607013</v>
      </c>
      <c r="K44" s="24">
        <v>280526751</v>
      </c>
      <c r="L44" s="24">
        <v>275686043</v>
      </c>
      <c r="M44" s="24">
        <v>259911794</v>
      </c>
      <c r="N44" s="24">
        <v>816124588</v>
      </c>
      <c r="O44" s="24"/>
      <c r="P44" s="24"/>
      <c r="Q44" s="24"/>
      <c r="R44" s="24"/>
      <c r="S44" s="24"/>
      <c r="T44" s="24"/>
      <c r="U44" s="24"/>
      <c r="V44" s="24"/>
      <c r="W44" s="24">
        <v>1568731601</v>
      </c>
      <c r="X44" s="24">
        <v>1431025461</v>
      </c>
      <c r="Y44" s="24">
        <v>137706140</v>
      </c>
      <c r="Z44" s="6">
        <v>9.62</v>
      </c>
      <c r="AA44" s="22">
        <v>3491914990</v>
      </c>
    </row>
    <row r="45" spans="1:27" ht="13.5">
      <c r="A45" s="5" t="s">
        <v>49</v>
      </c>
      <c r="B45" s="3"/>
      <c r="C45" s="25">
        <v>445926962</v>
      </c>
      <c r="D45" s="25"/>
      <c r="E45" s="26">
        <v>534398435</v>
      </c>
      <c r="F45" s="27">
        <v>534398435</v>
      </c>
      <c r="G45" s="27">
        <v>43218696</v>
      </c>
      <c r="H45" s="27">
        <v>43170390</v>
      </c>
      <c r="I45" s="27">
        <v>43480637</v>
      </c>
      <c r="J45" s="27">
        <v>129869723</v>
      </c>
      <c r="K45" s="27">
        <v>43416772</v>
      </c>
      <c r="L45" s="27">
        <v>42917346</v>
      </c>
      <c r="M45" s="27">
        <v>42911439</v>
      </c>
      <c r="N45" s="27">
        <v>129245557</v>
      </c>
      <c r="O45" s="27"/>
      <c r="P45" s="27"/>
      <c r="Q45" s="27"/>
      <c r="R45" s="27"/>
      <c r="S45" s="27"/>
      <c r="T45" s="27"/>
      <c r="U45" s="27"/>
      <c r="V45" s="27"/>
      <c r="W45" s="27">
        <v>259115280</v>
      </c>
      <c r="X45" s="27">
        <v>271188422</v>
      </c>
      <c r="Y45" s="27">
        <v>-12073142</v>
      </c>
      <c r="Z45" s="7">
        <v>-4.45</v>
      </c>
      <c r="AA45" s="25">
        <v>534398435</v>
      </c>
    </row>
    <row r="46" spans="1:27" ht="13.5">
      <c r="A46" s="5" t="s">
        <v>50</v>
      </c>
      <c r="B46" s="3"/>
      <c r="C46" s="22">
        <v>965292451</v>
      </c>
      <c r="D46" s="22"/>
      <c r="E46" s="23">
        <v>1391193169</v>
      </c>
      <c r="F46" s="24">
        <v>1391193169</v>
      </c>
      <c r="G46" s="24">
        <v>50283861</v>
      </c>
      <c r="H46" s="24">
        <v>64884962</v>
      </c>
      <c r="I46" s="24">
        <v>96630670</v>
      </c>
      <c r="J46" s="24">
        <v>211799493</v>
      </c>
      <c r="K46" s="24">
        <v>92634897</v>
      </c>
      <c r="L46" s="24">
        <v>85124076</v>
      </c>
      <c r="M46" s="24">
        <v>83554103</v>
      </c>
      <c r="N46" s="24">
        <v>261313076</v>
      </c>
      <c r="O46" s="24"/>
      <c r="P46" s="24"/>
      <c r="Q46" s="24"/>
      <c r="R46" s="24"/>
      <c r="S46" s="24"/>
      <c r="T46" s="24"/>
      <c r="U46" s="24"/>
      <c r="V46" s="24"/>
      <c r="W46" s="24">
        <v>473112569</v>
      </c>
      <c r="X46" s="24">
        <v>567899268</v>
      </c>
      <c r="Y46" s="24">
        <v>-94786699</v>
      </c>
      <c r="Z46" s="6">
        <v>-16.69</v>
      </c>
      <c r="AA46" s="22">
        <v>1391193169</v>
      </c>
    </row>
    <row r="47" spans="1:27" ht="13.5">
      <c r="A47" s="2" t="s">
        <v>51</v>
      </c>
      <c r="B47" s="8" t="s">
        <v>52</v>
      </c>
      <c r="C47" s="19">
        <v>11919631</v>
      </c>
      <c r="D47" s="19"/>
      <c r="E47" s="20">
        <v>18500925</v>
      </c>
      <c r="F47" s="21">
        <v>18500925</v>
      </c>
      <c r="G47" s="21">
        <v>897637</v>
      </c>
      <c r="H47" s="21">
        <v>910784</v>
      </c>
      <c r="I47" s="21">
        <v>1299781</v>
      </c>
      <c r="J47" s="21">
        <v>3108202</v>
      </c>
      <c r="K47" s="21">
        <v>2333855</v>
      </c>
      <c r="L47" s="21">
        <v>2268474</v>
      </c>
      <c r="M47" s="21">
        <v>1073147</v>
      </c>
      <c r="N47" s="21">
        <v>5675476</v>
      </c>
      <c r="O47" s="21"/>
      <c r="P47" s="21"/>
      <c r="Q47" s="21"/>
      <c r="R47" s="21"/>
      <c r="S47" s="21"/>
      <c r="T47" s="21"/>
      <c r="U47" s="21"/>
      <c r="V47" s="21"/>
      <c r="W47" s="21">
        <v>8783678</v>
      </c>
      <c r="X47" s="21">
        <v>7611914</v>
      </c>
      <c r="Y47" s="21">
        <v>1171764</v>
      </c>
      <c r="Z47" s="4">
        <v>15.39</v>
      </c>
      <c r="AA47" s="19">
        <v>18500925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23208349129</v>
      </c>
      <c r="D48" s="40">
        <f>+D28+D32+D38+D42+D47</f>
        <v>0</v>
      </c>
      <c r="E48" s="41">
        <f t="shared" si="9"/>
        <v>26194817482</v>
      </c>
      <c r="F48" s="42">
        <f t="shared" si="9"/>
        <v>26194817482</v>
      </c>
      <c r="G48" s="42">
        <f t="shared" si="9"/>
        <v>1920543436</v>
      </c>
      <c r="H48" s="42">
        <f t="shared" si="9"/>
        <v>2199823751</v>
      </c>
      <c r="I48" s="42">
        <f t="shared" si="9"/>
        <v>1867708799</v>
      </c>
      <c r="J48" s="42">
        <f t="shared" si="9"/>
        <v>5988075986</v>
      </c>
      <c r="K48" s="42">
        <f t="shared" si="9"/>
        <v>1968568977</v>
      </c>
      <c r="L48" s="42">
        <f t="shared" si="9"/>
        <v>1843347246</v>
      </c>
      <c r="M48" s="42">
        <f t="shared" si="9"/>
        <v>1874102080</v>
      </c>
      <c r="N48" s="42">
        <f t="shared" si="9"/>
        <v>5686018303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11674094289</v>
      </c>
      <c r="X48" s="42">
        <f t="shared" si="9"/>
        <v>13462497310</v>
      </c>
      <c r="Y48" s="42">
        <f t="shared" si="9"/>
        <v>-1788403021</v>
      </c>
      <c r="Z48" s="43">
        <f>+IF(X48&lt;&gt;0,+(Y48/X48)*100,0)</f>
        <v>-13.284333358206629</v>
      </c>
      <c r="AA48" s="40">
        <f>+AA28+AA32+AA38+AA42+AA47</f>
        <v>26194817482</v>
      </c>
    </row>
    <row r="49" spans="1:27" ht="13.5">
      <c r="A49" s="14" t="s">
        <v>58</v>
      </c>
      <c r="B49" s="15"/>
      <c r="C49" s="44">
        <f aca="true" t="shared" si="10" ref="C49:Y49">+C25-C48</f>
        <v>1856414264</v>
      </c>
      <c r="D49" s="44">
        <f>+D25-D48</f>
        <v>0</v>
      </c>
      <c r="E49" s="45">
        <f t="shared" si="10"/>
        <v>2006064414</v>
      </c>
      <c r="F49" s="46">
        <f t="shared" si="10"/>
        <v>2006064414</v>
      </c>
      <c r="G49" s="46">
        <f t="shared" si="10"/>
        <v>818140726</v>
      </c>
      <c r="H49" s="46">
        <f t="shared" si="10"/>
        <v>444007082</v>
      </c>
      <c r="I49" s="46">
        <f t="shared" si="10"/>
        <v>380334872</v>
      </c>
      <c r="J49" s="46">
        <f t="shared" si="10"/>
        <v>1642482680</v>
      </c>
      <c r="K49" s="46">
        <f t="shared" si="10"/>
        <v>-74669635</v>
      </c>
      <c r="L49" s="46">
        <f t="shared" si="10"/>
        <v>787556048</v>
      </c>
      <c r="M49" s="46">
        <f t="shared" si="10"/>
        <v>622724552</v>
      </c>
      <c r="N49" s="46">
        <f t="shared" si="10"/>
        <v>1335610965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2978093645</v>
      </c>
      <c r="X49" s="46">
        <f>IF(F25=F48,0,X25-X48)</f>
        <v>909029636</v>
      </c>
      <c r="Y49" s="46">
        <f t="shared" si="10"/>
        <v>2069064009</v>
      </c>
      <c r="Z49" s="47">
        <f>+IF(X49&lt;&gt;0,+(Y49/X49)*100,0)</f>
        <v>227.61238215560223</v>
      </c>
      <c r="AA49" s="44">
        <f>+AA25-AA48</f>
        <v>2006064414</v>
      </c>
    </row>
    <row r="50" spans="1:27" ht="13.5">
      <c r="A50" s="16" t="s">
        <v>71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73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13713912000</v>
      </c>
      <c r="D5" s="19">
        <f>SUM(D6:D8)</f>
        <v>0</v>
      </c>
      <c r="E5" s="20">
        <f t="shared" si="0"/>
        <v>13690738000</v>
      </c>
      <c r="F5" s="21">
        <f t="shared" si="0"/>
        <v>13690738000</v>
      </c>
      <c r="G5" s="21">
        <f t="shared" si="0"/>
        <v>1063815257</v>
      </c>
      <c r="H5" s="21">
        <f t="shared" si="0"/>
        <v>721653974</v>
      </c>
      <c r="I5" s="21">
        <f t="shared" si="0"/>
        <v>1424187088</v>
      </c>
      <c r="J5" s="21">
        <f t="shared" si="0"/>
        <v>3209656319</v>
      </c>
      <c r="K5" s="21">
        <f t="shared" si="0"/>
        <v>918161597</v>
      </c>
      <c r="L5" s="21">
        <f t="shared" si="0"/>
        <v>1101842796</v>
      </c>
      <c r="M5" s="21">
        <f t="shared" si="0"/>
        <v>1356911109</v>
      </c>
      <c r="N5" s="21">
        <f t="shared" si="0"/>
        <v>3376915502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6586571821</v>
      </c>
      <c r="X5" s="21">
        <f t="shared" si="0"/>
        <v>6737533500</v>
      </c>
      <c r="Y5" s="21">
        <f t="shared" si="0"/>
        <v>-150961679</v>
      </c>
      <c r="Z5" s="4">
        <f>+IF(X5&lt;&gt;0,+(Y5/X5)*100,0)</f>
        <v>-2.2406074715621083</v>
      </c>
      <c r="AA5" s="19">
        <f>SUM(AA6:AA8)</f>
        <v>13690738000</v>
      </c>
    </row>
    <row r="6" spans="1:27" ht="13.5">
      <c r="A6" s="5" t="s">
        <v>33</v>
      </c>
      <c r="B6" s="3"/>
      <c r="C6" s="22">
        <v>55511000</v>
      </c>
      <c r="D6" s="22"/>
      <c r="E6" s="23">
        <v>57335000</v>
      </c>
      <c r="F6" s="24">
        <v>57335000</v>
      </c>
      <c r="G6" s="24"/>
      <c r="H6" s="24">
        <v>11977</v>
      </c>
      <c r="I6" s="24">
        <v>60476</v>
      </c>
      <c r="J6" s="24">
        <v>72453</v>
      </c>
      <c r="K6" s="24">
        <v>22783</v>
      </c>
      <c r="L6" s="24">
        <v>986686</v>
      </c>
      <c r="M6" s="24"/>
      <c r="N6" s="24">
        <v>1009469</v>
      </c>
      <c r="O6" s="24"/>
      <c r="P6" s="24"/>
      <c r="Q6" s="24"/>
      <c r="R6" s="24"/>
      <c r="S6" s="24"/>
      <c r="T6" s="24"/>
      <c r="U6" s="24"/>
      <c r="V6" s="24"/>
      <c r="W6" s="24">
        <v>1081922</v>
      </c>
      <c r="X6" s="24">
        <v>7666500</v>
      </c>
      <c r="Y6" s="24">
        <v>-6584578</v>
      </c>
      <c r="Z6" s="6">
        <v>-85.89</v>
      </c>
      <c r="AA6" s="22">
        <v>57335000</v>
      </c>
    </row>
    <row r="7" spans="1:27" ht="13.5">
      <c r="A7" s="5" t="s">
        <v>34</v>
      </c>
      <c r="B7" s="3"/>
      <c r="C7" s="25">
        <v>13532945000</v>
      </c>
      <c r="D7" s="25"/>
      <c r="E7" s="26">
        <v>13341998000</v>
      </c>
      <c r="F7" s="27">
        <v>13341998000</v>
      </c>
      <c r="G7" s="27">
        <v>1060453488</v>
      </c>
      <c r="H7" s="27">
        <v>718296576</v>
      </c>
      <c r="I7" s="27">
        <v>1422242208</v>
      </c>
      <c r="J7" s="27">
        <v>3200992272</v>
      </c>
      <c r="K7" s="27">
        <v>888518543</v>
      </c>
      <c r="L7" s="27">
        <v>1096181099</v>
      </c>
      <c r="M7" s="27">
        <v>1332918649</v>
      </c>
      <c r="N7" s="27">
        <v>3317618291</v>
      </c>
      <c r="O7" s="27"/>
      <c r="P7" s="27"/>
      <c r="Q7" s="27"/>
      <c r="R7" s="27"/>
      <c r="S7" s="27"/>
      <c r="T7" s="27"/>
      <c r="U7" s="27"/>
      <c r="V7" s="27"/>
      <c r="W7" s="27">
        <v>6518610563</v>
      </c>
      <c r="X7" s="27">
        <v>6670723500</v>
      </c>
      <c r="Y7" s="27">
        <v>-152112937</v>
      </c>
      <c r="Z7" s="7">
        <v>-2.28</v>
      </c>
      <c r="AA7" s="25">
        <v>13341998000</v>
      </c>
    </row>
    <row r="8" spans="1:27" ht="13.5">
      <c r="A8" s="5" t="s">
        <v>35</v>
      </c>
      <c r="B8" s="3"/>
      <c r="C8" s="22">
        <v>125456000</v>
      </c>
      <c r="D8" s="22"/>
      <c r="E8" s="23">
        <v>291405000</v>
      </c>
      <c r="F8" s="24">
        <v>291405000</v>
      </c>
      <c r="G8" s="24">
        <v>3361769</v>
      </c>
      <c r="H8" s="24">
        <v>3345421</v>
      </c>
      <c r="I8" s="24">
        <v>1884404</v>
      </c>
      <c r="J8" s="24">
        <v>8591594</v>
      </c>
      <c r="K8" s="24">
        <v>29620271</v>
      </c>
      <c r="L8" s="24">
        <v>4675011</v>
      </c>
      <c r="M8" s="24">
        <v>23992460</v>
      </c>
      <c r="N8" s="24">
        <v>58287742</v>
      </c>
      <c r="O8" s="24"/>
      <c r="P8" s="24"/>
      <c r="Q8" s="24"/>
      <c r="R8" s="24"/>
      <c r="S8" s="24"/>
      <c r="T8" s="24"/>
      <c r="U8" s="24"/>
      <c r="V8" s="24"/>
      <c r="W8" s="24">
        <v>66879336</v>
      </c>
      <c r="X8" s="24">
        <v>59143500</v>
      </c>
      <c r="Y8" s="24">
        <v>7735836</v>
      </c>
      <c r="Z8" s="6">
        <v>13.08</v>
      </c>
      <c r="AA8" s="22">
        <v>291405000</v>
      </c>
    </row>
    <row r="9" spans="1:27" ht="13.5">
      <c r="A9" s="2" t="s">
        <v>36</v>
      </c>
      <c r="B9" s="3"/>
      <c r="C9" s="19">
        <f aca="true" t="shared" si="1" ref="C9:Y9">SUM(C10:C14)</f>
        <v>1962270000</v>
      </c>
      <c r="D9" s="19">
        <f>SUM(D10:D14)</f>
        <v>0</v>
      </c>
      <c r="E9" s="20">
        <f t="shared" si="1"/>
        <v>2652414000</v>
      </c>
      <c r="F9" s="21">
        <f t="shared" si="1"/>
        <v>2652414000</v>
      </c>
      <c r="G9" s="21">
        <f t="shared" si="1"/>
        <v>-12471351</v>
      </c>
      <c r="H9" s="21">
        <f t="shared" si="1"/>
        <v>194120315</v>
      </c>
      <c r="I9" s="21">
        <f t="shared" si="1"/>
        <v>204659032</v>
      </c>
      <c r="J9" s="21">
        <f t="shared" si="1"/>
        <v>386307996</v>
      </c>
      <c r="K9" s="21">
        <f t="shared" si="1"/>
        <v>127384216</v>
      </c>
      <c r="L9" s="21">
        <f t="shared" si="1"/>
        <v>128335436</v>
      </c>
      <c r="M9" s="21">
        <f t="shared" si="1"/>
        <v>628731264</v>
      </c>
      <c r="N9" s="21">
        <f t="shared" si="1"/>
        <v>884450916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1270758912</v>
      </c>
      <c r="X9" s="21">
        <f t="shared" si="1"/>
        <v>1132798152</v>
      </c>
      <c r="Y9" s="21">
        <f t="shared" si="1"/>
        <v>137960760</v>
      </c>
      <c r="Z9" s="4">
        <f>+IF(X9&lt;&gt;0,+(Y9/X9)*100,0)</f>
        <v>12.17875927467085</v>
      </c>
      <c r="AA9" s="19">
        <f>SUM(AA10:AA14)</f>
        <v>2652414000</v>
      </c>
    </row>
    <row r="10" spans="1:27" ht="13.5">
      <c r="A10" s="5" t="s">
        <v>37</v>
      </c>
      <c r="B10" s="3"/>
      <c r="C10" s="22">
        <v>137285000</v>
      </c>
      <c r="D10" s="22"/>
      <c r="E10" s="23">
        <v>109389000</v>
      </c>
      <c r="F10" s="24">
        <v>109389000</v>
      </c>
      <c r="G10" s="24">
        <v>1784919</v>
      </c>
      <c r="H10" s="24">
        <v>1879132</v>
      </c>
      <c r="I10" s="24">
        <v>3122891</v>
      </c>
      <c r="J10" s="24">
        <v>6786942</v>
      </c>
      <c r="K10" s="24">
        <v>4493040</v>
      </c>
      <c r="L10" s="24">
        <v>7402687</v>
      </c>
      <c r="M10" s="24">
        <v>7770615</v>
      </c>
      <c r="N10" s="24">
        <v>19666342</v>
      </c>
      <c r="O10" s="24"/>
      <c r="P10" s="24"/>
      <c r="Q10" s="24"/>
      <c r="R10" s="24"/>
      <c r="S10" s="24"/>
      <c r="T10" s="24"/>
      <c r="U10" s="24"/>
      <c r="V10" s="24"/>
      <c r="W10" s="24">
        <v>26453284</v>
      </c>
      <c r="X10" s="24">
        <v>46343500</v>
      </c>
      <c r="Y10" s="24">
        <v>-19890216</v>
      </c>
      <c r="Z10" s="6">
        <v>-42.92</v>
      </c>
      <c r="AA10" s="22">
        <v>109389000</v>
      </c>
    </row>
    <row r="11" spans="1:27" ht="13.5">
      <c r="A11" s="5" t="s">
        <v>38</v>
      </c>
      <c r="B11" s="3"/>
      <c r="C11" s="22">
        <v>120204000</v>
      </c>
      <c r="D11" s="22"/>
      <c r="E11" s="23">
        <v>156780000</v>
      </c>
      <c r="F11" s="24">
        <v>156780000</v>
      </c>
      <c r="G11" s="24">
        <v>-21454775</v>
      </c>
      <c r="H11" s="24">
        <v>31959739</v>
      </c>
      <c r="I11" s="24">
        <v>8852310</v>
      </c>
      <c r="J11" s="24">
        <v>19357274</v>
      </c>
      <c r="K11" s="24">
        <v>4392941</v>
      </c>
      <c r="L11" s="24">
        <v>20305661</v>
      </c>
      <c r="M11" s="24">
        <v>8101030</v>
      </c>
      <c r="N11" s="24">
        <v>32799632</v>
      </c>
      <c r="O11" s="24"/>
      <c r="P11" s="24"/>
      <c r="Q11" s="24"/>
      <c r="R11" s="24"/>
      <c r="S11" s="24"/>
      <c r="T11" s="24"/>
      <c r="U11" s="24"/>
      <c r="V11" s="24"/>
      <c r="W11" s="24">
        <v>52156906</v>
      </c>
      <c r="X11" s="24">
        <v>62542000</v>
      </c>
      <c r="Y11" s="24">
        <v>-10385094</v>
      </c>
      <c r="Z11" s="6">
        <v>-16.6</v>
      </c>
      <c r="AA11" s="22">
        <v>156780000</v>
      </c>
    </row>
    <row r="12" spans="1:27" ht="13.5">
      <c r="A12" s="5" t="s">
        <v>39</v>
      </c>
      <c r="B12" s="3"/>
      <c r="C12" s="22">
        <v>392025000</v>
      </c>
      <c r="D12" s="22"/>
      <c r="E12" s="23">
        <v>883508000</v>
      </c>
      <c r="F12" s="24">
        <v>883508000</v>
      </c>
      <c r="G12" s="24">
        <v>44129302</v>
      </c>
      <c r="H12" s="24">
        <v>48608281</v>
      </c>
      <c r="I12" s="24">
        <v>54176456</v>
      </c>
      <c r="J12" s="24">
        <v>146914039</v>
      </c>
      <c r="K12" s="24">
        <v>46521601</v>
      </c>
      <c r="L12" s="24">
        <v>43151305</v>
      </c>
      <c r="M12" s="24">
        <v>603867226</v>
      </c>
      <c r="N12" s="24">
        <v>693540132</v>
      </c>
      <c r="O12" s="24"/>
      <c r="P12" s="24"/>
      <c r="Q12" s="24"/>
      <c r="R12" s="24"/>
      <c r="S12" s="24"/>
      <c r="T12" s="24"/>
      <c r="U12" s="24"/>
      <c r="V12" s="24"/>
      <c r="W12" s="24">
        <v>840454171</v>
      </c>
      <c r="X12" s="24">
        <v>435897000</v>
      </c>
      <c r="Y12" s="24">
        <v>404557171</v>
      </c>
      <c r="Z12" s="6">
        <v>92.81</v>
      </c>
      <c r="AA12" s="22">
        <v>883508000</v>
      </c>
    </row>
    <row r="13" spans="1:27" ht="13.5">
      <c r="A13" s="5" t="s">
        <v>40</v>
      </c>
      <c r="B13" s="3"/>
      <c r="C13" s="22">
        <v>1037647000</v>
      </c>
      <c r="D13" s="22"/>
      <c r="E13" s="23">
        <v>1303237000</v>
      </c>
      <c r="F13" s="24">
        <v>1303237000</v>
      </c>
      <c r="G13" s="24">
        <v>-27132220</v>
      </c>
      <c r="H13" s="24">
        <v>92011618</v>
      </c>
      <c r="I13" s="24">
        <v>96482486</v>
      </c>
      <c r="J13" s="24">
        <v>161361884</v>
      </c>
      <c r="K13" s="24">
        <v>63024210</v>
      </c>
      <c r="L13" s="24">
        <v>57380516</v>
      </c>
      <c r="M13" s="24">
        <v>8864424</v>
      </c>
      <c r="N13" s="24">
        <v>129269150</v>
      </c>
      <c r="O13" s="24"/>
      <c r="P13" s="24"/>
      <c r="Q13" s="24"/>
      <c r="R13" s="24"/>
      <c r="S13" s="24"/>
      <c r="T13" s="24"/>
      <c r="U13" s="24"/>
      <c r="V13" s="24"/>
      <c r="W13" s="24">
        <v>290631034</v>
      </c>
      <c r="X13" s="24">
        <v>464721652</v>
      </c>
      <c r="Y13" s="24">
        <v>-174090618</v>
      </c>
      <c r="Z13" s="6">
        <v>-37.46</v>
      </c>
      <c r="AA13" s="22">
        <v>1303237000</v>
      </c>
    </row>
    <row r="14" spans="1:27" ht="13.5">
      <c r="A14" s="5" t="s">
        <v>41</v>
      </c>
      <c r="B14" s="3"/>
      <c r="C14" s="25">
        <v>275109000</v>
      </c>
      <c r="D14" s="25"/>
      <c r="E14" s="26">
        <v>199500000</v>
      </c>
      <c r="F14" s="27">
        <v>199500000</v>
      </c>
      <c r="G14" s="27">
        <v>-9798577</v>
      </c>
      <c r="H14" s="27">
        <v>19661545</v>
      </c>
      <c r="I14" s="27">
        <v>42024889</v>
      </c>
      <c r="J14" s="27">
        <v>51887857</v>
      </c>
      <c r="K14" s="27">
        <v>8952424</v>
      </c>
      <c r="L14" s="27">
        <v>95267</v>
      </c>
      <c r="M14" s="27">
        <v>127969</v>
      </c>
      <c r="N14" s="27">
        <v>9175660</v>
      </c>
      <c r="O14" s="27"/>
      <c r="P14" s="27"/>
      <c r="Q14" s="27"/>
      <c r="R14" s="27"/>
      <c r="S14" s="27"/>
      <c r="T14" s="27"/>
      <c r="U14" s="27"/>
      <c r="V14" s="27"/>
      <c r="W14" s="27">
        <v>61063517</v>
      </c>
      <c r="X14" s="27">
        <v>123294000</v>
      </c>
      <c r="Y14" s="27">
        <v>-62230483</v>
      </c>
      <c r="Z14" s="7">
        <v>-50.47</v>
      </c>
      <c r="AA14" s="25">
        <v>199500000</v>
      </c>
    </row>
    <row r="15" spans="1:27" ht="13.5">
      <c r="A15" s="2" t="s">
        <v>42</v>
      </c>
      <c r="B15" s="8"/>
      <c r="C15" s="19">
        <f aca="true" t="shared" si="2" ref="C15:Y15">SUM(C16:C18)</f>
        <v>1670561000</v>
      </c>
      <c r="D15" s="19">
        <f>SUM(D16:D18)</f>
        <v>0</v>
      </c>
      <c r="E15" s="20">
        <f t="shared" si="2"/>
        <v>2474871000</v>
      </c>
      <c r="F15" s="21">
        <f t="shared" si="2"/>
        <v>2474871000</v>
      </c>
      <c r="G15" s="21">
        <f t="shared" si="2"/>
        <v>-298486423</v>
      </c>
      <c r="H15" s="21">
        <f t="shared" si="2"/>
        <v>253262765</v>
      </c>
      <c r="I15" s="21">
        <f t="shared" si="2"/>
        <v>103681346</v>
      </c>
      <c r="J15" s="21">
        <f t="shared" si="2"/>
        <v>58457688</v>
      </c>
      <c r="K15" s="21">
        <f t="shared" si="2"/>
        <v>157799102</v>
      </c>
      <c r="L15" s="21">
        <f t="shared" si="2"/>
        <v>207656069</v>
      </c>
      <c r="M15" s="21">
        <f t="shared" si="2"/>
        <v>95709420</v>
      </c>
      <c r="N15" s="21">
        <f t="shared" si="2"/>
        <v>461164591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519622279</v>
      </c>
      <c r="X15" s="21">
        <f t="shared" si="2"/>
        <v>857657996</v>
      </c>
      <c r="Y15" s="21">
        <f t="shared" si="2"/>
        <v>-338035717</v>
      </c>
      <c r="Z15" s="4">
        <f>+IF(X15&lt;&gt;0,+(Y15/X15)*100,0)</f>
        <v>-39.41381279910553</v>
      </c>
      <c r="AA15" s="19">
        <f>SUM(AA16:AA18)</f>
        <v>2474871000</v>
      </c>
    </row>
    <row r="16" spans="1:27" ht="13.5">
      <c r="A16" s="5" t="s">
        <v>43</v>
      </c>
      <c r="B16" s="3"/>
      <c r="C16" s="22">
        <v>212085000</v>
      </c>
      <c r="D16" s="22"/>
      <c r="E16" s="23">
        <v>639407000</v>
      </c>
      <c r="F16" s="24">
        <v>639407000</v>
      </c>
      <c r="G16" s="24">
        <v>26545730</v>
      </c>
      <c r="H16" s="24">
        <v>54371365</v>
      </c>
      <c r="I16" s="24">
        <v>44200463</v>
      </c>
      <c r="J16" s="24">
        <v>125117558</v>
      </c>
      <c r="K16" s="24">
        <v>46458709</v>
      </c>
      <c r="L16" s="24">
        <v>28965559</v>
      </c>
      <c r="M16" s="24">
        <v>37981165</v>
      </c>
      <c r="N16" s="24">
        <v>113405433</v>
      </c>
      <c r="O16" s="24"/>
      <c r="P16" s="24"/>
      <c r="Q16" s="24"/>
      <c r="R16" s="24"/>
      <c r="S16" s="24"/>
      <c r="T16" s="24"/>
      <c r="U16" s="24"/>
      <c r="V16" s="24"/>
      <c r="W16" s="24">
        <v>238522991</v>
      </c>
      <c r="X16" s="24">
        <v>302067000</v>
      </c>
      <c r="Y16" s="24">
        <v>-63544009</v>
      </c>
      <c r="Z16" s="6">
        <v>-21.04</v>
      </c>
      <c r="AA16" s="22">
        <v>639407000</v>
      </c>
    </row>
    <row r="17" spans="1:27" ht="13.5">
      <c r="A17" s="5" t="s">
        <v>44</v>
      </c>
      <c r="B17" s="3"/>
      <c r="C17" s="22">
        <v>1389004000</v>
      </c>
      <c r="D17" s="22"/>
      <c r="E17" s="23">
        <v>1778604000</v>
      </c>
      <c r="F17" s="24">
        <v>1778604000</v>
      </c>
      <c r="G17" s="24">
        <v>-325032153</v>
      </c>
      <c r="H17" s="24">
        <v>198891400</v>
      </c>
      <c r="I17" s="24">
        <v>56068602</v>
      </c>
      <c r="J17" s="24">
        <v>-70072151</v>
      </c>
      <c r="K17" s="24">
        <v>111340393</v>
      </c>
      <c r="L17" s="24">
        <v>179636518</v>
      </c>
      <c r="M17" s="24">
        <v>57656990</v>
      </c>
      <c r="N17" s="24">
        <v>348633901</v>
      </c>
      <c r="O17" s="24"/>
      <c r="P17" s="24"/>
      <c r="Q17" s="24"/>
      <c r="R17" s="24"/>
      <c r="S17" s="24"/>
      <c r="T17" s="24"/>
      <c r="U17" s="24"/>
      <c r="V17" s="24"/>
      <c r="W17" s="24">
        <v>278561750</v>
      </c>
      <c r="X17" s="24">
        <v>527160998</v>
      </c>
      <c r="Y17" s="24">
        <v>-248599248</v>
      </c>
      <c r="Z17" s="6">
        <v>-47.16</v>
      </c>
      <c r="AA17" s="22">
        <v>1778604000</v>
      </c>
    </row>
    <row r="18" spans="1:27" ht="13.5">
      <c r="A18" s="5" t="s">
        <v>45</v>
      </c>
      <c r="B18" s="3"/>
      <c r="C18" s="22">
        <v>69472000</v>
      </c>
      <c r="D18" s="22"/>
      <c r="E18" s="23">
        <v>56860000</v>
      </c>
      <c r="F18" s="24">
        <v>56860000</v>
      </c>
      <c r="G18" s="24"/>
      <c r="H18" s="24"/>
      <c r="I18" s="24">
        <v>3412281</v>
      </c>
      <c r="J18" s="24">
        <v>3412281</v>
      </c>
      <c r="K18" s="24"/>
      <c r="L18" s="24">
        <v>-946008</v>
      </c>
      <c r="M18" s="24">
        <v>71265</v>
      </c>
      <c r="N18" s="24">
        <v>-874743</v>
      </c>
      <c r="O18" s="24"/>
      <c r="P18" s="24"/>
      <c r="Q18" s="24"/>
      <c r="R18" s="24"/>
      <c r="S18" s="24"/>
      <c r="T18" s="24"/>
      <c r="U18" s="24"/>
      <c r="V18" s="24"/>
      <c r="W18" s="24">
        <v>2537538</v>
      </c>
      <c r="X18" s="24">
        <v>28429998</v>
      </c>
      <c r="Y18" s="24">
        <v>-25892460</v>
      </c>
      <c r="Z18" s="6">
        <v>-91.07</v>
      </c>
      <c r="AA18" s="22">
        <v>56860000</v>
      </c>
    </row>
    <row r="19" spans="1:27" ht="13.5">
      <c r="A19" s="2" t="s">
        <v>46</v>
      </c>
      <c r="B19" s="8"/>
      <c r="C19" s="19">
        <f aca="true" t="shared" si="3" ref="C19:Y19">SUM(C20:C23)</f>
        <v>21145338000</v>
      </c>
      <c r="D19" s="19">
        <f>SUM(D20:D23)</f>
        <v>0</v>
      </c>
      <c r="E19" s="20">
        <f t="shared" si="3"/>
        <v>23143978000</v>
      </c>
      <c r="F19" s="21">
        <f t="shared" si="3"/>
        <v>23143978000</v>
      </c>
      <c r="G19" s="21">
        <f t="shared" si="3"/>
        <v>1982648125</v>
      </c>
      <c r="H19" s="21">
        <f t="shared" si="3"/>
        <v>2023383805</v>
      </c>
      <c r="I19" s="21">
        <f t="shared" si="3"/>
        <v>1767290195</v>
      </c>
      <c r="J19" s="21">
        <f t="shared" si="3"/>
        <v>5773322125</v>
      </c>
      <c r="K19" s="21">
        <f t="shared" si="3"/>
        <v>2183191800</v>
      </c>
      <c r="L19" s="21">
        <f t="shared" si="3"/>
        <v>1872063580</v>
      </c>
      <c r="M19" s="21">
        <f t="shared" si="3"/>
        <v>1835723973</v>
      </c>
      <c r="N19" s="21">
        <f t="shared" si="3"/>
        <v>5890979353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11664301478</v>
      </c>
      <c r="X19" s="21">
        <f t="shared" si="3"/>
        <v>11055642800</v>
      </c>
      <c r="Y19" s="21">
        <f t="shared" si="3"/>
        <v>608658678</v>
      </c>
      <c r="Z19" s="4">
        <f>+IF(X19&lt;&gt;0,+(Y19/X19)*100,0)</f>
        <v>5.505411933171358</v>
      </c>
      <c r="AA19" s="19">
        <f>SUM(AA20:AA23)</f>
        <v>23143978000</v>
      </c>
    </row>
    <row r="20" spans="1:27" ht="13.5">
      <c r="A20" s="5" t="s">
        <v>47</v>
      </c>
      <c r="B20" s="3"/>
      <c r="C20" s="22">
        <v>12901844000</v>
      </c>
      <c r="D20" s="22"/>
      <c r="E20" s="23">
        <v>14330990000</v>
      </c>
      <c r="F20" s="24">
        <v>14330990000</v>
      </c>
      <c r="G20" s="24">
        <v>1287955497</v>
      </c>
      <c r="H20" s="24">
        <v>1323067072</v>
      </c>
      <c r="I20" s="24">
        <v>1090606261</v>
      </c>
      <c r="J20" s="24">
        <v>3701628830</v>
      </c>
      <c r="K20" s="24">
        <v>1196320668</v>
      </c>
      <c r="L20" s="24">
        <v>1020850757</v>
      </c>
      <c r="M20" s="24">
        <v>1189448321</v>
      </c>
      <c r="N20" s="24">
        <v>3406619746</v>
      </c>
      <c r="O20" s="24"/>
      <c r="P20" s="24"/>
      <c r="Q20" s="24"/>
      <c r="R20" s="24"/>
      <c r="S20" s="24"/>
      <c r="T20" s="24"/>
      <c r="U20" s="24"/>
      <c r="V20" s="24"/>
      <c r="W20" s="24">
        <v>7108248576</v>
      </c>
      <c r="X20" s="24">
        <v>6663777800</v>
      </c>
      <c r="Y20" s="24">
        <v>444470776</v>
      </c>
      <c r="Z20" s="6">
        <v>6.67</v>
      </c>
      <c r="AA20" s="22">
        <v>14330990000</v>
      </c>
    </row>
    <row r="21" spans="1:27" ht="13.5">
      <c r="A21" s="5" t="s">
        <v>48</v>
      </c>
      <c r="B21" s="3"/>
      <c r="C21" s="22">
        <v>4719440000</v>
      </c>
      <c r="D21" s="22"/>
      <c r="E21" s="23">
        <v>4586874600</v>
      </c>
      <c r="F21" s="24">
        <v>4586874600</v>
      </c>
      <c r="G21" s="24">
        <v>409741276</v>
      </c>
      <c r="H21" s="24">
        <v>354276644</v>
      </c>
      <c r="I21" s="24">
        <v>371464708</v>
      </c>
      <c r="J21" s="24">
        <v>1135482628</v>
      </c>
      <c r="K21" s="24">
        <v>532258524</v>
      </c>
      <c r="L21" s="24">
        <v>462485768</v>
      </c>
      <c r="M21" s="24">
        <v>332235742</v>
      </c>
      <c r="N21" s="24">
        <v>1326980034</v>
      </c>
      <c r="O21" s="24"/>
      <c r="P21" s="24"/>
      <c r="Q21" s="24"/>
      <c r="R21" s="24"/>
      <c r="S21" s="24"/>
      <c r="T21" s="24"/>
      <c r="U21" s="24"/>
      <c r="V21" s="24"/>
      <c r="W21" s="24">
        <v>2462462662</v>
      </c>
      <c r="X21" s="24">
        <v>2283213600</v>
      </c>
      <c r="Y21" s="24">
        <v>179249062</v>
      </c>
      <c r="Z21" s="6">
        <v>7.85</v>
      </c>
      <c r="AA21" s="22">
        <v>4586874600</v>
      </c>
    </row>
    <row r="22" spans="1:27" ht="13.5">
      <c r="A22" s="5" t="s">
        <v>49</v>
      </c>
      <c r="B22" s="3"/>
      <c r="C22" s="25">
        <v>2292731000</v>
      </c>
      <c r="D22" s="25"/>
      <c r="E22" s="26">
        <v>3057916400</v>
      </c>
      <c r="F22" s="27">
        <v>3057916400</v>
      </c>
      <c r="G22" s="27">
        <v>186260493</v>
      </c>
      <c r="H22" s="27">
        <v>229310401</v>
      </c>
      <c r="I22" s="27">
        <v>223285523</v>
      </c>
      <c r="J22" s="27">
        <v>638856417</v>
      </c>
      <c r="K22" s="27">
        <v>345525608</v>
      </c>
      <c r="L22" s="27">
        <v>281281660</v>
      </c>
      <c r="M22" s="27">
        <v>218823704</v>
      </c>
      <c r="N22" s="27">
        <v>845630972</v>
      </c>
      <c r="O22" s="27"/>
      <c r="P22" s="27"/>
      <c r="Q22" s="27"/>
      <c r="R22" s="27"/>
      <c r="S22" s="27"/>
      <c r="T22" s="27"/>
      <c r="U22" s="27"/>
      <c r="V22" s="27"/>
      <c r="W22" s="27">
        <v>1484487389</v>
      </c>
      <c r="X22" s="27">
        <v>1522142400</v>
      </c>
      <c r="Y22" s="27">
        <v>-37655011</v>
      </c>
      <c r="Z22" s="7">
        <v>-2.47</v>
      </c>
      <c r="AA22" s="25">
        <v>3057916400</v>
      </c>
    </row>
    <row r="23" spans="1:27" ht="13.5">
      <c r="A23" s="5" t="s">
        <v>50</v>
      </c>
      <c r="B23" s="3"/>
      <c r="C23" s="22">
        <v>1231323000</v>
      </c>
      <c r="D23" s="22"/>
      <c r="E23" s="23">
        <v>1168197000</v>
      </c>
      <c r="F23" s="24">
        <v>1168197000</v>
      </c>
      <c r="G23" s="24">
        <v>98690859</v>
      </c>
      <c r="H23" s="24">
        <v>116729688</v>
      </c>
      <c r="I23" s="24">
        <v>81933703</v>
      </c>
      <c r="J23" s="24">
        <v>297354250</v>
      </c>
      <c r="K23" s="24">
        <v>109087000</v>
      </c>
      <c r="L23" s="24">
        <v>107445395</v>
      </c>
      <c r="M23" s="24">
        <v>95216206</v>
      </c>
      <c r="N23" s="24">
        <v>311748601</v>
      </c>
      <c r="O23" s="24"/>
      <c r="P23" s="24"/>
      <c r="Q23" s="24"/>
      <c r="R23" s="24"/>
      <c r="S23" s="24"/>
      <c r="T23" s="24"/>
      <c r="U23" s="24"/>
      <c r="V23" s="24"/>
      <c r="W23" s="24">
        <v>609102851</v>
      </c>
      <c r="X23" s="24">
        <v>586509000</v>
      </c>
      <c r="Y23" s="24">
        <v>22593851</v>
      </c>
      <c r="Z23" s="6">
        <v>3.85</v>
      </c>
      <c r="AA23" s="22">
        <v>1168197000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38492081000</v>
      </c>
      <c r="D25" s="40">
        <f>+D5+D9+D15+D19+D24</f>
        <v>0</v>
      </c>
      <c r="E25" s="41">
        <f t="shared" si="4"/>
        <v>41962001000</v>
      </c>
      <c r="F25" s="42">
        <f t="shared" si="4"/>
        <v>41962001000</v>
      </c>
      <c r="G25" s="42">
        <f t="shared" si="4"/>
        <v>2735505608</v>
      </c>
      <c r="H25" s="42">
        <f t="shared" si="4"/>
        <v>3192420859</v>
      </c>
      <c r="I25" s="42">
        <f t="shared" si="4"/>
        <v>3499817661</v>
      </c>
      <c r="J25" s="42">
        <f t="shared" si="4"/>
        <v>9427744128</v>
      </c>
      <c r="K25" s="42">
        <f t="shared" si="4"/>
        <v>3386536715</v>
      </c>
      <c r="L25" s="42">
        <f t="shared" si="4"/>
        <v>3309897881</v>
      </c>
      <c r="M25" s="42">
        <f t="shared" si="4"/>
        <v>3917075766</v>
      </c>
      <c r="N25" s="42">
        <f t="shared" si="4"/>
        <v>10613510362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20041254490</v>
      </c>
      <c r="X25" s="42">
        <f t="shared" si="4"/>
        <v>19783632448</v>
      </c>
      <c r="Y25" s="42">
        <f t="shared" si="4"/>
        <v>257622042</v>
      </c>
      <c r="Z25" s="43">
        <f>+IF(X25&lt;&gt;0,+(Y25/X25)*100,0)</f>
        <v>1.3021978783579957</v>
      </c>
      <c r="AA25" s="40">
        <f>+AA5+AA9+AA15+AA19+AA24</f>
        <v>41962001000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6143472000</v>
      </c>
      <c r="D28" s="19">
        <f>SUM(D29:D31)</f>
        <v>0</v>
      </c>
      <c r="E28" s="20">
        <f t="shared" si="5"/>
        <v>6562900238</v>
      </c>
      <c r="F28" s="21">
        <f t="shared" si="5"/>
        <v>6562900238</v>
      </c>
      <c r="G28" s="21">
        <f t="shared" si="5"/>
        <v>260094990</v>
      </c>
      <c r="H28" s="21">
        <f t="shared" si="5"/>
        <v>459964367</v>
      </c>
      <c r="I28" s="21">
        <f t="shared" si="5"/>
        <v>509016172</v>
      </c>
      <c r="J28" s="21">
        <f t="shared" si="5"/>
        <v>1229075529</v>
      </c>
      <c r="K28" s="21">
        <f t="shared" si="5"/>
        <v>450686904</v>
      </c>
      <c r="L28" s="21">
        <f t="shared" si="5"/>
        <v>414374166</v>
      </c>
      <c r="M28" s="21">
        <f t="shared" si="5"/>
        <v>839971404</v>
      </c>
      <c r="N28" s="21">
        <f t="shared" si="5"/>
        <v>1705032474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2934108003</v>
      </c>
      <c r="X28" s="21">
        <f t="shared" si="5"/>
        <v>2967440958</v>
      </c>
      <c r="Y28" s="21">
        <f t="shared" si="5"/>
        <v>-33332955</v>
      </c>
      <c r="Z28" s="4">
        <f>+IF(X28&lt;&gt;0,+(Y28/X28)*100,0)</f>
        <v>-1.1232895775107785</v>
      </c>
      <c r="AA28" s="19">
        <f>SUM(AA29:AA31)</f>
        <v>6562900238</v>
      </c>
    </row>
    <row r="29" spans="1:27" ht="13.5">
      <c r="A29" s="5" t="s">
        <v>33</v>
      </c>
      <c r="B29" s="3"/>
      <c r="C29" s="22">
        <v>1053473000</v>
      </c>
      <c r="D29" s="22"/>
      <c r="E29" s="23">
        <v>1506947000</v>
      </c>
      <c r="F29" s="24">
        <v>1506947000</v>
      </c>
      <c r="G29" s="24">
        <v>21649740</v>
      </c>
      <c r="H29" s="24">
        <v>190441336</v>
      </c>
      <c r="I29" s="24">
        <v>66819314</v>
      </c>
      <c r="J29" s="24">
        <v>278910390</v>
      </c>
      <c r="K29" s="24">
        <v>72301320</v>
      </c>
      <c r="L29" s="24">
        <v>70982966</v>
      </c>
      <c r="M29" s="24">
        <v>101047502</v>
      </c>
      <c r="N29" s="24">
        <v>244331788</v>
      </c>
      <c r="O29" s="24"/>
      <c r="P29" s="24"/>
      <c r="Q29" s="24"/>
      <c r="R29" s="24"/>
      <c r="S29" s="24"/>
      <c r="T29" s="24"/>
      <c r="U29" s="24"/>
      <c r="V29" s="24"/>
      <c r="W29" s="24">
        <v>523242178</v>
      </c>
      <c r="X29" s="24">
        <v>688076460</v>
      </c>
      <c r="Y29" s="24">
        <v>-164834282</v>
      </c>
      <c r="Z29" s="6">
        <v>-23.96</v>
      </c>
      <c r="AA29" s="22">
        <v>1506947000</v>
      </c>
    </row>
    <row r="30" spans="1:27" ht="13.5">
      <c r="A30" s="5" t="s">
        <v>34</v>
      </c>
      <c r="B30" s="3"/>
      <c r="C30" s="25">
        <v>3874673000</v>
      </c>
      <c r="D30" s="25"/>
      <c r="E30" s="26">
        <v>3262126000</v>
      </c>
      <c r="F30" s="27">
        <v>3262126000</v>
      </c>
      <c r="G30" s="27">
        <v>140478270</v>
      </c>
      <c r="H30" s="27">
        <v>196517896</v>
      </c>
      <c r="I30" s="27">
        <v>279012404</v>
      </c>
      <c r="J30" s="27">
        <v>616008570</v>
      </c>
      <c r="K30" s="27">
        <v>241068344</v>
      </c>
      <c r="L30" s="27">
        <v>262069823</v>
      </c>
      <c r="M30" s="27">
        <v>616128909</v>
      </c>
      <c r="N30" s="27">
        <v>1119267076</v>
      </c>
      <c r="O30" s="27"/>
      <c r="P30" s="27"/>
      <c r="Q30" s="27"/>
      <c r="R30" s="27"/>
      <c r="S30" s="27"/>
      <c r="T30" s="27"/>
      <c r="U30" s="27"/>
      <c r="V30" s="27"/>
      <c r="W30" s="27">
        <v>1735275646</v>
      </c>
      <c r="X30" s="27">
        <v>1381563500</v>
      </c>
      <c r="Y30" s="27">
        <v>353712146</v>
      </c>
      <c r="Z30" s="7">
        <v>25.6</v>
      </c>
      <c r="AA30" s="25">
        <v>3262126000</v>
      </c>
    </row>
    <row r="31" spans="1:27" ht="13.5">
      <c r="A31" s="5" t="s">
        <v>35</v>
      </c>
      <c r="B31" s="3"/>
      <c r="C31" s="22">
        <v>1215326000</v>
      </c>
      <c r="D31" s="22"/>
      <c r="E31" s="23">
        <v>1793827238</v>
      </c>
      <c r="F31" s="24">
        <v>1793827238</v>
      </c>
      <c r="G31" s="24">
        <v>97966980</v>
      </c>
      <c r="H31" s="24">
        <v>73005135</v>
      </c>
      <c r="I31" s="24">
        <v>163184454</v>
      </c>
      <c r="J31" s="24">
        <v>334156569</v>
      </c>
      <c r="K31" s="24">
        <v>137317240</v>
      </c>
      <c r="L31" s="24">
        <v>81321377</v>
      </c>
      <c r="M31" s="24">
        <v>122794993</v>
      </c>
      <c r="N31" s="24">
        <v>341433610</v>
      </c>
      <c r="O31" s="24"/>
      <c r="P31" s="24"/>
      <c r="Q31" s="24"/>
      <c r="R31" s="24"/>
      <c r="S31" s="24"/>
      <c r="T31" s="24"/>
      <c r="U31" s="24"/>
      <c r="V31" s="24"/>
      <c r="W31" s="24">
        <v>675590179</v>
      </c>
      <c r="X31" s="24">
        <v>897800998</v>
      </c>
      <c r="Y31" s="24">
        <v>-222210819</v>
      </c>
      <c r="Z31" s="6">
        <v>-24.75</v>
      </c>
      <c r="AA31" s="22">
        <v>1793827238</v>
      </c>
    </row>
    <row r="32" spans="1:27" ht="13.5">
      <c r="A32" s="2" t="s">
        <v>36</v>
      </c>
      <c r="B32" s="3"/>
      <c r="C32" s="19">
        <f aca="true" t="shared" si="6" ref="C32:Y32">SUM(C33:C37)</f>
        <v>6354810000</v>
      </c>
      <c r="D32" s="19">
        <f>SUM(D33:D37)</f>
        <v>0</v>
      </c>
      <c r="E32" s="20">
        <f t="shared" si="6"/>
        <v>6273847163</v>
      </c>
      <c r="F32" s="21">
        <f t="shared" si="6"/>
        <v>6273847163</v>
      </c>
      <c r="G32" s="21">
        <f t="shared" si="6"/>
        <v>275847675</v>
      </c>
      <c r="H32" s="21">
        <f t="shared" si="6"/>
        <v>509251715</v>
      </c>
      <c r="I32" s="21">
        <f t="shared" si="6"/>
        <v>512118082</v>
      </c>
      <c r="J32" s="21">
        <f t="shared" si="6"/>
        <v>1297217472</v>
      </c>
      <c r="K32" s="21">
        <f t="shared" si="6"/>
        <v>540278198</v>
      </c>
      <c r="L32" s="21">
        <f t="shared" si="6"/>
        <v>705443188</v>
      </c>
      <c r="M32" s="21">
        <f t="shared" si="6"/>
        <v>470583378</v>
      </c>
      <c r="N32" s="21">
        <f t="shared" si="6"/>
        <v>1716304764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3013522236</v>
      </c>
      <c r="X32" s="21">
        <f t="shared" si="6"/>
        <v>3170204032</v>
      </c>
      <c r="Y32" s="21">
        <f t="shared" si="6"/>
        <v>-156681796</v>
      </c>
      <c r="Z32" s="4">
        <f>+IF(X32&lt;&gt;0,+(Y32/X32)*100,0)</f>
        <v>-4.942325302045417</v>
      </c>
      <c r="AA32" s="19">
        <f>SUM(AA33:AA37)</f>
        <v>6273847163</v>
      </c>
    </row>
    <row r="33" spans="1:27" ht="13.5">
      <c r="A33" s="5" t="s">
        <v>37</v>
      </c>
      <c r="B33" s="3"/>
      <c r="C33" s="22">
        <v>1227549000</v>
      </c>
      <c r="D33" s="22"/>
      <c r="E33" s="23">
        <v>1209233000</v>
      </c>
      <c r="F33" s="24">
        <v>1209233000</v>
      </c>
      <c r="G33" s="24">
        <v>17366819</v>
      </c>
      <c r="H33" s="24">
        <v>33506122</v>
      </c>
      <c r="I33" s="24">
        <v>44267888</v>
      </c>
      <c r="J33" s="24">
        <v>95140829</v>
      </c>
      <c r="K33" s="24">
        <v>34850105</v>
      </c>
      <c r="L33" s="24">
        <v>56247674</v>
      </c>
      <c r="M33" s="24">
        <v>49030427</v>
      </c>
      <c r="N33" s="24">
        <v>140128206</v>
      </c>
      <c r="O33" s="24"/>
      <c r="P33" s="24"/>
      <c r="Q33" s="24"/>
      <c r="R33" s="24"/>
      <c r="S33" s="24"/>
      <c r="T33" s="24"/>
      <c r="U33" s="24"/>
      <c r="V33" s="24"/>
      <c r="W33" s="24">
        <v>235269035</v>
      </c>
      <c r="X33" s="24">
        <v>619732998</v>
      </c>
      <c r="Y33" s="24">
        <v>-384463963</v>
      </c>
      <c r="Z33" s="6">
        <v>-62.04</v>
      </c>
      <c r="AA33" s="22">
        <v>1209233000</v>
      </c>
    </row>
    <row r="34" spans="1:27" ht="13.5">
      <c r="A34" s="5" t="s">
        <v>38</v>
      </c>
      <c r="B34" s="3"/>
      <c r="C34" s="22">
        <v>684364000</v>
      </c>
      <c r="D34" s="22"/>
      <c r="E34" s="23">
        <v>749903000</v>
      </c>
      <c r="F34" s="24">
        <v>749903000</v>
      </c>
      <c r="G34" s="24">
        <v>77715545</v>
      </c>
      <c r="H34" s="24">
        <v>87154928</v>
      </c>
      <c r="I34" s="24">
        <v>112630765</v>
      </c>
      <c r="J34" s="24">
        <v>277501238</v>
      </c>
      <c r="K34" s="24">
        <v>102598365</v>
      </c>
      <c r="L34" s="24">
        <v>161042299</v>
      </c>
      <c r="M34" s="24">
        <v>97643353</v>
      </c>
      <c r="N34" s="24">
        <v>361284017</v>
      </c>
      <c r="O34" s="24"/>
      <c r="P34" s="24"/>
      <c r="Q34" s="24"/>
      <c r="R34" s="24"/>
      <c r="S34" s="24"/>
      <c r="T34" s="24"/>
      <c r="U34" s="24"/>
      <c r="V34" s="24"/>
      <c r="W34" s="24">
        <v>638785255</v>
      </c>
      <c r="X34" s="24">
        <v>355014000</v>
      </c>
      <c r="Y34" s="24">
        <v>283771255</v>
      </c>
      <c r="Z34" s="6">
        <v>79.93</v>
      </c>
      <c r="AA34" s="22">
        <v>749903000</v>
      </c>
    </row>
    <row r="35" spans="1:27" ht="13.5">
      <c r="A35" s="5" t="s">
        <v>39</v>
      </c>
      <c r="B35" s="3"/>
      <c r="C35" s="22">
        <v>2371947000</v>
      </c>
      <c r="D35" s="22"/>
      <c r="E35" s="23">
        <v>2574017000</v>
      </c>
      <c r="F35" s="24">
        <v>2574017000</v>
      </c>
      <c r="G35" s="24">
        <v>109745346</v>
      </c>
      <c r="H35" s="24">
        <v>245379753</v>
      </c>
      <c r="I35" s="24">
        <v>196832325</v>
      </c>
      <c r="J35" s="24">
        <v>551957424</v>
      </c>
      <c r="K35" s="24">
        <v>240610490</v>
      </c>
      <c r="L35" s="24">
        <v>287427075</v>
      </c>
      <c r="M35" s="24">
        <v>132260902</v>
      </c>
      <c r="N35" s="24">
        <v>660298467</v>
      </c>
      <c r="O35" s="24"/>
      <c r="P35" s="24"/>
      <c r="Q35" s="24"/>
      <c r="R35" s="24"/>
      <c r="S35" s="24"/>
      <c r="T35" s="24"/>
      <c r="U35" s="24"/>
      <c r="V35" s="24"/>
      <c r="W35" s="24">
        <v>1212255891</v>
      </c>
      <c r="X35" s="24">
        <v>1311529665</v>
      </c>
      <c r="Y35" s="24">
        <v>-99273774</v>
      </c>
      <c r="Z35" s="6">
        <v>-7.57</v>
      </c>
      <c r="AA35" s="22">
        <v>2574017000</v>
      </c>
    </row>
    <row r="36" spans="1:27" ht="13.5">
      <c r="A36" s="5" t="s">
        <v>40</v>
      </c>
      <c r="B36" s="3"/>
      <c r="C36" s="22">
        <v>894176000</v>
      </c>
      <c r="D36" s="22"/>
      <c r="E36" s="23">
        <v>1065978163</v>
      </c>
      <c r="F36" s="24">
        <v>1065978163</v>
      </c>
      <c r="G36" s="24">
        <v>15876163</v>
      </c>
      <c r="H36" s="24">
        <v>71764255</v>
      </c>
      <c r="I36" s="24">
        <v>95693264</v>
      </c>
      <c r="J36" s="24">
        <v>183333682</v>
      </c>
      <c r="K36" s="24">
        <v>94849070</v>
      </c>
      <c r="L36" s="24">
        <v>113019999</v>
      </c>
      <c r="M36" s="24">
        <v>118927433</v>
      </c>
      <c r="N36" s="24">
        <v>326796502</v>
      </c>
      <c r="O36" s="24"/>
      <c r="P36" s="24"/>
      <c r="Q36" s="24"/>
      <c r="R36" s="24"/>
      <c r="S36" s="24"/>
      <c r="T36" s="24"/>
      <c r="U36" s="24"/>
      <c r="V36" s="24"/>
      <c r="W36" s="24">
        <v>510130184</v>
      </c>
      <c r="X36" s="24">
        <v>536369930</v>
      </c>
      <c r="Y36" s="24">
        <v>-26239746</v>
      </c>
      <c r="Z36" s="6">
        <v>-4.89</v>
      </c>
      <c r="AA36" s="22">
        <v>1065978163</v>
      </c>
    </row>
    <row r="37" spans="1:27" ht="13.5">
      <c r="A37" s="5" t="s">
        <v>41</v>
      </c>
      <c r="B37" s="3"/>
      <c r="C37" s="25">
        <v>1176774000</v>
      </c>
      <c r="D37" s="25"/>
      <c r="E37" s="26">
        <v>674716000</v>
      </c>
      <c r="F37" s="27">
        <v>674716000</v>
      </c>
      <c r="G37" s="27">
        <v>55143802</v>
      </c>
      <c r="H37" s="27">
        <v>71446657</v>
      </c>
      <c r="I37" s="27">
        <v>62693840</v>
      </c>
      <c r="J37" s="27">
        <v>189284299</v>
      </c>
      <c r="K37" s="27">
        <v>67370168</v>
      </c>
      <c r="L37" s="27">
        <v>87706141</v>
      </c>
      <c r="M37" s="27">
        <v>72721263</v>
      </c>
      <c r="N37" s="27">
        <v>227797572</v>
      </c>
      <c r="O37" s="27"/>
      <c r="P37" s="27"/>
      <c r="Q37" s="27"/>
      <c r="R37" s="27"/>
      <c r="S37" s="27"/>
      <c r="T37" s="27"/>
      <c r="U37" s="27"/>
      <c r="V37" s="27"/>
      <c r="W37" s="27">
        <v>417081871</v>
      </c>
      <c r="X37" s="27">
        <v>347557439</v>
      </c>
      <c r="Y37" s="27">
        <v>69524432</v>
      </c>
      <c r="Z37" s="7">
        <v>20</v>
      </c>
      <c r="AA37" s="25">
        <v>674716000</v>
      </c>
    </row>
    <row r="38" spans="1:27" ht="13.5">
      <c r="A38" s="2" t="s">
        <v>42</v>
      </c>
      <c r="B38" s="8"/>
      <c r="C38" s="19">
        <f aca="true" t="shared" si="7" ref="C38:Y38">SUM(C39:C41)</f>
        <v>2941658000</v>
      </c>
      <c r="D38" s="19">
        <f>SUM(D39:D41)</f>
        <v>0</v>
      </c>
      <c r="E38" s="20">
        <f t="shared" si="7"/>
        <v>4385847928</v>
      </c>
      <c r="F38" s="21">
        <f t="shared" si="7"/>
        <v>4385847928</v>
      </c>
      <c r="G38" s="21">
        <f t="shared" si="7"/>
        <v>162910674</v>
      </c>
      <c r="H38" s="21">
        <f t="shared" si="7"/>
        <v>288577626</v>
      </c>
      <c r="I38" s="21">
        <f t="shared" si="7"/>
        <v>290283055</v>
      </c>
      <c r="J38" s="21">
        <f t="shared" si="7"/>
        <v>741771355</v>
      </c>
      <c r="K38" s="21">
        <f t="shared" si="7"/>
        <v>301533780</v>
      </c>
      <c r="L38" s="21">
        <f t="shared" si="7"/>
        <v>299079428</v>
      </c>
      <c r="M38" s="21">
        <f t="shared" si="7"/>
        <v>223992390</v>
      </c>
      <c r="N38" s="21">
        <f t="shared" si="7"/>
        <v>824605598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1566376953</v>
      </c>
      <c r="X38" s="21">
        <f t="shared" si="7"/>
        <v>2176392781</v>
      </c>
      <c r="Y38" s="21">
        <f t="shared" si="7"/>
        <v>-610015828</v>
      </c>
      <c r="Z38" s="4">
        <f>+IF(X38&lt;&gt;0,+(Y38/X38)*100,0)</f>
        <v>-28.02875626704259</v>
      </c>
      <c r="AA38" s="19">
        <f>SUM(AA39:AA41)</f>
        <v>4385847928</v>
      </c>
    </row>
    <row r="39" spans="1:27" ht="13.5">
      <c r="A39" s="5" t="s">
        <v>43</v>
      </c>
      <c r="B39" s="3"/>
      <c r="C39" s="22">
        <v>661446000</v>
      </c>
      <c r="D39" s="22"/>
      <c r="E39" s="23">
        <v>1567657000</v>
      </c>
      <c r="F39" s="24">
        <v>1567657000</v>
      </c>
      <c r="G39" s="24">
        <v>41802620</v>
      </c>
      <c r="H39" s="24">
        <v>60101154</v>
      </c>
      <c r="I39" s="24">
        <v>55873117</v>
      </c>
      <c r="J39" s="24">
        <v>157776891</v>
      </c>
      <c r="K39" s="24">
        <v>58574227</v>
      </c>
      <c r="L39" s="24">
        <v>34165526</v>
      </c>
      <c r="M39" s="24">
        <v>48663801</v>
      </c>
      <c r="N39" s="24">
        <v>141403554</v>
      </c>
      <c r="O39" s="24"/>
      <c r="P39" s="24"/>
      <c r="Q39" s="24"/>
      <c r="R39" s="24"/>
      <c r="S39" s="24"/>
      <c r="T39" s="24"/>
      <c r="U39" s="24"/>
      <c r="V39" s="24"/>
      <c r="W39" s="24">
        <v>299180445</v>
      </c>
      <c r="X39" s="24">
        <v>766278772</v>
      </c>
      <c r="Y39" s="24">
        <v>-467098327</v>
      </c>
      <c r="Z39" s="6">
        <v>-60.96</v>
      </c>
      <c r="AA39" s="22">
        <v>1567657000</v>
      </c>
    </row>
    <row r="40" spans="1:27" ht="13.5">
      <c r="A40" s="5" t="s">
        <v>44</v>
      </c>
      <c r="B40" s="3"/>
      <c r="C40" s="22">
        <v>2095803000</v>
      </c>
      <c r="D40" s="22"/>
      <c r="E40" s="23">
        <v>2673898000</v>
      </c>
      <c r="F40" s="24">
        <v>2673898000</v>
      </c>
      <c r="G40" s="24">
        <v>129740174</v>
      </c>
      <c r="H40" s="24">
        <v>220174642</v>
      </c>
      <c r="I40" s="24">
        <v>226378824</v>
      </c>
      <c r="J40" s="24">
        <v>576293640</v>
      </c>
      <c r="K40" s="24">
        <v>232822642</v>
      </c>
      <c r="L40" s="24">
        <v>215748113</v>
      </c>
      <c r="M40" s="24">
        <v>167003407</v>
      </c>
      <c r="N40" s="24">
        <v>615574162</v>
      </c>
      <c r="O40" s="24"/>
      <c r="P40" s="24"/>
      <c r="Q40" s="24"/>
      <c r="R40" s="24"/>
      <c r="S40" s="24"/>
      <c r="T40" s="24"/>
      <c r="U40" s="24"/>
      <c r="V40" s="24"/>
      <c r="W40" s="24">
        <v>1191867802</v>
      </c>
      <c r="X40" s="24">
        <v>1335291543</v>
      </c>
      <c r="Y40" s="24">
        <v>-143423741</v>
      </c>
      <c r="Z40" s="6">
        <v>-10.74</v>
      </c>
      <c r="AA40" s="22">
        <v>2673898000</v>
      </c>
    </row>
    <row r="41" spans="1:27" ht="13.5">
      <c r="A41" s="5" t="s">
        <v>45</v>
      </c>
      <c r="B41" s="3"/>
      <c r="C41" s="22">
        <v>184409000</v>
      </c>
      <c r="D41" s="22"/>
      <c r="E41" s="23">
        <v>144292928</v>
      </c>
      <c r="F41" s="24">
        <v>144292928</v>
      </c>
      <c r="G41" s="24">
        <v>-8632120</v>
      </c>
      <c r="H41" s="24">
        <v>8301830</v>
      </c>
      <c r="I41" s="24">
        <v>8031114</v>
      </c>
      <c r="J41" s="24">
        <v>7700824</v>
      </c>
      <c r="K41" s="24">
        <v>10136911</v>
      </c>
      <c r="L41" s="24">
        <v>49165789</v>
      </c>
      <c r="M41" s="24">
        <v>8325182</v>
      </c>
      <c r="N41" s="24">
        <v>67627882</v>
      </c>
      <c r="O41" s="24"/>
      <c r="P41" s="24"/>
      <c r="Q41" s="24"/>
      <c r="R41" s="24"/>
      <c r="S41" s="24"/>
      <c r="T41" s="24"/>
      <c r="U41" s="24"/>
      <c r="V41" s="24"/>
      <c r="W41" s="24">
        <v>75328706</v>
      </c>
      <c r="X41" s="24">
        <v>74822466</v>
      </c>
      <c r="Y41" s="24">
        <v>506240</v>
      </c>
      <c r="Z41" s="6">
        <v>0.68</v>
      </c>
      <c r="AA41" s="22">
        <v>144292928</v>
      </c>
    </row>
    <row r="42" spans="1:27" ht="13.5">
      <c r="A42" s="2" t="s">
        <v>46</v>
      </c>
      <c r="B42" s="8"/>
      <c r="C42" s="19">
        <f aca="true" t="shared" si="8" ref="C42:Y42">SUM(C43:C46)</f>
        <v>19052131000</v>
      </c>
      <c r="D42" s="19">
        <f>SUM(D43:D46)</f>
        <v>0</v>
      </c>
      <c r="E42" s="20">
        <f t="shared" si="8"/>
        <v>20089331000</v>
      </c>
      <c r="F42" s="21">
        <f t="shared" si="8"/>
        <v>20089331000</v>
      </c>
      <c r="G42" s="21">
        <f t="shared" si="8"/>
        <v>2274433902</v>
      </c>
      <c r="H42" s="21">
        <f t="shared" si="8"/>
        <v>2138827430</v>
      </c>
      <c r="I42" s="21">
        <f t="shared" si="8"/>
        <v>1883663445</v>
      </c>
      <c r="J42" s="21">
        <f t="shared" si="8"/>
        <v>6296924777</v>
      </c>
      <c r="K42" s="21">
        <f t="shared" si="8"/>
        <v>1462306862</v>
      </c>
      <c r="L42" s="21">
        <f t="shared" si="8"/>
        <v>1741258542</v>
      </c>
      <c r="M42" s="21">
        <f t="shared" si="8"/>
        <v>1555642983</v>
      </c>
      <c r="N42" s="21">
        <f t="shared" si="8"/>
        <v>4759208387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11056133164</v>
      </c>
      <c r="X42" s="21">
        <f t="shared" si="8"/>
        <v>9632379226</v>
      </c>
      <c r="Y42" s="21">
        <f t="shared" si="8"/>
        <v>1423753938</v>
      </c>
      <c r="Z42" s="4">
        <f>+IF(X42&lt;&gt;0,+(Y42/X42)*100,0)</f>
        <v>14.78091657933236</v>
      </c>
      <c r="AA42" s="19">
        <f>SUM(AA43:AA46)</f>
        <v>20089331000</v>
      </c>
    </row>
    <row r="43" spans="1:27" ht="13.5">
      <c r="A43" s="5" t="s">
        <v>47</v>
      </c>
      <c r="B43" s="3"/>
      <c r="C43" s="22">
        <v>11411481000</v>
      </c>
      <c r="D43" s="22"/>
      <c r="E43" s="23">
        <v>12550002000</v>
      </c>
      <c r="F43" s="24">
        <v>12550002000</v>
      </c>
      <c r="G43" s="24">
        <v>1578092011</v>
      </c>
      <c r="H43" s="24">
        <v>1445998901</v>
      </c>
      <c r="I43" s="24">
        <v>1200868990</v>
      </c>
      <c r="J43" s="24">
        <v>4224959902</v>
      </c>
      <c r="K43" s="24">
        <v>743488321</v>
      </c>
      <c r="L43" s="24">
        <v>1009414831</v>
      </c>
      <c r="M43" s="24">
        <v>843210921</v>
      </c>
      <c r="N43" s="24">
        <v>2596114073</v>
      </c>
      <c r="O43" s="24"/>
      <c r="P43" s="24"/>
      <c r="Q43" s="24"/>
      <c r="R43" s="24"/>
      <c r="S43" s="24"/>
      <c r="T43" s="24"/>
      <c r="U43" s="24"/>
      <c r="V43" s="24"/>
      <c r="W43" s="24">
        <v>6821073975</v>
      </c>
      <c r="X43" s="24">
        <v>5765920894</v>
      </c>
      <c r="Y43" s="24">
        <v>1055153081</v>
      </c>
      <c r="Z43" s="6">
        <v>18.3</v>
      </c>
      <c r="AA43" s="22">
        <v>12550002000</v>
      </c>
    </row>
    <row r="44" spans="1:27" ht="13.5">
      <c r="A44" s="5" t="s">
        <v>48</v>
      </c>
      <c r="B44" s="3"/>
      <c r="C44" s="22">
        <v>5981684000</v>
      </c>
      <c r="D44" s="22"/>
      <c r="E44" s="23">
        <v>3543787200</v>
      </c>
      <c r="F44" s="24">
        <v>3543787200</v>
      </c>
      <c r="G44" s="24">
        <v>459544470</v>
      </c>
      <c r="H44" s="24">
        <v>451130481</v>
      </c>
      <c r="I44" s="24">
        <v>444598282</v>
      </c>
      <c r="J44" s="24">
        <v>1355273233</v>
      </c>
      <c r="K44" s="24">
        <v>473939099</v>
      </c>
      <c r="L44" s="24">
        <v>461676237</v>
      </c>
      <c r="M44" s="24">
        <v>450803349</v>
      </c>
      <c r="N44" s="24">
        <v>1386418685</v>
      </c>
      <c r="O44" s="24"/>
      <c r="P44" s="24"/>
      <c r="Q44" s="24"/>
      <c r="R44" s="24"/>
      <c r="S44" s="24"/>
      <c r="T44" s="24"/>
      <c r="U44" s="24"/>
      <c r="V44" s="24"/>
      <c r="W44" s="24">
        <v>2741691918</v>
      </c>
      <c r="X44" s="24">
        <v>1802448500</v>
      </c>
      <c r="Y44" s="24">
        <v>939243418</v>
      </c>
      <c r="Z44" s="6">
        <v>52.11</v>
      </c>
      <c r="AA44" s="22">
        <v>3543787200</v>
      </c>
    </row>
    <row r="45" spans="1:27" ht="13.5">
      <c r="A45" s="5" t="s">
        <v>49</v>
      </c>
      <c r="B45" s="3"/>
      <c r="C45" s="25"/>
      <c r="D45" s="25"/>
      <c r="E45" s="26">
        <v>2362524800</v>
      </c>
      <c r="F45" s="27">
        <v>2362524800</v>
      </c>
      <c r="G45" s="27">
        <v>102457559</v>
      </c>
      <c r="H45" s="27">
        <v>97603730</v>
      </c>
      <c r="I45" s="27">
        <v>99584597</v>
      </c>
      <c r="J45" s="27">
        <v>299645886</v>
      </c>
      <c r="K45" s="27">
        <v>113420955</v>
      </c>
      <c r="L45" s="27">
        <v>124460226</v>
      </c>
      <c r="M45" s="27">
        <v>112071178</v>
      </c>
      <c r="N45" s="27">
        <v>349952359</v>
      </c>
      <c r="O45" s="27"/>
      <c r="P45" s="27"/>
      <c r="Q45" s="27"/>
      <c r="R45" s="27"/>
      <c r="S45" s="27"/>
      <c r="T45" s="27"/>
      <c r="U45" s="27"/>
      <c r="V45" s="27"/>
      <c r="W45" s="27">
        <v>649598245</v>
      </c>
      <c r="X45" s="27">
        <v>1201632334</v>
      </c>
      <c r="Y45" s="27">
        <v>-552034089</v>
      </c>
      <c r="Z45" s="7">
        <v>-45.94</v>
      </c>
      <c r="AA45" s="25">
        <v>2362524800</v>
      </c>
    </row>
    <row r="46" spans="1:27" ht="13.5">
      <c r="A46" s="5" t="s">
        <v>50</v>
      </c>
      <c r="B46" s="3"/>
      <c r="C46" s="22">
        <v>1658966000</v>
      </c>
      <c r="D46" s="22"/>
      <c r="E46" s="23">
        <v>1633017000</v>
      </c>
      <c r="F46" s="24">
        <v>1633017000</v>
      </c>
      <c r="G46" s="24">
        <v>134339862</v>
      </c>
      <c r="H46" s="24">
        <v>144094318</v>
      </c>
      <c r="I46" s="24">
        <v>138611576</v>
      </c>
      <c r="J46" s="24">
        <v>417045756</v>
      </c>
      <c r="K46" s="24">
        <v>131458487</v>
      </c>
      <c r="L46" s="24">
        <v>145707248</v>
      </c>
      <c r="M46" s="24">
        <v>149557535</v>
      </c>
      <c r="N46" s="24">
        <v>426723270</v>
      </c>
      <c r="O46" s="24"/>
      <c r="P46" s="24"/>
      <c r="Q46" s="24"/>
      <c r="R46" s="24"/>
      <c r="S46" s="24"/>
      <c r="T46" s="24"/>
      <c r="U46" s="24"/>
      <c r="V46" s="24"/>
      <c r="W46" s="24">
        <v>843769026</v>
      </c>
      <c r="X46" s="24">
        <v>862377498</v>
      </c>
      <c r="Y46" s="24">
        <v>-18608472</v>
      </c>
      <c r="Z46" s="6">
        <v>-2.16</v>
      </c>
      <c r="AA46" s="22">
        <v>1633017000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34492071000</v>
      </c>
      <c r="D48" s="40">
        <f>+D28+D32+D38+D42+D47</f>
        <v>0</v>
      </c>
      <c r="E48" s="41">
        <f t="shared" si="9"/>
        <v>37311926329</v>
      </c>
      <c r="F48" s="42">
        <f t="shared" si="9"/>
        <v>37311926329</v>
      </c>
      <c r="G48" s="42">
        <f t="shared" si="9"/>
        <v>2973287241</v>
      </c>
      <c r="H48" s="42">
        <f t="shared" si="9"/>
        <v>3396621138</v>
      </c>
      <c r="I48" s="42">
        <f t="shared" si="9"/>
        <v>3195080754</v>
      </c>
      <c r="J48" s="42">
        <f t="shared" si="9"/>
        <v>9564989133</v>
      </c>
      <c r="K48" s="42">
        <f t="shared" si="9"/>
        <v>2754805744</v>
      </c>
      <c r="L48" s="42">
        <f t="shared" si="9"/>
        <v>3160155324</v>
      </c>
      <c r="M48" s="42">
        <f t="shared" si="9"/>
        <v>3090190155</v>
      </c>
      <c r="N48" s="42">
        <f t="shared" si="9"/>
        <v>9005151223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18570140356</v>
      </c>
      <c r="X48" s="42">
        <f t="shared" si="9"/>
        <v>17946416997</v>
      </c>
      <c r="Y48" s="42">
        <f t="shared" si="9"/>
        <v>623723359</v>
      </c>
      <c r="Z48" s="43">
        <f>+IF(X48&lt;&gt;0,+(Y48/X48)*100,0)</f>
        <v>3.4754756846687793</v>
      </c>
      <c r="AA48" s="40">
        <f>+AA28+AA32+AA38+AA42+AA47</f>
        <v>37311926329</v>
      </c>
    </row>
    <row r="49" spans="1:27" ht="13.5">
      <c r="A49" s="14" t="s">
        <v>58</v>
      </c>
      <c r="B49" s="15"/>
      <c r="C49" s="44">
        <f aca="true" t="shared" si="10" ref="C49:Y49">+C25-C48</f>
        <v>4000010000</v>
      </c>
      <c r="D49" s="44">
        <f>+D25-D48</f>
        <v>0</v>
      </c>
      <c r="E49" s="45">
        <f t="shared" si="10"/>
        <v>4650074671</v>
      </c>
      <c r="F49" s="46">
        <f t="shared" si="10"/>
        <v>4650074671</v>
      </c>
      <c r="G49" s="46">
        <f t="shared" si="10"/>
        <v>-237781633</v>
      </c>
      <c r="H49" s="46">
        <f t="shared" si="10"/>
        <v>-204200279</v>
      </c>
      <c r="I49" s="46">
        <f t="shared" si="10"/>
        <v>304736907</v>
      </c>
      <c r="J49" s="46">
        <f t="shared" si="10"/>
        <v>-137245005</v>
      </c>
      <c r="K49" s="46">
        <f t="shared" si="10"/>
        <v>631730971</v>
      </c>
      <c r="L49" s="46">
        <f t="shared" si="10"/>
        <v>149742557</v>
      </c>
      <c r="M49" s="46">
        <f t="shared" si="10"/>
        <v>826885611</v>
      </c>
      <c r="N49" s="46">
        <f t="shared" si="10"/>
        <v>1608359139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1471114134</v>
      </c>
      <c r="X49" s="46">
        <f>IF(F25=F48,0,X25-X48)</f>
        <v>1837215451</v>
      </c>
      <c r="Y49" s="46">
        <f t="shared" si="10"/>
        <v>-366101317</v>
      </c>
      <c r="Z49" s="47">
        <f>+IF(X49&lt;&gt;0,+(Y49/X49)*100,0)</f>
        <v>-19.92696701961277</v>
      </c>
      <c r="AA49" s="44">
        <f>+AA25-AA48</f>
        <v>4650074671</v>
      </c>
    </row>
    <row r="50" spans="1:27" ht="13.5">
      <c r="A50" s="16" t="s">
        <v>71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73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7507957427</v>
      </c>
      <c r="D5" s="19">
        <f>SUM(D6:D8)</f>
        <v>0</v>
      </c>
      <c r="E5" s="20">
        <f t="shared" si="0"/>
        <v>8851027497</v>
      </c>
      <c r="F5" s="21">
        <f t="shared" si="0"/>
        <v>8851027497</v>
      </c>
      <c r="G5" s="21">
        <f t="shared" si="0"/>
        <v>951638429</v>
      </c>
      <c r="H5" s="21">
        <f t="shared" si="0"/>
        <v>894949333</v>
      </c>
      <c r="I5" s="21">
        <f t="shared" si="0"/>
        <v>460186402</v>
      </c>
      <c r="J5" s="21">
        <f t="shared" si="0"/>
        <v>2306774164</v>
      </c>
      <c r="K5" s="21">
        <f t="shared" si="0"/>
        <v>441124637</v>
      </c>
      <c r="L5" s="21">
        <f t="shared" si="0"/>
        <v>931046889</v>
      </c>
      <c r="M5" s="21">
        <f t="shared" si="0"/>
        <v>930574226</v>
      </c>
      <c r="N5" s="21">
        <f t="shared" si="0"/>
        <v>2302745752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4609519916</v>
      </c>
      <c r="X5" s="21">
        <f t="shared" si="0"/>
        <v>4993822366</v>
      </c>
      <c r="Y5" s="21">
        <f t="shared" si="0"/>
        <v>-384302450</v>
      </c>
      <c r="Z5" s="4">
        <f>+IF(X5&lt;&gt;0,+(Y5/X5)*100,0)</f>
        <v>-7.695557066997205</v>
      </c>
      <c r="AA5" s="19">
        <f>SUM(AA6:AA8)</f>
        <v>8851027497</v>
      </c>
    </row>
    <row r="6" spans="1:27" ht="13.5">
      <c r="A6" s="5" t="s">
        <v>33</v>
      </c>
      <c r="B6" s="3"/>
      <c r="C6" s="22">
        <v>212009449</v>
      </c>
      <c r="D6" s="22"/>
      <c r="E6" s="23">
        <v>153513000</v>
      </c>
      <c r="F6" s="24">
        <v>153513000</v>
      </c>
      <c r="G6" s="24"/>
      <c r="H6" s="24">
        <v>29830727</v>
      </c>
      <c r="I6" s="24">
        <v>18070223</v>
      </c>
      <c r="J6" s="24">
        <v>47900950</v>
      </c>
      <c r="K6" s="24">
        <v>613344</v>
      </c>
      <c r="L6" s="24">
        <v>36158301</v>
      </c>
      <c r="M6" s="24">
        <v>33351348</v>
      </c>
      <c r="N6" s="24">
        <v>70122993</v>
      </c>
      <c r="O6" s="24"/>
      <c r="P6" s="24"/>
      <c r="Q6" s="24"/>
      <c r="R6" s="24"/>
      <c r="S6" s="24"/>
      <c r="T6" s="24"/>
      <c r="U6" s="24"/>
      <c r="V6" s="24"/>
      <c r="W6" s="24">
        <v>118023943</v>
      </c>
      <c r="X6" s="24">
        <v>74394378</v>
      </c>
      <c r="Y6" s="24">
        <v>43629565</v>
      </c>
      <c r="Z6" s="6">
        <v>58.65</v>
      </c>
      <c r="AA6" s="22">
        <v>153513000</v>
      </c>
    </row>
    <row r="7" spans="1:27" ht="13.5">
      <c r="A7" s="5" t="s">
        <v>34</v>
      </c>
      <c r="B7" s="3"/>
      <c r="C7" s="25">
        <v>7119538014</v>
      </c>
      <c r="D7" s="25"/>
      <c r="E7" s="26">
        <v>7721480202</v>
      </c>
      <c r="F7" s="27">
        <v>7721480202</v>
      </c>
      <c r="G7" s="27">
        <v>947196315</v>
      </c>
      <c r="H7" s="27">
        <v>855053029</v>
      </c>
      <c r="I7" s="27">
        <v>425971166</v>
      </c>
      <c r="J7" s="27">
        <v>2228220510</v>
      </c>
      <c r="K7" s="27">
        <v>433788120</v>
      </c>
      <c r="L7" s="27">
        <v>873213593</v>
      </c>
      <c r="M7" s="27">
        <v>881350633</v>
      </c>
      <c r="N7" s="27">
        <v>2188352346</v>
      </c>
      <c r="O7" s="27"/>
      <c r="P7" s="27"/>
      <c r="Q7" s="27"/>
      <c r="R7" s="27"/>
      <c r="S7" s="27"/>
      <c r="T7" s="27"/>
      <c r="U7" s="27"/>
      <c r="V7" s="27"/>
      <c r="W7" s="27">
        <v>4416572856</v>
      </c>
      <c r="X7" s="27">
        <v>4431494608</v>
      </c>
      <c r="Y7" s="27">
        <v>-14921752</v>
      </c>
      <c r="Z7" s="7">
        <v>-0.34</v>
      </c>
      <c r="AA7" s="25">
        <v>7721480202</v>
      </c>
    </row>
    <row r="8" spans="1:27" ht="13.5">
      <c r="A8" s="5" t="s">
        <v>35</v>
      </c>
      <c r="B8" s="3"/>
      <c r="C8" s="22">
        <v>176409964</v>
      </c>
      <c r="D8" s="22"/>
      <c r="E8" s="23">
        <v>976034295</v>
      </c>
      <c r="F8" s="24">
        <v>976034295</v>
      </c>
      <c r="G8" s="24">
        <v>4442114</v>
      </c>
      <c r="H8" s="24">
        <v>10065577</v>
      </c>
      <c r="I8" s="24">
        <v>16145013</v>
      </c>
      <c r="J8" s="24">
        <v>30652704</v>
      </c>
      <c r="K8" s="24">
        <v>6723173</v>
      </c>
      <c r="L8" s="24">
        <v>21674995</v>
      </c>
      <c r="M8" s="24">
        <v>15872245</v>
      </c>
      <c r="N8" s="24">
        <v>44270413</v>
      </c>
      <c r="O8" s="24"/>
      <c r="P8" s="24"/>
      <c r="Q8" s="24"/>
      <c r="R8" s="24"/>
      <c r="S8" s="24"/>
      <c r="T8" s="24"/>
      <c r="U8" s="24"/>
      <c r="V8" s="24"/>
      <c r="W8" s="24">
        <v>74923117</v>
      </c>
      <c r="X8" s="24">
        <v>487933380</v>
      </c>
      <c r="Y8" s="24">
        <v>-413010263</v>
      </c>
      <c r="Z8" s="6">
        <v>-84.64</v>
      </c>
      <c r="AA8" s="22">
        <v>976034295</v>
      </c>
    </row>
    <row r="9" spans="1:27" ht="13.5">
      <c r="A9" s="2" t="s">
        <v>36</v>
      </c>
      <c r="B9" s="3"/>
      <c r="C9" s="19">
        <f aca="true" t="shared" si="1" ref="C9:Y9">SUM(C10:C14)</f>
        <v>707197960</v>
      </c>
      <c r="D9" s="19">
        <f>SUM(D10:D14)</f>
        <v>0</v>
      </c>
      <c r="E9" s="20">
        <f t="shared" si="1"/>
        <v>1255937413</v>
      </c>
      <c r="F9" s="21">
        <f t="shared" si="1"/>
        <v>1255937413</v>
      </c>
      <c r="G9" s="21">
        <f t="shared" si="1"/>
        <v>4958503</v>
      </c>
      <c r="H9" s="21">
        <f t="shared" si="1"/>
        <v>21971495</v>
      </c>
      <c r="I9" s="21">
        <f t="shared" si="1"/>
        <v>61113893</v>
      </c>
      <c r="J9" s="21">
        <f t="shared" si="1"/>
        <v>88043891</v>
      </c>
      <c r="K9" s="21">
        <f t="shared" si="1"/>
        <v>14043235</v>
      </c>
      <c r="L9" s="21">
        <f t="shared" si="1"/>
        <v>52944289</v>
      </c>
      <c r="M9" s="21">
        <f t="shared" si="1"/>
        <v>110029861</v>
      </c>
      <c r="N9" s="21">
        <f t="shared" si="1"/>
        <v>177017385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265061276</v>
      </c>
      <c r="X9" s="21">
        <f t="shared" si="1"/>
        <v>514950064</v>
      </c>
      <c r="Y9" s="21">
        <f t="shared" si="1"/>
        <v>-249888788</v>
      </c>
      <c r="Z9" s="4">
        <f>+IF(X9&lt;&gt;0,+(Y9/X9)*100,0)</f>
        <v>-48.526800066578886</v>
      </c>
      <c r="AA9" s="19">
        <f>SUM(AA10:AA14)</f>
        <v>1255937413</v>
      </c>
    </row>
    <row r="10" spans="1:27" ht="13.5">
      <c r="A10" s="5" t="s">
        <v>37</v>
      </c>
      <c r="B10" s="3"/>
      <c r="C10" s="22">
        <v>35296812</v>
      </c>
      <c r="D10" s="22"/>
      <c r="E10" s="23">
        <v>49768757</v>
      </c>
      <c r="F10" s="24">
        <v>49768757</v>
      </c>
      <c r="G10" s="24">
        <v>1434503</v>
      </c>
      <c r="H10" s="24">
        <v>1579250</v>
      </c>
      <c r="I10" s="24">
        <v>1746391</v>
      </c>
      <c r="J10" s="24">
        <v>4760144</v>
      </c>
      <c r="K10" s="24">
        <v>1935636</v>
      </c>
      <c r="L10" s="24">
        <v>1430407</v>
      </c>
      <c r="M10" s="24">
        <v>1363355</v>
      </c>
      <c r="N10" s="24">
        <v>4729398</v>
      </c>
      <c r="O10" s="24"/>
      <c r="P10" s="24"/>
      <c r="Q10" s="24"/>
      <c r="R10" s="24"/>
      <c r="S10" s="24"/>
      <c r="T10" s="24"/>
      <c r="U10" s="24"/>
      <c r="V10" s="24"/>
      <c r="W10" s="24">
        <v>9489542</v>
      </c>
      <c r="X10" s="24">
        <v>24880956</v>
      </c>
      <c r="Y10" s="24">
        <v>-15391414</v>
      </c>
      <c r="Z10" s="6">
        <v>-61.86</v>
      </c>
      <c r="AA10" s="22">
        <v>49768757</v>
      </c>
    </row>
    <row r="11" spans="1:27" ht="13.5">
      <c r="A11" s="5" t="s">
        <v>38</v>
      </c>
      <c r="B11" s="3"/>
      <c r="C11" s="22">
        <v>46981495</v>
      </c>
      <c r="D11" s="22"/>
      <c r="E11" s="23">
        <v>26028718</v>
      </c>
      <c r="F11" s="24">
        <v>26028718</v>
      </c>
      <c r="G11" s="24">
        <v>194220</v>
      </c>
      <c r="H11" s="24">
        <v>994585</v>
      </c>
      <c r="I11" s="24">
        <v>1424848</v>
      </c>
      <c r="J11" s="24">
        <v>2613653</v>
      </c>
      <c r="K11" s="24">
        <v>1813157</v>
      </c>
      <c r="L11" s="24">
        <v>3565746</v>
      </c>
      <c r="M11" s="24">
        <v>1094947</v>
      </c>
      <c r="N11" s="24">
        <v>6473850</v>
      </c>
      <c r="O11" s="24"/>
      <c r="P11" s="24"/>
      <c r="Q11" s="24"/>
      <c r="R11" s="24"/>
      <c r="S11" s="24"/>
      <c r="T11" s="24"/>
      <c r="U11" s="24"/>
      <c r="V11" s="24"/>
      <c r="W11" s="24">
        <v>9087503</v>
      </c>
      <c r="X11" s="24">
        <v>13456034</v>
      </c>
      <c r="Y11" s="24">
        <v>-4368531</v>
      </c>
      <c r="Z11" s="6">
        <v>-32.47</v>
      </c>
      <c r="AA11" s="22">
        <v>26028718</v>
      </c>
    </row>
    <row r="12" spans="1:27" ht="13.5">
      <c r="A12" s="5" t="s">
        <v>39</v>
      </c>
      <c r="B12" s="3"/>
      <c r="C12" s="22">
        <v>35134690</v>
      </c>
      <c r="D12" s="22"/>
      <c r="E12" s="23">
        <v>121693848</v>
      </c>
      <c r="F12" s="24">
        <v>121693848</v>
      </c>
      <c r="G12" s="24">
        <v>1041530</v>
      </c>
      <c r="H12" s="24">
        <v>1493601</v>
      </c>
      <c r="I12" s="24">
        <v>1436373</v>
      </c>
      <c r="J12" s="24">
        <v>3971504</v>
      </c>
      <c r="K12" s="24">
        <v>966252</v>
      </c>
      <c r="L12" s="24">
        <v>1078483</v>
      </c>
      <c r="M12" s="24">
        <v>1039413</v>
      </c>
      <c r="N12" s="24">
        <v>3084148</v>
      </c>
      <c r="O12" s="24"/>
      <c r="P12" s="24"/>
      <c r="Q12" s="24"/>
      <c r="R12" s="24"/>
      <c r="S12" s="24"/>
      <c r="T12" s="24"/>
      <c r="U12" s="24"/>
      <c r="V12" s="24"/>
      <c r="W12" s="24">
        <v>7055652</v>
      </c>
      <c r="X12" s="24">
        <v>60830742</v>
      </c>
      <c r="Y12" s="24">
        <v>-53775090</v>
      </c>
      <c r="Z12" s="6">
        <v>-88.4</v>
      </c>
      <c r="AA12" s="22">
        <v>121693848</v>
      </c>
    </row>
    <row r="13" spans="1:27" ht="13.5">
      <c r="A13" s="5" t="s">
        <v>40</v>
      </c>
      <c r="B13" s="3"/>
      <c r="C13" s="22">
        <v>475917961</v>
      </c>
      <c r="D13" s="22"/>
      <c r="E13" s="23">
        <v>941813965</v>
      </c>
      <c r="F13" s="24">
        <v>941813965</v>
      </c>
      <c r="G13" s="24">
        <v>1194262</v>
      </c>
      <c r="H13" s="24">
        <v>1302549</v>
      </c>
      <c r="I13" s="24">
        <v>55695825</v>
      </c>
      <c r="J13" s="24">
        <v>58192636</v>
      </c>
      <c r="K13" s="24">
        <v>5511738</v>
      </c>
      <c r="L13" s="24">
        <v>4200727</v>
      </c>
      <c r="M13" s="24">
        <v>92445584</v>
      </c>
      <c r="N13" s="24">
        <v>102158049</v>
      </c>
      <c r="O13" s="24"/>
      <c r="P13" s="24"/>
      <c r="Q13" s="24"/>
      <c r="R13" s="24"/>
      <c r="S13" s="24"/>
      <c r="T13" s="24"/>
      <c r="U13" s="24"/>
      <c r="V13" s="24"/>
      <c r="W13" s="24">
        <v>160350685</v>
      </c>
      <c r="X13" s="24">
        <v>346131536</v>
      </c>
      <c r="Y13" s="24">
        <v>-185780851</v>
      </c>
      <c r="Z13" s="6">
        <v>-53.67</v>
      </c>
      <c r="AA13" s="22">
        <v>941813965</v>
      </c>
    </row>
    <row r="14" spans="1:27" ht="13.5">
      <c r="A14" s="5" t="s">
        <v>41</v>
      </c>
      <c r="B14" s="3"/>
      <c r="C14" s="25">
        <v>113867002</v>
      </c>
      <c r="D14" s="25"/>
      <c r="E14" s="26">
        <v>116632125</v>
      </c>
      <c r="F14" s="27">
        <v>116632125</v>
      </c>
      <c r="G14" s="27">
        <v>1093988</v>
      </c>
      <c r="H14" s="27">
        <v>16601510</v>
      </c>
      <c r="I14" s="27">
        <v>810456</v>
      </c>
      <c r="J14" s="27">
        <v>18505954</v>
      </c>
      <c r="K14" s="27">
        <v>3816452</v>
      </c>
      <c r="L14" s="27">
        <v>42668926</v>
      </c>
      <c r="M14" s="27">
        <v>14086562</v>
      </c>
      <c r="N14" s="27">
        <v>60571940</v>
      </c>
      <c r="O14" s="27"/>
      <c r="P14" s="27"/>
      <c r="Q14" s="27"/>
      <c r="R14" s="27"/>
      <c r="S14" s="27"/>
      <c r="T14" s="27"/>
      <c r="U14" s="27"/>
      <c r="V14" s="27"/>
      <c r="W14" s="27">
        <v>79077894</v>
      </c>
      <c r="X14" s="27">
        <v>69650796</v>
      </c>
      <c r="Y14" s="27">
        <v>9427098</v>
      </c>
      <c r="Z14" s="7">
        <v>13.53</v>
      </c>
      <c r="AA14" s="25">
        <v>116632125</v>
      </c>
    </row>
    <row r="15" spans="1:27" ht="13.5">
      <c r="A15" s="2" t="s">
        <v>42</v>
      </c>
      <c r="B15" s="8"/>
      <c r="C15" s="19">
        <f aca="true" t="shared" si="2" ref="C15:Y15">SUM(C16:C18)</f>
        <v>1442380601</v>
      </c>
      <c r="D15" s="19">
        <f>SUM(D16:D18)</f>
        <v>0</v>
      </c>
      <c r="E15" s="20">
        <f t="shared" si="2"/>
        <v>1620021634</v>
      </c>
      <c r="F15" s="21">
        <f t="shared" si="2"/>
        <v>1620021634</v>
      </c>
      <c r="G15" s="21">
        <f t="shared" si="2"/>
        <v>29070034</v>
      </c>
      <c r="H15" s="21">
        <f t="shared" si="2"/>
        <v>254664357</v>
      </c>
      <c r="I15" s="21">
        <f t="shared" si="2"/>
        <v>132297309</v>
      </c>
      <c r="J15" s="21">
        <f t="shared" si="2"/>
        <v>416031700</v>
      </c>
      <c r="K15" s="21">
        <f t="shared" si="2"/>
        <v>157308691</v>
      </c>
      <c r="L15" s="21">
        <f t="shared" si="2"/>
        <v>178365182</v>
      </c>
      <c r="M15" s="21">
        <f t="shared" si="2"/>
        <v>85976749</v>
      </c>
      <c r="N15" s="21">
        <f t="shared" si="2"/>
        <v>421650622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837682322</v>
      </c>
      <c r="X15" s="21">
        <f t="shared" si="2"/>
        <v>804265584</v>
      </c>
      <c r="Y15" s="21">
        <f t="shared" si="2"/>
        <v>33416738</v>
      </c>
      <c r="Z15" s="4">
        <f>+IF(X15&lt;&gt;0,+(Y15/X15)*100,0)</f>
        <v>4.154938202602487</v>
      </c>
      <c r="AA15" s="19">
        <f>SUM(AA16:AA18)</f>
        <v>1620021634</v>
      </c>
    </row>
    <row r="16" spans="1:27" ht="13.5">
      <c r="A16" s="5" t="s">
        <v>43</v>
      </c>
      <c r="B16" s="3"/>
      <c r="C16" s="22">
        <v>269416711</v>
      </c>
      <c r="D16" s="22"/>
      <c r="E16" s="23">
        <v>259065434</v>
      </c>
      <c r="F16" s="24">
        <v>259065434</v>
      </c>
      <c r="G16" s="24">
        <v>18410993</v>
      </c>
      <c r="H16" s="24">
        <v>12225220</v>
      </c>
      <c r="I16" s="24">
        <v>20417048</v>
      </c>
      <c r="J16" s="24">
        <v>51053261</v>
      </c>
      <c r="K16" s="24">
        <v>16235263</v>
      </c>
      <c r="L16" s="24">
        <v>51012974</v>
      </c>
      <c r="M16" s="24">
        <v>10047260</v>
      </c>
      <c r="N16" s="24">
        <v>77295497</v>
      </c>
      <c r="O16" s="24"/>
      <c r="P16" s="24"/>
      <c r="Q16" s="24"/>
      <c r="R16" s="24"/>
      <c r="S16" s="24"/>
      <c r="T16" s="24"/>
      <c r="U16" s="24"/>
      <c r="V16" s="24"/>
      <c r="W16" s="24">
        <v>128348758</v>
      </c>
      <c r="X16" s="24">
        <v>157987526</v>
      </c>
      <c r="Y16" s="24">
        <v>-29638768</v>
      </c>
      <c r="Z16" s="6">
        <v>-18.76</v>
      </c>
      <c r="AA16" s="22">
        <v>259065434</v>
      </c>
    </row>
    <row r="17" spans="1:27" ht="13.5">
      <c r="A17" s="5" t="s">
        <v>44</v>
      </c>
      <c r="B17" s="3"/>
      <c r="C17" s="22">
        <v>1171599009</v>
      </c>
      <c r="D17" s="22"/>
      <c r="E17" s="23">
        <v>1360399600</v>
      </c>
      <c r="F17" s="24">
        <v>1360399600</v>
      </c>
      <c r="G17" s="24">
        <v>10650496</v>
      </c>
      <c r="H17" s="24">
        <v>242426805</v>
      </c>
      <c r="I17" s="24">
        <v>111866471</v>
      </c>
      <c r="J17" s="24">
        <v>364943772</v>
      </c>
      <c r="K17" s="24">
        <v>141053006</v>
      </c>
      <c r="L17" s="24">
        <v>126739595</v>
      </c>
      <c r="M17" s="24">
        <v>75920287</v>
      </c>
      <c r="N17" s="24">
        <v>343712888</v>
      </c>
      <c r="O17" s="24"/>
      <c r="P17" s="24"/>
      <c r="Q17" s="24"/>
      <c r="R17" s="24"/>
      <c r="S17" s="24"/>
      <c r="T17" s="24"/>
      <c r="U17" s="24"/>
      <c r="V17" s="24"/>
      <c r="W17" s="24">
        <v>708656660</v>
      </c>
      <c r="X17" s="24">
        <v>645999796</v>
      </c>
      <c r="Y17" s="24">
        <v>62656864</v>
      </c>
      <c r="Z17" s="6">
        <v>9.7</v>
      </c>
      <c r="AA17" s="22">
        <v>1360399600</v>
      </c>
    </row>
    <row r="18" spans="1:27" ht="13.5">
      <c r="A18" s="5" t="s">
        <v>45</v>
      </c>
      <c r="B18" s="3"/>
      <c r="C18" s="22">
        <v>1364881</v>
      </c>
      <c r="D18" s="22"/>
      <c r="E18" s="23">
        <v>556600</v>
      </c>
      <c r="F18" s="24">
        <v>556600</v>
      </c>
      <c r="G18" s="24">
        <v>8545</v>
      </c>
      <c r="H18" s="24">
        <v>12332</v>
      </c>
      <c r="I18" s="24">
        <v>13790</v>
      </c>
      <c r="J18" s="24">
        <v>34667</v>
      </c>
      <c r="K18" s="24">
        <v>20422</v>
      </c>
      <c r="L18" s="24">
        <v>612613</v>
      </c>
      <c r="M18" s="24">
        <v>9202</v>
      </c>
      <c r="N18" s="24">
        <v>642237</v>
      </c>
      <c r="O18" s="24"/>
      <c r="P18" s="24"/>
      <c r="Q18" s="24"/>
      <c r="R18" s="24"/>
      <c r="S18" s="24"/>
      <c r="T18" s="24"/>
      <c r="U18" s="24"/>
      <c r="V18" s="24"/>
      <c r="W18" s="24">
        <v>676904</v>
      </c>
      <c r="X18" s="24">
        <v>278262</v>
      </c>
      <c r="Y18" s="24">
        <v>398642</v>
      </c>
      <c r="Z18" s="6">
        <v>143.26</v>
      </c>
      <c r="AA18" s="22">
        <v>556600</v>
      </c>
    </row>
    <row r="19" spans="1:27" ht="13.5">
      <c r="A19" s="2" t="s">
        <v>46</v>
      </c>
      <c r="B19" s="8"/>
      <c r="C19" s="19">
        <f aca="true" t="shared" si="3" ref="C19:Y19">SUM(C20:C23)</f>
        <v>13281340175</v>
      </c>
      <c r="D19" s="19">
        <f>SUM(D20:D23)</f>
        <v>0</v>
      </c>
      <c r="E19" s="20">
        <f t="shared" si="3"/>
        <v>15546371536</v>
      </c>
      <c r="F19" s="21">
        <f t="shared" si="3"/>
        <v>15546371536</v>
      </c>
      <c r="G19" s="21">
        <f t="shared" si="3"/>
        <v>1424163816</v>
      </c>
      <c r="H19" s="21">
        <f t="shared" si="3"/>
        <v>1308103734</v>
      </c>
      <c r="I19" s="21">
        <f t="shared" si="3"/>
        <v>1434607811</v>
      </c>
      <c r="J19" s="21">
        <f t="shared" si="3"/>
        <v>4166875361</v>
      </c>
      <c r="K19" s="21">
        <f t="shared" si="3"/>
        <v>1277786435</v>
      </c>
      <c r="L19" s="21">
        <f t="shared" si="3"/>
        <v>1195397896</v>
      </c>
      <c r="M19" s="21">
        <f t="shared" si="3"/>
        <v>1131242852</v>
      </c>
      <c r="N19" s="21">
        <f t="shared" si="3"/>
        <v>3604427183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7771302544</v>
      </c>
      <c r="X19" s="21">
        <f t="shared" si="3"/>
        <v>7728886271</v>
      </c>
      <c r="Y19" s="21">
        <f t="shared" si="3"/>
        <v>42416273</v>
      </c>
      <c r="Z19" s="4">
        <f>+IF(X19&lt;&gt;0,+(Y19/X19)*100,0)</f>
        <v>0.5488018779517114</v>
      </c>
      <c r="AA19" s="19">
        <f>SUM(AA20:AA23)</f>
        <v>15546371536</v>
      </c>
    </row>
    <row r="20" spans="1:27" ht="13.5">
      <c r="A20" s="5" t="s">
        <v>47</v>
      </c>
      <c r="B20" s="3"/>
      <c r="C20" s="22">
        <v>8674662793</v>
      </c>
      <c r="D20" s="22"/>
      <c r="E20" s="23">
        <v>10208624135</v>
      </c>
      <c r="F20" s="24">
        <v>10208624135</v>
      </c>
      <c r="G20" s="24">
        <v>1023735612</v>
      </c>
      <c r="H20" s="24">
        <v>884343569</v>
      </c>
      <c r="I20" s="24">
        <v>932603492</v>
      </c>
      <c r="J20" s="24">
        <v>2840682673</v>
      </c>
      <c r="K20" s="24">
        <v>789285051</v>
      </c>
      <c r="L20" s="24">
        <v>748111142</v>
      </c>
      <c r="M20" s="24">
        <v>651124284</v>
      </c>
      <c r="N20" s="24">
        <v>2188520477</v>
      </c>
      <c r="O20" s="24"/>
      <c r="P20" s="24"/>
      <c r="Q20" s="24"/>
      <c r="R20" s="24"/>
      <c r="S20" s="24"/>
      <c r="T20" s="24"/>
      <c r="U20" s="24"/>
      <c r="V20" s="24"/>
      <c r="W20" s="24">
        <v>5029203150</v>
      </c>
      <c r="X20" s="24">
        <v>5038407947</v>
      </c>
      <c r="Y20" s="24">
        <v>-9204797</v>
      </c>
      <c r="Z20" s="6">
        <v>-0.18</v>
      </c>
      <c r="AA20" s="22">
        <v>10208624135</v>
      </c>
    </row>
    <row r="21" spans="1:27" ht="13.5">
      <c r="A21" s="5" t="s">
        <v>48</v>
      </c>
      <c r="B21" s="3"/>
      <c r="C21" s="22">
        <v>2577985115</v>
      </c>
      <c r="D21" s="22"/>
      <c r="E21" s="23">
        <v>3321983622</v>
      </c>
      <c r="F21" s="24">
        <v>3321983622</v>
      </c>
      <c r="G21" s="24">
        <v>256143176</v>
      </c>
      <c r="H21" s="24">
        <v>260612413</v>
      </c>
      <c r="I21" s="24">
        <v>303755176</v>
      </c>
      <c r="J21" s="24">
        <v>820510765</v>
      </c>
      <c r="K21" s="24">
        <v>332978366</v>
      </c>
      <c r="L21" s="24">
        <v>293752867</v>
      </c>
      <c r="M21" s="24">
        <v>272121531</v>
      </c>
      <c r="N21" s="24">
        <v>898852764</v>
      </c>
      <c r="O21" s="24"/>
      <c r="P21" s="24"/>
      <c r="Q21" s="24"/>
      <c r="R21" s="24"/>
      <c r="S21" s="24"/>
      <c r="T21" s="24"/>
      <c r="U21" s="24"/>
      <c r="V21" s="24"/>
      <c r="W21" s="24">
        <v>1719363529</v>
      </c>
      <c r="X21" s="24">
        <v>1662496532</v>
      </c>
      <c r="Y21" s="24">
        <v>56866997</v>
      </c>
      <c r="Z21" s="6">
        <v>3.42</v>
      </c>
      <c r="AA21" s="22">
        <v>3321983622</v>
      </c>
    </row>
    <row r="22" spans="1:27" ht="13.5">
      <c r="A22" s="5" t="s">
        <v>49</v>
      </c>
      <c r="B22" s="3"/>
      <c r="C22" s="25">
        <v>1197926115</v>
      </c>
      <c r="D22" s="25"/>
      <c r="E22" s="26">
        <v>979668976</v>
      </c>
      <c r="F22" s="27">
        <v>979668976</v>
      </c>
      <c r="G22" s="27">
        <v>57206438</v>
      </c>
      <c r="H22" s="27">
        <v>81966919</v>
      </c>
      <c r="I22" s="27">
        <v>115357422</v>
      </c>
      <c r="J22" s="27">
        <v>254530779</v>
      </c>
      <c r="K22" s="27">
        <v>73383410</v>
      </c>
      <c r="L22" s="27">
        <v>65530394</v>
      </c>
      <c r="M22" s="27">
        <v>122586372</v>
      </c>
      <c r="N22" s="27">
        <v>261500176</v>
      </c>
      <c r="O22" s="27"/>
      <c r="P22" s="27"/>
      <c r="Q22" s="27"/>
      <c r="R22" s="27"/>
      <c r="S22" s="27"/>
      <c r="T22" s="27"/>
      <c r="U22" s="27"/>
      <c r="V22" s="27"/>
      <c r="W22" s="27">
        <v>516030955</v>
      </c>
      <c r="X22" s="27">
        <v>509935108</v>
      </c>
      <c r="Y22" s="27">
        <v>6095847</v>
      </c>
      <c r="Z22" s="7">
        <v>1.2</v>
      </c>
      <c r="AA22" s="25">
        <v>979668976</v>
      </c>
    </row>
    <row r="23" spans="1:27" ht="13.5">
      <c r="A23" s="5" t="s">
        <v>50</v>
      </c>
      <c r="B23" s="3"/>
      <c r="C23" s="22">
        <v>830766152</v>
      </c>
      <c r="D23" s="22"/>
      <c r="E23" s="23">
        <v>1036094803</v>
      </c>
      <c r="F23" s="24">
        <v>1036094803</v>
      </c>
      <c r="G23" s="24">
        <v>87078590</v>
      </c>
      <c r="H23" s="24">
        <v>81180833</v>
      </c>
      <c r="I23" s="24">
        <v>82891721</v>
      </c>
      <c r="J23" s="24">
        <v>251151144</v>
      </c>
      <c r="K23" s="24">
        <v>82139608</v>
      </c>
      <c r="L23" s="24">
        <v>88003493</v>
      </c>
      <c r="M23" s="24">
        <v>85410665</v>
      </c>
      <c r="N23" s="24">
        <v>255553766</v>
      </c>
      <c r="O23" s="24"/>
      <c r="P23" s="24"/>
      <c r="Q23" s="24"/>
      <c r="R23" s="24"/>
      <c r="S23" s="24"/>
      <c r="T23" s="24"/>
      <c r="U23" s="24"/>
      <c r="V23" s="24"/>
      <c r="W23" s="24">
        <v>506704910</v>
      </c>
      <c r="X23" s="24">
        <v>518046684</v>
      </c>
      <c r="Y23" s="24">
        <v>-11341774</v>
      </c>
      <c r="Z23" s="6">
        <v>-2.19</v>
      </c>
      <c r="AA23" s="22">
        <v>1036094803</v>
      </c>
    </row>
    <row r="24" spans="1:27" ht="13.5">
      <c r="A24" s="2" t="s">
        <v>51</v>
      </c>
      <c r="B24" s="8" t="s">
        <v>52</v>
      </c>
      <c r="C24" s="19">
        <v>254952166</v>
      </c>
      <c r="D24" s="19"/>
      <c r="E24" s="20">
        <v>210525959</v>
      </c>
      <c r="F24" s="21">
        <v>210525959</v>
      </c>
      <c r="G24" s="21">
        <v>13763757</v>
      </c>
      <c r="H24" s="21">
        <v>16542868</v>
      </c>
      <c r="I24" s="21">
        <v>15287906</v>
      </c>
      <c r="J24" s="21">
        <v>45594531</v>
      </c>
      <c r="K24" s="21">
        <v>17748371</v>
      </c>
      <c r="L24" s="21">
        <v>15593303</v>
      </c>
      <c r="M24" s="21">
        <v>16476103</v>
      </c>
      <c r="N24" s="21">
        <v>49817777</v>
      </c>
      <c r="O24" s="21"/>
      <c r="P24" s="21"/>
      <c r="Q24" s="21"/>
      <c r="R24" s="21"/>
      <c r="S24" s="21"/>
      <c r="T24" s="21"/>
      <c r="U24" s="21"/>
      <c r="V24" s="21"/>
      <c r="W24" s="21">
        <v>95412308</v>
      </c>
      <c r="X24" s="21">
        <v>105220830</v>
      </c>
      <c r="Y24" s="21">
        <v>-9808522</v>
      </c>
      <c r="Z24" s="4">
        <v>-9.32</v>
      </c>
      <c r="AA24" s="19">
        <v>210525959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23193828329</v>
      </c>
      <c r="D25" s="40">
        <f>+D5+D9+D15+D19+D24</f>
        <v>0</v>
      </c>
      <c r="E25" s="41">
        <f t="shared" si="4"/>
        <v>27483884039</v>
      </c>
      <c r="F25" s="42">
        <f t="shared" si="4"/>
        <v>27483884039</v>
      </c>
      <c r="G25" s="42">
        <f t="shared" si="4"/>
        <v>2423594539</v>
      </c>
      <c r="H25" s="42">
        <f t="shared" si="4"/>
        <v>2496231787</v>
      </c>
      <c r="I25" s="42">
        <f t="shared" si="4"/>
        <v>2103493321</v>
      </c>
      <c r="J25" s="42">
        <f t="shared" si="4"/>
        <v>7023319647</v>
      </c>
      <c r="K25" s="42">
        <f t="shared" si="4"/>
        <v>1908011369</v>
      </c>
      <c r="L25" s="42">
        <f t="shared" si="4"/>
        <v>2373347559</v>
      </c>
      <c r="M25" s="42">
        <f t="shared" si="4"/>
        <v>2274299791</v>
      </c>
      <c r="N25" s="42">
        <f t="shared" si="4"/>
        <v>6555658719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13578978366</v>
      </c>
      <c r="X25" s="42">
        <f t="shared" si="4"/>
        <v>14147145115</v>
      </c>
      <c r="Y25" s="42">
        <f t="shared" si="4"/>
        <v>-568166749</v>
      </c>
      <c r="Z25" s="43">
        <f>+IF(X25&lt;&gt;0,+(Y25/X25)*100,0)</f>
        <v>-4.016123001365</v>
      </c>
      <c r="AA25" s="40">
        <f>+AA5+AA9+AA15+AA19+AA24</f>
        <v>27483884039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4348149783</v>
      </c>
      <c r="D28" s="19">
        <f>SUM(D29:D31)</f>
        <v>0</v>
      </c>
      <c r="E28" s="20">
        <f t="shared" si="5"/>
        <v>5117741756</v>
      </c>
      <c r="F28" s="21">
        <f t="shared" si="5"/>
        <v>5117741756</v>
      </c>
      <c r="G28" s="21">
        <f t="shared" si="5"/>
        <v>281778718</v>
      </c>
      <c r="H28" s="21">
        <f t="shared" si="5"/>
        <v>495105464</v>
      </c>
      <c r="I28" s="21">
        <f t="shared" si="5"/>
        <v>428048473</v>
      </c>
      <c r="J28" s="21">
        <f t="shared" si="5"/>
        <v>1204932655</v>
      </c>
      <c r="K28" s="21">
        <f t="shared" si="5"/>
        <v>436838474</v>
      </c>
      <c r="L28" s="21">
        <f t="shared" si="5"/>
        <v>509976714</v>
      </c>
      <c r="M28" s="21">
        <f t="shared" si="5"/>
        <v>443153412</v>
      </c>
      <c r="N28" s="21">
        <f t="shared" si="5"/>
        <v>1389968600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2594901255</v>
      </c>
      <c r="X28" s="21">
        <f t="shared" si="5"/>
        <v>2604789292</v>
      </c>
      <c r="Y28" s="21">
        <f t="shared" si="5"/>
        <v>-9888037</v>
      </c>
      <c r="Z28" s="4">
        <f>+IF(X28&lt;&gt;0,+(Y28/X28)*100,0)</f>
        <v>-0.37960986058906143</v>
      </c>
      <c r="AA28" s="19">
        <f>SUM(AA29:AA31)</f>
        <v>5117741756</v>
      </c>
    </row>
    <row r="29" spans="1:27" ht="13.5">
      <c r="A29" s="5" t="s">
        <v>33</v>
      </c>
      <c r="B29" s="3"/>
      <c r="C29" s="22">
        <v>808456226</v>
      </c>
      <c r="D29" s="22"/>
      <c r="E29" s="23">
        <v>1398270052</v>
      </c>
      <c r="F29" s="24">
        <v>1398270052</v>
      </c>
      <c r="G29" s="24">
        <v>80543608</v>
      </c>
      <c r="H29" s="24">
        <v>101457723</v>
      </c>
      <c r="I29" s="24">
        <v>103390137</v>
      </c>
      <c r="J29" s="24">
        <v>285391468</v>
      </c>
      <c r="K29" s="24">
        <v>105876634</v>
      </c>
      <c r="L29" s="24">
        <v>146336106</v>
      </c>
      <c r="M29" s="24">
        <v>111941413</v>
      </c>
      <c r="N29" s="24">
        <v>364154153</v>
      </c>
      <c r="O29" s="24"/>
      <c r="P29" s="24"/>
      <c r="Q29" s="24"/>
      <c r="R29" s="24"/>
      <c r="S29" s="24"/>
      <c r="T29" s="24"/>
      <c r="U29" s="24"/>
      <c r="V29" s="24"/>
      <c r="W29" s="24">
        <v>649545621</v>
      </c>
      <c r="X29" s="24">
        <v>711594572</v>
      </c>
      <c r="Y29" s="24">
        <v>-62048951</v>
      </c>
      <c r="Z29" s="6">
        <v>-8.72</v>
      </c>
      <c r="AA29" s="22">
        <v>1398270052</v>
      </c>
    </row>
    <row r="30" spans="1:27" ht="13.5">
      <c r="A30" s="5" t="s">
        <v>34</v>
      </c>
      <c r="B30" s="3"/>
      <c r="C30" s="25">
        <v>457062230</v>
      </c>
      <c r="D30" s="25"/>
      <c r="E30" s="26">
        <v>629788177</v>
      </c>
      <c r="F30" s="27">
        <v>629788177</v>
      </c>
      <c r="G30" s="27">
        <v>21149263</v>
      </c>
      <c r="H30" s="27">
        <v>22591189</v>
      </c>
      <c r="I30" s="27">
        <v>22818876</v>
      </c>
      <c r="J30" s="27">
        <v>66559328</v>
      </c>
      <c r="K30" s="27">
        <v>95472160</v>
      </c>
      <c r="L30" s="27">
        <v>24481008</v>
      </c>
      <c r="M30" s="27">
        <v>-46427196</v>
      </c>
      <c r="N30" s="27">
        <v>73525972</v>
      </c>
      <c r="O30" s="27"/>
      <c r="P30" s="27"/>
      <c r="Q30" s="27"/>
      <c r="R30" s="27"/>
      <c r="S30" s="27"/>
      <c r="T30" s="27"/>
      <c r="U30" s="27"/>
      <c r="V30" s="27"/>
      <c r="W30" s="27">
        <v>140085300</v>
      </c>
      <c r="X30" s="27">
        <v>315424531</v>
      </c>
      <c r="Y30" s="27">
        <v>-175339231</v>
      </c>
      <c r="Z30" s="7">
        <v>-55.59</v>
      </c>
      <c r="AA30" s="25">
        <v>629788177</v>
      </c>
    </row>
    <row r="31" spans="1:27" ht="13.5">
      <c r="A31" s="5" t="s">
        <v>35</v>
      </c>
      <c r="B31" s="3"/>
      <c r="C31" s="22">
        <v>3082631327</v>
      </c>
      <c r="D31" s="22"/>
      <c r="E31" s="23">
        <v>3089683527</v>
      </c>
      <c r="F31" s="24">
        <v>3089683527</v>
      </c>
      <c r="G31" s="24">
        <v>180085847</v>
      </c>
      <c r="H31" s="24">
        <v>371056552</v>
      </c>
      <c r="I31" s="24">
        <v>301839460</v>
      </c>
      <c r="J31" s="24">
        <v>852981859</v>
      </c>
      <c r="K31" s="24">
        <v>235489680</v>
      </c>
      <c r="L31" s="24">
        <v>339159600</v>
      </c>
      <c r="M31" s="24">
        <v>377639195</v>
      </c>
      <c r="N31" s="24">
        <v>952288475</v>
      </c>
      <c r="O31" s="24"/>
      <c r="P31" s="24"/>
      <c r="Q31" s="24"/>
      <c r="R31" s="24"/>
      <c r="S31" s="24"/>
      <c r="T31" s="24"/>
      <c r="U31" s="24"/>
      <c r="V31" s="24"/>
      <c r="W31" s="24">
        <v>1805270334</v>
      </c>
      <c r="X31" s="24">
        <v>1577770189</v>
      </c>
      <c r="Y31" s="24">
        <v>227500145</v>
      </c>
      <c r="Z31" s="6">
        <v>14.42</v>
      </c>
      <c r="AA31" s="22">
        <v>3089683527</v>
      </c>
    </row>
    <row r="32" spans="1:27" ht="13.5">
      <c r="A32" s="2" t="s">
        <v>36</v>
      </c>
      <c r="B32" s="3"/>
      <c r="C32" s="19">
        <f aca="true" t="shared" si="6" ref="C32:Y32">SUM(C33:C37)</f>
        <v>3484408447</v>
      </c>
      <c r="D32" s="19">
        <f>SUM(D33:D37)</f>
        <v>0</v>
      </c>
      <c r="E32" s="20">
        <f t="shared" si="6"/>
        <v>3490120259</v>
      </c>
      <c r="F32" s="21">
        <f t="shared" si="6"/>
        <v>3490120259</v>
      </c>
      <c r="G32" s="21">
        <f t="shared" si="6"/>
        <v>193174296</v>
      </c>
      <c r="H32" s="21">
        <f t="shared" si="6"/>
        <v>251842947</v>
      </c>
      <c r="I32" s="21">
        <f t="shared" si="6"/>
        <v>267504300</v>
      </c>
      <c r="J32" s="21">
        <f t="shared" si="6"/>
        <v>712521543</v>
      </c>
      <c r="K32" s="21">
        <f t="shared" si="6"/>
        <v>295390741</v>
      </c>
      <c r="L32" s="21">
        <f t="shared" si="6"/>
        <v>342013153</v>
      </c>
      <c r="M32" s="21">
        <f t="shared" si="6"/>
        <v>330093472</v>
      </c>
      <c r="N32" s="21">
        <f t="shared" si="6"/>
        <v>967497366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1680018909</v>
      </c>
      <c r="X32" s="21">
        <f t="shared" si="6"/>
        <v>1754450799</v>
      </c>
      <c r="Y32" s="21">
        <f t="shared" si="6"/>
        <v>-74431890</v>
      </c>
      <c r="Z32" s="4">
        <f>+IF(X32&lt;&gt;0,+(Y32/X32)*100,0)</f>
        <v>-4.2424609480314075</v>
      </c>
      <c r="AA32" s="19">
        <f>SUM(AA33:AA37)</f>
        <v>3490120259</v>
      </c>
    </row>
    <row r="33" spans="1:27" ht="13.5">
      <c r="A33" s="5" t="s">
        <v>37</v>
      </c>
      <c r="B33" s="3"/>
      <c r="C33" s="22">
        <v>496884782</v>
      </c>
      <c r="D33" s="22"/>
      <c r="E33" s="23">
        <v>573423765</v>
      </c>
      <c r="F33" s="24">
        <v>573423765</v>
      </c>
      <c r="G33" s="24">
        <v>29902589</v>
      </c>
      <c r="H33" s="24">
        <v>35755721</v>
      </c>
      <c r="I33" s="24">
        <v>34035583</v>
      </c>
      <c r="J33" s="24">
        <v>99693893</v>
      </c>
      <c r="K33" s="24">
        <v>41426370</v>
      </c>
      <c r="L33" s="24">
        <v>50047332</v>
      </c>
      <c r="M33" s="24">
        <v>53687136</v>
      </c>
      <c r="N33" s="24">
        <v>145160838</v>
      </c>
      <c r="O33" s="24"/>
      <c r="P33" s="24"/>
      <c r="Q33" s="24"/>
      <c r="R33" s="24"/>
      <c r="S33" s="24"/>
      <c r="T33" s="24"/>
      <c r="U33" s="24"/>
      <c r="V33" s="24"/>
      <c r="W33" s="24">
        <v>244854731</v>
      </c>
      <c r="X33" s="24">
        <v>292482923</v>
      </c>
      <c r="Y33" s="24">
        <v>-47628192</v>
      </c>
      <c r="Z33" s="6">
        <v>-16.28</v>
      </c>
      <c r="AA33" s="22">
        <v>573423765</v>
      </c>
    </row>
    <row r="34" spans="1:27" ht="13.5">
      <c r="A34" s="5" t="s">
        <v>38</v>
      </c>
      <c r="B34" s="3"/>
      <c r="C34" s="22">
        <v>620435043</v>
      </c>
      <c r="D34" s="22"/>
      <c r="E34" s="23">
        <v>620487145</v>
      </c>
      <c r="F34" s="24">
        <v>620487145</v>
      </c>
      <c r="G34" s="24">
        <v>38891779</v>
      </c>
      <c r="H34" s="24">
        <v>41946923</v>
      </c>
      <c r="I34" s="24">
        <v>48959020</v>
      </c>
      <c r="J34" s="24">
        <v>129797722</v>
      </c>
      <c r="K34" s="24">
        <v>50634333</v>
      </c>
      <c r="L34" s="24">
        <v>71960079</v>
      </c>
      <c r="M34" s="24">
        <v>56414859</v>
      </c>
      <c r="N34" s="24">
        <v>179009271</v>
      </c>
      <c r="O34" s="24"/>
      <c r="P34" s="24"/>
      <c r="Q34" s="24"/>
      <c r="R34" s="24"/>
      <c r="S34" s="24"/>
      <c r="T34" s="24"/>
      <c r="U34" s="24"/>
      <c r="V34" s="24"/>
      <c r="W34" s="24">
        <v>308806993</v>
      </c>
      <c r="X34" s="24">
        <v>315154960</v>
      </c>
      <c r="Y34" s="24">
        <v>-6347967</v>
      </c>
      <c r="Z34" s="6">
        <v>-2.01</v>
      </c>
      <c r="AA34" s="22">
        <v>620487145</v>
      </c>
    </row>
    <row r="35" spans="1:27" ht="13.5">
      <c r="A35" s="5" t="s">
        <v>39</v>
      </c>
      <c r="B35" s="3"/>
      <c r="C35" s="22">
        <v>1574790594</v>
      </c>
      <c r="D35" s="22"/>
      <c r="E35" s="23">
        <v>1254374800</v>
      </c>
      <c r="F35" s="24">
        <v>1254374800</v>
      </c>
      <c r="G35" s="24">
        <v>72804450</v>
      </c>
      <c r="H35" s="24">
        <v>108212818</v>
      </c>
      <c r="I35" s="24">
        <v>114267788</v>
      </c>
      <c r="J35" s="24">
        <v>295285056</v>
      </c>
      <c r="K35" s="24">
        <v>109913909</v>
      </c>
      <c r="L35" s="24">
        <v>134739916</v>
      </c>
      <c r="M35" s="24">
        <v>116599050</v>
      </c>
      <c r="N35" s="24">
        <v>361252875</v>
      </c>
      <c r="O35" s="24"/>
      <c r="P35" s="24"/>
      <c r="Q35" s="24"/>
      <c r="R35" s="24"/>
      <c r="S35" s="24"/>
      <c r="T35" s="24"/>
      <c r="U35" s="24"/>
      <c r="V35" s="24"/>
      <c r="W35" s="24">
        <v>656537931</v>
      </c>
      <c r="X35" s="24">
        <v>612970907</v>
      </c>
      <c r="Y35" s="24">
        <v>43567024</v>
      </c>
      <c r="Z35" s="6">
        <v>7.11</v>
      </c>
      <c r="AA35" s="22">
        <v>1254374800</v>
      </c>
    </row>
    <row r="36" spans="1:27" ht="13.5">
      <c r="A36" s="5" t="s">
        <v>40</v>
      </c>
      <c r="B36" s="3"/>
      <c r="C36" s="22">
        <v>390961440</v>
      </c>
      <c r="D36" s="22"/>
      <c r="E36" s="23">
        <v>595881799</v>
      </c>
      <c r="F36" s="24">
        <v>595881799</v>
      </c>
      <c r="G36" s="24">
        <v>17318597</v>
      </c>
      <c r="H36" s="24">
        <v>35228223</v>
      </c>
      <c r="I36" s="24">
        <v>37142585</v>
      </c>
      <c r="J36" s="24">
        <v>89689405</v>
      </c>
      <c r="K36" s="24">
        <v>55776603</v>
      </c>
      <c r="L36" s="24">
        <v>34088539</v>
      </c>
      <c r="M36" s="24">
        <v>65351631</v>
      </c>
      <c r="N36" s="24">
        <v>155216773</v>
      </c>
      <c r="O36" s="24"/>
      <c r="P36" s="24"/>
      <c r="Q36" s="24"/>
      <c r="R36" s="24"/>
      <c r="S36" s="24"/>
      <c r="T36" s="24"/>
      <c r="U36" s="24"/>
      <c r="V36" s="24"/>
      <c r="W36" s="24">
        <v>244906178</v>
      </c>
      <c r="X36" s="24">
        <v>302434326</v>
      </c>
      <c r="Y36" s="24">
        <v>-57528148</v>
      </c>
      <c r="Z36" s="6">
        <v>-19.02</v>
      </c>
      <c r="AA36" s="22">
        <v>595881799</v>
      </c>
    </row>
    <row r="37" spans="1:27" ht="13.5">
      <c r="A37" s="5" t="s">
        <v>41</v>
      </c>
      <c r="B37" s="3"/>
      <c r="C37" s="25">
        <v>401336588</v>
      </c>
      <c r="D37" s="25"/>
      <c r="E37" s="26">
        <v>445952750</v>
      </c>
      <c r="F37" s="27">
        <v>445952750</v>
      </c>
      <c r="G37" s="27">
        <v>34256881</v>
      </c>
      <c r="H37" s="27">
        <v>30699262</v>
      </c>
      <c r="I37" s="27">
        <v>33099324</v>
      </c>
      <c r="J37" s="27">
        <v>98055467</v>
      </c>
      <c r="K37" s="27">
        <v>37639526</v>
      </c>
      <c r="L37" s="27">
        <v>51177287</v>
      </c>
      <c r="M37" s="27">
        <v>38040796</v>
      </c>
      <c r="N37" s="27">
        <v>126857609</v>
      </c>
      <c r="O37" s="27"/>
      <c r="P37" s="27"/>
      <c r="Q37" s="27"/>
      <c r="R37" s="27"/>
      <c r="S37" s="27"/>
      <c r="T37" s="27"/>
      <c r="U37" s="27"/>
      <c r="V37" s="27"/>
      <c r="W37" s="27">
        <v>224913076</v>
      </c>
      <c r="X37" s="27">
        <v>231407683</v>
      </c>
      <c r="Y37" s="27">
        <v>-6494607</v>
      </c>
      <c r="Z37" s="7">
        <v>-2.81</v>
      </c>
      <c r="AA37" s="25">
        <v>445952750</v>
      </c>
    </row>
    <row r="38" spans="1:27" ht="13.5">
      <c r="A38" s="2" t="s">
        <v>42</v>
      </c>
      <c r="B38" s="8"/>
      <c r="C38" s="19">
        <f aca="true" t="shared" si="7" ref="C38:Y38">SUM(C39:C41)</f>
        <v>2094854822</v>
      </c>
      <c r="D38" s="19">
        <f>SUM(D39:D41)</f>
        <v>0</v>
      </c>
      <c r="E38" s="20">
        <f t="shared" si="7"/>
        <v>2234763988</v>
      </c>
      <c r="F38" s="21">
        <f t="shared" si="7"/>
        <v>2234763988</v>
      </c>
      <c r="G38" s="21">
        <f t="shared" si="7"/>
        <v>129548777</v>
      </c>
      <c r="H38" s="21">
        <f t="shared" si="7"/>
        <v>165362137</v>
      </c>
      <c r="I38" s="21">
        <f t="shared" si="7"/>
        <v>161053278</v>
      </c>
      <c r="J38" s="21">
        <f t="shared" si="7"/>
        <v>455964192</v>
      </c>
      <c r="K38" s="21">
        <f t="shared" si="7"/>
        <v>177563923</v>
      </c>
      <c r="L38" s="21">
        <f t="shared" si="7"/>
        <v>294028167</v>
      </c>
      <c r="M38" s="21">
        <f t="shared" si="7"/>
        <v>217918737</v>
      </c>
      <c r="N38" s="21">
        <f t="shared" si="7"/>
        <v>689510827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1145475019</v>
      </c>
      <c r="X38" s="21">
        <f t="shared" si="7"/>
        <v>1175937030</v>
      </c>
      <c r="Y38" s="21">
        <f t="shared" si="7"/>
        <v>-30462011</v>
      </c>
      <c r="Z38" s="4">
        <f>+IF(X38&lt;&gt;0,+(Y38/X38)*100,0)</f>
        <v>-2.5904457656206303</v>
      </c>
      <c r="AA38" s="19">
        <f>SUM(AA39:AA41)</f>
        <v>2234763988</v>
      </c>
    </row>
    <row r="39" spans="1:27" ht="13.5">
      <c r="A39" s="5" t="s">
        <v>43</v>
      </c>
      <c r="B39" s="3"/>
      <c r="C39" s="22">
        <v>612990327</v>
      </c>
      <c r="D39" s="22"/>
      <c r="E39" s="23">
        <v>648311933</v>
      </c>
      <c r="F39" s="24">
        <v>648311933</v>
      </c>
      <c r="G39" s="24">
        <v>52667978</v>
      </c>
      <c r="H39" s="24">
        <v>50093697</v>
      </c>
      <c r="I39" s="24">
        <v>47637805</v>
      </c>
      <c r="J39" s="24">
        <v>150399480</v>
      </c>
      <c r="K39" s="24">
        <v>61273109</v>
      </c>
      <c r="L39" s="24">
        <v>80742836</v>
      </c>
      <c r="M39" s="24">
        <v>47125534</v>
      </c>
      <c r="N39" s="24">
        <v>189141479</v>
      </c>
      <c r="O39" s="24"/>
      <c r="P39" s="24"/>
      <c r="Q39" s="24"/>
      <c r="R39" s="24"/>
      <c r="S39" s="24"/>
      <c r="T39" s="24"/>
      <c r="U39" s="24"/>
      <c r="V39" s="24"/>
      <c r="W39" s="24">
        <v>339540959</v>
      </c>
      <c r="X39" s="24">
        <v>358979863</v>
      </c>
      <c r="Y39" s="24">
        <v>-19438904</v>
      </c>
      <c r="Z39" s="6">
        <v>-5.42</v>
      </c>
      <c r="AA39" s="22">
        <v>648311933</v>
      </c>
    </row>
    <row r="40" spans="1:27" ht="13.5">
      <c r="A40" s="5" t="s">
        <v>44</v>
      </c>
      <c r="B40" s="3"/>
      <c r="C40" s="22">
        <v>1420010741</v>
      </c>
      <c r="D40" s="22"/>
      <c r="E40" s="23">
        <v>1528513207</v>
      </c>
      <c r="F40" s="24">
        <v>1528513207</v>
      </c>
      <c r="G40" s="24">
        <v>74626044</v>
      </c>
      <c r="H40" s="24">
        <v>109853663</v>
      </c>
      <c r="I40" s="24">
        <v>109374483</v>
      </c>
      <c r="J40" s="24">
        <v>293854190</v>
      </c>
      <c r="K40" s="24">
        <v>112095567</v>
      </c>
      <c r="L40" s="24">
        <v>207285262</v>
      </c>
      <c r="M40" s="24">
        <v>166138381</v>
      </c>
      <c r="N40" s="24">
        <v>485519210</v>
      </c>
      <c r="O40" s="24"/>
      <c r="P40" s="24"/>
      <c r="Q40" s="24"/>
      <c r="R40" s="24"/>
      <c r="S40" s="24"/>
      <c r="T40" s="24"/>
      <c r="U40" s="24"/>
      <c r="V40" s="24"/>
      <c r="W40" s="24">
        <v>779373400</v>
      </c>
      <c r="X40" s="24">
        <v>786995052</v>
      </c>
      <c r="Y40" s="24">
        <v>-7621652</v>
      </c>
      <c r="Z40" s="6">
        <v>-0.97</v>
      </c>
      <c r="AA40" s="22">
        <v>1528513207</v>
      </c>
    </row>
    <row r="41" spans="1:27" ht="13.5">
      <c r="A41" s="5" t="s">
        <v>45</v>
      </c>
      <c r="B41" s="3"/>
      <c r="C41" s="22">
        <v>61853754</v>
      </c>
      <c r="D41" s="22"/>
      <c r="E41" s="23">
        <v>57938848</v>
      </c>
      <c r="F41" s="24">
        <v>57938848</v>
      </c>
      <c r="G41" s="24">
        <v>2254755</v>
      </c>
      <c r="H41" s="24">
        <v>5414777</v>
      </c>
      <c r="I41" s="24">
        <v>4040990</v>
      </c>
      <c r="J41" s="24">
        <v>11710522</v>
      </c>
      <c r="K41" s="24">
        <v>4195247</v>
      </c>
      <c r="L41" s="24">
        <v>6000069</v>
      </c>
      <c r="M41" s="24">
        <v>4654822</v>
      </c>
      <c r="N41" s="24">
        <v>14850138</v>
      </c>
      <c r="O41" s="24"/>
      <c r="P41" s="24"/>
      <c r="Q41" s="24"/>
      <c r="R41" s="24"/>
      <c r="S41" s="24"/>
      <c r="T41" s="24"/>
      <c r="U41" s="24"/>
      <c r="V41" s="24"/>
      <c r="W41" s="24">
        <v>26560660</v>
      </c>
      <c r="X41" s="24">
        <v>29962115</v>
      </c>
      <c r="Y41" s="24">
        <v>-3401455</v>
      </c>
      <c r="Z41" s="6">
        <v>-11.35</v>
      </c>
      <c r="AA41" s="22">
        <v>57938848</v>
      </c>
    </row>
    <row r="42" spans="1:27" ht="13.5">
      <c r="A42" s="2" t="s">
        <v>46</v>
      </c>
      <c r="B42" s="8"/>
      <c r="C42" s="19">
        <f aca="true" t="shared" si="8" ref="C42:Y42">SUM(C43:C46)</f>
        <v>12028001934</v>
      </c>
      <c r="D42" s="19">
        <f>SUM(D43:D46)</f>
        <v>0</v>
      </c>
      <c r="E42" s="20">
        <f t="shared" si="8"/>
        <v>12784430168</v>
      </c>
      <c r="F42" s="21">
        <f t="shared" si="8"/>
        <v>12784430168</v>
      </c>
      <c r="G42" s="21">
        <f t="shared" si="8"/>
        <v>298861263</v>
      </c>
      <c r="H42" s="21">
        <f t="shared" si="8"/>
        <v>2054476250</v>
      </c>
      <c r="I42" s="21">
        <f t="shared" si="8"/>
        <v>1319436473</v>
      </c>
      <c r="J42" s="21">
        <f t="shared" si="8"/>
        <v>3672773986</v>
      </c>
      <c r="K42" s="21">
        <f t="shared" si="8"/>
        <v>1004228398</v>
      </c>
      <c r="L42" s="21">
        <f t="shared" si="8"/>
        <v>1594017915</v>
      </c>
      <c r="M42" s="21">
        <f t="shared" si="8"/>
        <v>1150427295</v>
      </c>
      <c r="N42" s="21">
        <f t="shared" si="8"/>
        <v>3748673608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7421447594</v>
      </c>
      <c r="X42" s="21">
        <f t="shared" si="8"/>
        <v>6918998523</v>
      </c>
      <c r="Y42" s="21">
        <f t="shared" si="8"/>
        <v>502449071</v>
      </c>
      <c r="Z42" s="4">
        <f>+IF(X42&lt;&gt;0,+(Y42/X42)*100,0)</f>
        <v>7.261875679403147</v>
      </c>
      <c r="AA42" s="19">
        <f>SUM(AA43:AA46)</f>
        <v>12784430168</v>
      </c>
    </row>
    <row r="43" spans="1:27" ht="13.5">
      <c r="A43" s="5" t="s">
        <v>47</v>
      </c>
      <c r="B43" s="3"/>
      <c r="C43" s="22">
        <v>8718968749</v>
      </c>
      <c r="D43" s="22"/>
      <c r="E43" s="23">
        <v>8723960367</v>
      </c>
      <c r="F43" s="24">
        <v>8723960367</v>
      </c>
      <c r="G43" s="24">
        <v>173154426</v>
      </c>
      <c r="H43" s="24">
        <v>1639923792</v>
      </c>
      <c r="I43" s="24">
        <v>993426966</v>
      </c>
      <c r="J43" s="24">
        <v>2806505184</v>
      </c>
      <c r="K43" s="24">
        <v>630746632</v>
      </c>
      <c r="L43" s="24">
        <v>939063057</v>
      </c>
      <c r="M43" s="24">
        <v>753135233</v>
      </c>
      <c r="N43" s="24">
        <v>2322944922</v>
      </c>
      <c r="O43" s="24"/>
      <c r="P43" s="24"/>
      <c r="Q43" s="24"/>
      <c r="R43" s="24"/>
      <c r="S43" s="24"/>
      <c r="T43" s="24"/>
      <c r="U43" s="24"/>
      <c r="V43" s="24"/>
      <c r="W43" s="24">
        <v>5129450106</v>
      </c>
      <c r="X43" s="24">
        <v>4830216678</v>
      </c>
      <c r="Y43" s="24">
        <v>299233428</v>
      </c>
      <c r="Z43" s="6">
        <v>6.2</v>
      </c>
      <c r="AA43" s="22">
        <v>8723960367</v>
      </c>
    </row>
    <row r="44" spans="1:27" ht="13.5">
      <c r="A44" s="5" t="s">
        <v>48</v>
      </c>
      <c r="B44" s="3"/>
      <c r="C44" s="22">
        <v>2172716221</v>
      </c>
      <c r="D44" s="22"/>
      <c r="E44" s="23">
        <v>2813610235</v>
      </c>
      <c r="F44" s="24">
        <v>2813610235</v>
      </c>
      <c r="G44" s="24">
        <v>72642660</v>
      </c>
      <c r="H44" s="24">
        <v>329564383</v>
      </c>
      <c r="I44" s="24">
        <v>225289620</v>
      </c>
      <c r="J44" s="24">
        <v>627496663</v>
      </c>
      <c r="K44" s="24">
        <v>250488390</v>
      </c>
      <c r="L44" s="24">
        <v>387600333</v>
      </c>
      <c r="M44" s="24">
        <v>282725763</v>
      </c>
      <c r="N44" s="24">
        <v>920814486</v>
      </c>
      <c r="O44" s="24"/>
      <c r="P44" s="24"/>
      <c r="Q44" s="24"/>
      <c r="R44" s="24"/>
      <c r="S44" s="24"/>
      <c r="T44" s="24"/>
      <c r="U44" s="24"/>
      <c r="V44" s="24"/>
      <c r="W44" s="24">
        <v>1548311149</v>
      </c>
      <c r="X44" s="24">
        <v>1458234251</v>
      </c>
      <c r="Y44" s="24">
        <v>90076898</v>
      </c>
      <c r="Z44" s="6">
        <v>6.18</v>
      </c>
      <c r="AA44" s="22">
        <v>2813610235</v>
      </c>
    </row>
    <row r="45" spans="1:27" ht="13.5">
      <c r="A45" s="5" t="s">
        <v>49</v>
      </c>
      <c r="B45" s="3"/>
      <c r="C45" s="25">
        <v>533042438</v>
      </c>
      <c r="D45" s="25"/>
      <c r="E45" s="26">
        <v>607802872</v>
      </c>
      <c r="F45" s="27">
        <v>607802872</v>
      </c>
      <c r="G45" s="27">
        <v>25233680</v>
      </c>
      <c r="H45" s="27">
        <v>30710111</v>
      </c>
      <c r="I45" s="27">
        <v>41695398</v>
      </c>
      <c r="J45" s="27">
        <v>97639189</v>
      </c>
      <c r="K45" s="27">
        <v>70807955</v>
      </c>
      <c r="L45" s="27">
        <v>146577104</v>
      </c>
      <c r="M45" s="27">
        <v>52948466</v>
      </c>
      <c r="N45" s="27">
        <v>270333525</v>
      </c>
      <c r="O45" s="27"/>
      <c r="P45" s="27"/>
      <c r="Q45" s="27"/>
      <c r="R45" s="27"/>
      <c r="S45" s="27"/>
      <c r="T45" s="27"/>
      <c r="U45" s="27"/>
      <c r="V45" s="27"/>
      <c r="W45" s="27">
        <v>367972714</v>
      </c>
      <c r="X45" s="27">
        <v>305645619</v>
      </c>
      <c r="Y45" s="27">
        <v>62327095</v>
      </c>
      <c r="Z45" s="7">
        <v>20.39</v>
      </c>
      <c r="AA45" s="25">
        <v>607802872</v>
      </c>
    </row>
    <row r="46" spans="1:27" ht="13.5">
      <c r="A46" s="5" t="s">
        <v>50</v>
      </c>
      <c r="B46" s="3"/>
      <c r="C46" s="22">
        <v>603274526</v>
      </c>
      <c r="D46" s="22"/>
      <c r="E46" s="23">
        <v>639056694</v>
      </c>
      <c r="F46" s="24">
        <v>639056694</v>
      </c>
      <c r="G46" s="24">
        <v>27830497</v>
      </c>
      <c r="H46" s="24">
        <v>54277964</v>
      </c>
      <c r="I46" s="24">
        <v>59024489</v>
      </c>
      <c r="J46" s="24">
        <v>141132950</v>
      </c>
      <c r="K46" s="24">
        <v>52185421</v>
      </c>
      <c r="L46" s="24">
        <v>120777421</v>
      </c>
      <c r="M46" s="24">
        <v>61617833</v>
      </c>
      <c r="N46" s="24">
        <v>234580675</v>
      </c>
      <c r="O46" s="24"/>
      <c r="P46" s="24"/>
      <c r="Q46" s="24"/>
      <c r="R46" s="24"/>
      <c r="S46" s="24"/>
      <c r="T46" s="24"/>
      <c r="U46" s="24"/>
      <c r="V46" s="24"/>
      <c r="W46" s="24">
        <v>375713625</v>
      </c>
      <c r="X46" s="24">
        <v>324901975</v>
      </c>
      <c r="Y46" s="24">
        <v>50811650</v>
      </c>
      <c r="Z46" s="6">
        <v>15.64</v>
      </c>
      <c r="AA46" s="22">
        <v>639056694</v>
      </c>
    </row>
    <row r="47" spans="1:27" ht="13.5">
      <c r="A47" s="2" t="s">
        <v>51</v>
      </c>
      <c r="B47" s="8" t="s">
        <v>52</v>
      </c>
      <c r="C47" s="19">
        <v>173106939</v>
      </c>
      <c r="D47" s="19"/>
      <c r="E47" s="20">
        <v>212899590</v>
      </c>
      <c r="F47" s="21">
        <v>212899590</v>
      </c>
      <c r="G47" s="21">
        <v>18620831</v>
      </c>
      <c r="H47" s="21">
        <v>16931660</v>
      </c>
      <c r="I47" s="21">
        <v>11617371</v>
      </c>
      <c r="J47" s="21">
        <v>47169862</v>
      </c>
      <c r="K47" s="21">
        <v>12565853</v>
      </c>
      <c r="L47" s="21">
        <v>13981863</v>
      </c>
      <c r="M47" s="21">
        <v>22663466</v>
      </c>
      <c r="N47" s="21">
        <v>49211182</v>
      </c>
      <c r="O47" s="21"/>
      <c r="P47" s="21"/>
      <c r="Q47" s="21"/>
      <c r="R47" s="21"/>
      <c r="S47" s="21"/>
      <c r="T47" s="21"/>
      <c r="U47" s="21"/>
      <c r="V47" s="21"/>
      <c r="W47" s="21">
        <v>96381044</v>
      </c>
      <c r="X47" s="21">
        <v>108191064</v>
      </c>
      <c r="Y47" s="21">
        <v>-11810020</v>
      </c>
      <c r="Z47" s="4">
        <v>-10.92</v>
      </c>
      <c r="AA47" s="19">
        <v>212899590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22128521925</v>
      </c>
      <c r="D48" s="40">
        <f>+D28+D32+D38+D42+D47</f>
        <v>0</v>
      </c>
      <c r="E48" s="41">
        <f t="shared" si="9"/>
        <v>23839955761</v>
      </c>
      <c r="F48" s="42">
        <f t="shared" si="9"/>
        <v>23839955761</v>
      </c>
      <c r="G48" s="42">
        <f t="shared" si="9"/>
        <v>921983885</v>
      </c>
      <c r="H48" s="42">
        <f t="shared" si="9"/>
        <v>2983718458</v>
      </c>
      <c r="I48" s="42">
        <f t="shared" si="9"/>
        <v>2187659895</v>
      </c>
      <c r="J48" s="42">
        <f t="shared" si="9"/>
        <v>6093362238</v>
      </c>
      <c r="K48" s="42">
        <f t="shared" si="9"/>
        <v>1926587389</v>
      </c>
      <c r="L48" s="42">
        <f t="shared" si="9"/>
        <v>2754017812</v>
      </c>
      <c r="M48" s="42">
        <f t="shared" si="9"/>
        <v>2164256382</v>
      </c>
      <c r="N48" s="42">
        <f t="shared" si="9"/>
        <v>6844861583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12938223821</v>
      </c>
      <c r="X48" s="42">
        <f t="shared" si="9"/>
        <v>12562366708</v>
      </c>
      <c r="Y48" s="42">
        <f t="shared" si="9"/>
        <v>375857113</v>
      </c>
      <c r="Z48" s="43">
        <f>+IF(X48&lt;&gt;0,+(Y48/X48)*100,0)</f>
        <v>2.9919291622067177</v>
      </c>
      <c r="AA48" s="40">
        <f>+AA28+AA32+AA38+AA42+AA47</f>
        <v>23839955761</v>
      </c>
    </row>
    <row r="49" spans="1:27" ht="13.5">
      <c r="A49" s="14" t="s">
        <v>58</v>
      </c>
      <c r="B49" s="15"/>
      <c r="C49" s="44">
        <f aca="true" t="shared" si="10" ref="C49:Y49">+C25-C48</f>
        <v>1065306404</v>
      </c>
      <c r="D49" s="44">
        <f>+D25-D48</f>
        <v>0</v>
      </c>
      <c r="E49" s="45">
        <f t="shared" si="10"/>
        <v>3643928278</v>
      </c>
      <c r="F49" s="46">
        <f t="shared" si="10"/>
        <v>3643928278</v>
      </c>
      <c r="G49" s="46">
        <f t="shared" si="10"/>
        <v>1501610654</v>
      </c>
      <c r="H49" s="46">
        <f t="shared" si="10"/>
        <v>-487486671</v>
      </c>
      <c r="I49" s="46">
        <f t="shared" si="10"/>
        <v>-84166574</v>
      </c>
      <c r="J49" s="46">
        <f t="shared" si="10"/>
        <v>929957409</v>
      </c>
      <c r="K49" s="46">
        <f t="shared" si="10"/>
        <v>-18576020</v>
      </c>
      <c r="L49" s="46">
        <f t="shared" si="10"/>
        <v>-380670253</v>
      </c>
      <c r="M49" s="46">
        <f t="shared" si="10"/>
        <v>110043409</v>
      </c>
      <c r="N49" s="46">
        <f t="shared" si="10"/>
        <v>-289202864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640754545</v>
      </c>
      <c r="X49" s="46">
        <f>IF(F25=F48,0,X25-X48)</f>
        <v>1584778407</v>
      </c>
      <c r="Y49" s="46">
        <f t="shared" si="10"/>
        <v>-944023862</v>
      </c>
      <c r="Z49" s="47">
        <f>+IF(X49&lt;&gt;0,+(Y49/X49)*100,0)</f>
        <v>-59.56819311963278</v>
      </c>
      <c r="AA49" s="44">
        <f>+AA25-AA48</f>
        <v>3643928278</v>
      </c>
    </row>
    <row r="50" spans="1:27" ht="13.5">
      <c r="A50" s="16" t="s">
        <v>71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73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1327273934</v>
      </c>
      <c r="D5" s="19">
        <f>SUM(D6:D8)</f>
        <v>0</v>
      </c>
      <c r="E5" s="20">
        <f t="shared" si="0"/>
        <v>1308189734</v>
      </c>
      <c r="F5" s="21">
        <f t="shared" si="0"/>
        <v>1308189734</v>
      </c>
      <c r="G5" s="21">
        <f t="shared" si="0"/>
        <v>283848399</v>
      </c>
      <c r="H5" s="21">
        <f t="shared" si="0"/>
        <v>47786826</v>
      </c>
      <c r="I5" s="21">
        <f t="shared" si="0"/>
        <v>48101587</v>
      </c>
      <c r="J5" s="21">
        <f t="shared" si="0"/>
        <v>379736812</v>
      </c>
      <c r="K5" s="21">
        <f t="shared" si="0"/>
        <v>58384943</v>
      </c>
      <c r="L5" s="21">
        <f t="shared" si="0"/>
        <v>286644675</v>
      </c>
      <c r="M5" s="21">
        <f t="shared" si="0"/>
        <v>82020895</v>
      </c>
      <c r="N5" s="21">
        <f t="shared" si="0"/>
        <v>427050513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806787325</v>
      </c>
      <c r="X5" s="21">
        <f t="shared" si="0"/>
        <v>726300692</v>
      </c>
      <c r="Y5" s="21">
        <f t="shared" si="0"/>
        <v>80486633</v>
      </c>
      <c r="Z5" s="4">
        <f>+IF(X5&lt;&gt;0,+(Y5/X5)*100,0)</f>
        <v>11.081723298151559</v>
      </c>
      <c r="AA5" s="19">
        <f>SUM(AA6:AA8)</f>
        <v>1308189734</v>
      </c>
    </row>
    <row r="6" spans="1:27" ht="13.5">
      <c r="A6" s="5" t="s">
        <v>33</v>
      </c>
      <c r="B6" s="3"/>
      <c r="C6" s="22"/>
      <c r="D6" s="22"/>
      <c r="E6" s="23"/>
      <c r="F6" s="24"/>
      <c r="G6" s="24">
        <v>411195</v>
      </c>
      <c r="H6" s="24">
        <v>323061</v>
      </c>
      <c r="I6" s="24">
        <v>441329</v>
      </c>
      <c r="J6" s="24">
        <v>1175585</v>
      </c>
      <c r="K6" s="24">
        <v>459602</v>
      </c>
      <c r="L6" s="24">
        <v>444757</v>
      </c>
      <c r="M6" s="24">
        <v>488451</v>
      </c>
      <c r="N6" s="24">
        <v>1392810</v>
      </c>
      <c r="O6" s="24"/>
      <c r="P6" s="24"/>
      <c r="Q6" s="24"/>
      <c r="R6" s="24"/>
      <c r="S6" s="24"/>
      <c r="T6" s="24"/>
      <c r="U6" s="24"/>
      <c r="V6" s="24"/>
      <c r="W6" s="24">
        <v>2568395</v>
      </c>
      <c r="X6" s="24"/>
      <c r="Y6" s="24">
        <v>2568395</v>
      </c>
      <c r="Z6" s="6">
        <v>0</v>
      </c>
      <c r="AA6" s="22"/>
    </row>
    <row r="7" spans="1:27" ht="13.5">
      <c r="A7" s="5" t="s">
        <v>34</v>
      </c>
      <c r="B7" s="3"/>
      <c r="C7" s="25">
        <v>1325767492</v>
      </c>
      <c r="D7" s="25"/>
      <c r="E7" s="26">
        <v>1303602303</v>
      </c>
      <c r="F7" s="27">
        <v>1303602303</v>
      </c>
      <c r="G7" s="27">
        <v>283437090</v>
      </c>
      <c r="H7" s="27">
        <v>47102542</v>
      </c>
      <c r="I7" s="27">
        <v>47659096</v>
      </c>
      <c r="J7" s="27">
        <v>378198728</v>
      </c>
      <c r="K7" s="27">
        <v>57923683</v>
      </c>
      <c r="L7" s="27">
        <v>285846255</v>
      </c>
      <c r="M7" s="27">
        <v>81532067</v>
      </c>
      <c r="N7" s="27">
        <v>425302005</v>
      </c>
      <c r="O7" s="27"/>
      <c r="P7" s="27"/>
      <c r="Q7" s="27"/>
      <c r="R7" s="27"/>
      <c r="S7" s="27"/>
      <c r="T7" s="27"/>
      <c r="U7" s="27"/>
      <c r="V7" s="27"/>
      <c r="W7" s="27">
        <v>803500733</v>
      </c>
      <c r="X7" s="27">
        <v>723753773</v>
      </c>
      <c r="Y7" s="27">
        <v>79746960</v>
      </c>
      <c r="Z7" s="7">
        <v>11.02</v>
      </c>
      <c r="AA7" s="25">
        <v>1303602303</v>
      </c>
    </row>
    <row r="8" spans="1:27" ht="13.5">
      <c r="A8" s="5" t="s">
        <v>35</v>
      </c>
      <c r="B8" s="3"/>
      <c r="C8" s="22">
        <v>1506442</v>
      </c>
      <c r="D8" s="22"/>
      <c r="E8" s="23">
        <v>4587431</v>
      </c>
      <c r="F8" s="24">
        <v>4587431</v>
      </c>
      <c r="G8" s="24">
        <v>114</v>
      </c>
      <c r="H8" s="24">
        <v>361223</v>
      </c>
      <c r="I8" s="24">
        <v>1162</v>
      </c>
      <c r="J8" s="24">
        <v>362499</v>
      </c>
      <c r="K8" s="24">
        <v>1658</v>
      </c>
      <c r="L8" s="24">
        <v>353663</v>
      </c>
      <c r="M8" s="24">
        <v>377</v>
      </c>
      <c r="N8" s="24">
        <v>355698</v>
      </c>
      <c r="O8" s="24"/>
      <c r="P8" s="24"/>
      <c r="Q8" s="24"/>
      <c r="R8" s="24"/>
      <c r="S8" s="24"/>
      <c r="T8" s="24"/>
      <c r="U8" s="24"/>
      <c r="V8" s="24"/>
      <c r="W8" s="24">
        <v>718197</v>
      </c>
      <c r="X8" s="24">
        <v>2546919</v>
      </c>
      <c r="Y8" s="24">
        <v>-1828722</v>
      </c>
      <c r="Z8" s="6">
        <v>-71.8</v>
      </c>
      <c r="AA8" s="22">
        <v>4587431</v>
      </c>
    </row>
    <row r="9" spans="1:27" ht="13.5">
      <c r="A9" s="2" t="s">
        <v>36</v>
      </c>
      <c r="B9" s="3"/>
      <c r="C9" s="19">
        <f aca="true" t="shared" si="1" ref="C9:Y9">SUM(C10:C14)</f>
        <v>218733528</v>
      </c>
      <c r="D9" s="19">
        <f>SUM(D10:D14)</f>
        <v>0</v>
      </c>
      <c r="E9" s="20">
        <f t="shared" si="1"/>
        <v>97920290</v>
      </c>
      <c r="F9" s="21">
        <f t="shared" si="1"/>
        <v>97920290</v>
      </c>
      <c r="G9" s="21">
        <f t="shared" si="1"/>
        <v>3441389</v>
      </c>
      <c r="H9" s="21">
        <f t="shared" si="1"/>
        <v>7248557</v>
      </c>
      <c r="I9" s="21">
        <f t="shared" si="1"/>
        <v>6460454</v>
      </c>
      <c r="J9" s="21">
        <f t="shared" si="1"/>
        <v>17150400</v>
      </c>
      <c r="K9" s="21">
        <f t="shared" si="1"/>
        <v>6816576</v>
      </c>
      <c r="L9" s="21">
        <f t="shared" si="1"/>
        <v>6536324</v>
      </c>
      <c r="M9" s="21">
        <f t="shared" si="1"/>
        <v>6927942</v>
      </c>
      <c r="N9" s="21">
        <f t="shared" si="1"/>
        <v>20280842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37431242</v>
      </c>
      <c r="X9" s="21">
        <f t="shared" si="1"/>
        <v>54364877</v>
      </c>
      <c r="Y9" s="21">
        <f t="shared" si="1"/>
        <v>-16933635</v>
      </c>
      <c r="Z9" s="4">
        <f>+IF(X9&lt;&gt;0,+(Y9/X9)*100,0)</f>
        <v>-31.14811608973198</v>
      </c>
      <c r="AA9" s="19">
        <f>SUM(AA10:AA14)</f>
        <v>97920290</v>
      </c>
    </row>
    <row r="10" spans="1:27" ht="13.5">
      <c r="A10" s="5" t="s">
        <v>37</v>
      </c>
      <c r="B10" s="3"/>
      <c r="C10" s="22">
        <v>8805034</v>
      </c>
      <c r="D10" s="22"/>
      <c r="E10" s="23">
        <v>15461475</v>
      </c>
      <c r="F10" s="24">
        <v>15461475</v>
      </c>
      <c r="G10" s="24">
        <v>627747</v>
      </c>
      <c r="H10" s="24">
        <v>994756</v>
      </c>
      <c r="I10" s="24">
        <v>538030</v>
      </c>
      <c r="J10" s="24">
        <v>2160533</v>
      </c>
      <c r="K10" s="24">
        <v>891887</v>
      </c>
      <c r="L10" s="24">
        <v>731585</v>
      </c>
      <c r="M10" s="24">
        <v>940258</v>
      </c>
      <c r="N10" s="24">
        <v>2563730</v>
      </c>
      <c r="O10" s="24"/>
      <c r="P10" s="24"/>
      <c r="Q10" s="24"/>
      <c r="R10" s="24"/>
      <c r="S10" s="24"/>
      <c r="T10" s="24"/>
      <c r="U10" s="24"/>
      <c r="V10" s="24"/>
      <c r="W10" s="24">
        <v>4724263</v>
      </c>
      <c r="X10" s="24">
        <v>8584136</v>
      </c>
      <c r="Y10" s="24">
        <v>-3859873</v>
      </c>
      <c r="Z10" s="6">
        <v>-44.97</v>
      </c>
      <c r="AA10" s="22">
        <v>15461475</v>
      </c>
    </row>
    <row r="11" spans="1:27" ht="13.5">
      <c r="A11" s="5" t="s">
        <v>38</v>
      </c>
      <c r="B11" s="3"/>
      <c r="C11" s="22">
        <v>65203</v>
      </c>
      <c r="D11" s="22"/>
      <c r="E11" s="23">
        <v>62685</v>
      </c>
      <c r="F11" s="24">
        <v>62685</v>
      </c>
      <c r="G11" s="24">
        <v>3119</v>
      </c>
      <c r="H11" s="24">
        <v>2255</v>
      </c>
      <c r="I11" s="24">
        <v>5190</v>
      </c>
      <c r="J11" s="24">
        <v>10564</v>
      </c>
      <c r="K11" s="24">
        <v>5769</v>
      </c>
      <c r="L11" s="24">
        <v>1983</v>
      </c>
      <c r="M11" s="24">
        <v>89499</v>
      </c>
      <c r="N11" s="24">
        <v>97251</v>
      </c>
      <c r="O11" s="24"/>
      <c r="P11" s="24"/>
      <c r="Q11" s="24"/>
      <c r="R11" s="24"/>
      <c r="S11" s="24"/>
      <c r="T11" s="24"/>
      <c r="U11" s="24"/>
      <c r="V11" s="24"/>
      <c r="W11" s="24">
        <v>107815</v>
      </c>
      <c r="X11" s="24">
        <v>34803</v>
      </c>
      <c r="Y11" s="24">
        <v>73012</v>
      </c>
      <c r="Z11" s="6">
        <v>209.79</v>
      </c>
      <c r="AA11" s="22">
        <v>62685</v>
      </c>
    </row>
    <row r="12" spans="1:27" ht="13.5">
      <c r="A12" s="5" t="s">
        <v>39</v>
      </c>
      <c r="B12" s="3"/>
      <c r="C12" s="22">
        <v>200717490</v>
      </c>
      <c r="D12" s="22"/>
      <c r="E12" s="23">
        <v>35854470</v>
      </c>
      <c r="F12" s="24">
        <v>35854470</v>
      </c>
      <c r="G12" s="24">
        <v>2038827</v>
      </c>
      <c r="H12" s="24">
        <v>5526134</v>
      </c>
      <c r="I12" s="24">
        <v>5165141</v>
      </c>
      <c r="J12" s="24">
        <v>12730102</v>
      </c>
      <c r="K12" s="24">
        <v>5166863</v>
      </c>
      <c r="L12" s="24">
        <v>5080559</v>
      </c>
      <c r="M12" s="24">
        <v>5179363</v>
      </c>
      <c r="N12" s="24">
        <v>15426785</v>
      </c>
      <c r="O12" s="24"/>
      <c r="P12" s="24"/>
      <c r="Q12" s="24"/>
      <c r="R12" s="24"/>
      <c r="S12" s="24"/>
      <c r="T12" s="24"/>
      <c r="U12" s="24"/>
      <c r="V12" s="24"/>
      <c r="W12" s="24">
        <v>28156887</v>
      </c>
      <c r="X12" s="24">
        <v>19906230</v>
      </c>
      <c r="Y12" s="24">
        <v>8250657</v>
      </c>
      <c r="Z12" s="6">
        <v>41.45</v>
      </c>
      <c r="AA12" s="22">
        <v>35854470</v>
      </c>
    </row>
    <row r="13" spans="1:27" ht="13.5">
      <c r="A13" s="5" t="s">
        <v>40</v>
      </c>
      <c r="B13" s="3"/>
      <c r="C13" s="22">
        <v>8857434</v>
      </c>
      <c r="D13" s="22"/>
      <c r="E13" s="23">
        <v>10826661</v>
      </c>
      <c r="F13" s="24">
        <v>10826661</v>
      </c>
      <c r="G13" s="24">
        <v>771696</v>
      </c>
      <c r="H13" s="24">
        <v>725412</v>
      </c>
      <c r="I13" s="24">
        <v>752093</v>
      </c>
      <c r="J13" s="24">
        <v>2249201</v>
      </c>
      <c r="K13" s="24">
        <v>752057</v>
      </c>
      <c r="L13" s="24">
        <v>722197</v>
      </c>
      <c r="M13" s="24">
        <v>718822</v>
      </c>
      <c r="N13" s="24">
        <v>2193076</v>
      </c>
      <c r="O13" s="24"/>
      <c r="P13" s="24"/>
      <c r="Q13" s="24"/>
      <c r="R13" s="24"/>
      <c r="S13" s="24"/>
      <c r="T13" s="24"/>
      <c r="U13" s="24"/>
      <c r="V13" s="24"/>
      <c r="W13" s="24">
        <v>4442277</v>
      </c>
      <c r="X13" s="24">
        <v>6010911</v>
      </c>
      <c r="Y13" s="24">
        <v>-1568634</v>
      </c>
      <c r="Z13" s="6">
        <v>-26.1</v>
      </c>
      <c r="AA13" s="22">
        <v>10826661</v>
      </c>
    </row>
    <row r="14" spans="1:27" ht="13.5">
      <c r="A14" s="5" t="s">
        <v>41</v>
      </c>
      <c r="B14" s="3"/>
      <c r="C14" s="25">
        <v>288367</v>
      </c>
      <c r="D14" s="25"/>
      <c r="E14" s="26">
        <v>35714999</v>
      </c>
      <c r="F14" s="27">
        <v>35714999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19828797</v>
      </c>
      <c r="Y14" s="27">
        <v>-19828797</v>
      </c>
      <c r="Z14" s="7">
        <v>-100</v>
      </c>
      <c r="AA14" s="25">
        <v>35714999</v>
      </c>
    </row>
    <row r="15" spans="1:27" ht="13.5">
      <c r="A15" s="2" t="s">
        <v>42</v>
      </c>
      <c r="B15" s="8"/>
      <c r="C15" s="19">
        <f aca="true" t="shared" si="2" ref="C15:Y15">SUM(C16:C18)</f>
        <v>19186456</v>
      </c>
      <c r="D15" s="19">
        <f>SUM(D16:D18)</f>
        <v>0</v>
      </c>
      <c r="E15" s="20">
        <f t="shared" si="2"/>
        <v>172584119</v>
      </c>
      <c r="F15" s="21">
        <f t="shared" si="2"/>
        <v>172584119</v>
      </c>
      <c r="G15" s="21">
        <f t="shared" si="2"/>
        <v>405111</v>
      </c>
      <c r="H15" s="21">
        <f t="shared" si="2"/>
        <v>808622</v>
      </c>
      <c r="I15" s="21">
        <f t="shared" si="2"/>
        <v>561568</v>
      </c>
      <c r="J15" s="21">
        <f t="shared" si="2"/>
        <v>1775301</v>
      </c>
      <c r="K15" s="21">
        <f t="shared" si="2"/>
        <v>1230603</v>
      </c>
      <c r="L15" s="21">
        <f t="shared" si="2"/>
        <v>1975986</v>
      </c>
      <c r="M15" s="21">
        <f t="shared" si="2"/>
        <v>1203036</v>
      </c>
      <c r="N15" s="21">
        <f t="shared" si="2"/>
        <v>4409625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6184926</v>
      </c>
      <c r="X15" s="21">
        <f t="shared" si="2"/>
        <v>95817880</v>
      </c>
      <c r="Y15" s="21">
        <f t="shared" si="2"/>
        <v>-89632954</v>
      </c>
      <c r="Z15" s="4">
        <f>+IF(X15&lt;&gt;0,+(Y15/X15)*100,0)</f>
        <v>-93.5451233110146</v>
      </c>
      <c r="AA15" s="19">
        <f>SUM(AA16:AA18)</f>
        <v>172584119</v>
      </c>
    </row>
    <row r="16" spans="1:27" ht="13.5">
      <c r="A16" s="5" t="s">
        <v>43</v>
      </c>
      <c r="B16" s="3"/>
      <c r="C16" s="22">
        <v>19186456</v>
      </c>
      <c r="D16" s="22"/>
      <c r="E16" s="23">
        <v>162601577</v>
      </c>
      <c r="F16" s="24">
        <v>162601577</v>
      </c>
      <c r="G16" s="24">
        <v>405111</v>
      </c>
      <c r="H16" s="24">
        <v>808622</v>
      </c>
      <c r="I16" s="24">
        <v>561568</v>
      </c>
      <c r="J16" s="24">
        <v>1775301</v>
      </c>
      <c r="K16" s="24">
        <v>1230603</v>
      </c>
      <c r="L16" s="24">
        <v>1975986</v>
      </c>
      <c r="M16" s="24">
        <v>1203036</v>
      </c>
      <c r="N16" s="24">
        <v>4409625</v>
      </c>
      <c r="O16" s="24"/>
      <c r="P16" s="24"/>
      <c r="Q16" s="24"/>
      <c r="R16" s="24"/>
      <c r="S16" s="24"/>
      <c r="T16" s="24"/>
      <c r="U16" s="24"/>
      <c r="V16" s="24"/>
      <c r="W16" s="24">
        <v>6184926</v>
      </c>
      <c r="X16" s="24">
        <v>90275620</v>
      </c>
      <c r="Y16" s="24">
        <v>-84090694</v>
      </c>
      <c r="Z16" s="6">
        <v>-93.15</v>
      </c>
      <c r="AA16" s="22">
        <v>162601577</v>
      </c>
    </row>
    <row r="17" spans="1:27" ht="13.5">
      <c r="A17" s="5" t="s">
        <v>44</v>
      </c>
      <c r="B17" s="3"/>
      <c r="C17" s="22"/>
      <c r="D17" s="22"/>
      <c r="E17" s="23">
        <v>110424</v>
      </c>
      <c r="F17" s="24">
        <v>110424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61307</v>
      </c>
      <c r="Y17" s="24">
        <v>-61307</v>
      </c>
      <c r="Z17" s="6">
        <v>-100</v>
      </c>
      <c r="AA17" s="22">
        <v>110424</v>
      </c>
    </row>
    <row r="18" spans="1:27" ht="13.5">
      <c r="A18" s="5" t="s">
        <v>45</v>
      </c>
      <c r="B18" s="3"/>
      <c r="C18" s="22"/>
      <c r="D18" s="22"/>
      <c r="E18" s="23">
        <v>9872118</v>
      </c>
      <c r="F18" s="24">
        <v>9872118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5480953</v>
      </c>
      <c r="Y18" s="24">
        <v>-5480953</v>
      </c>
      <c r="Z18" s="6">
        <v>-100</v>
      </c>
      <c r="AA18" s="22">
        <v>9872118</v>
      </c>
    </row>
    <row r="19" spans="1:27" ht="13.5">
      <c r="A19" s="2" t="s">
        <v>46</v>
      </c>
      <c r="B19" s="8"/>
      <c r="C19" s="19">
        <f aca="true" t="shared" si="3" ref="C19:Y19">SUM(C20:C23)</f>
        <v>3339753730</v>
      </c>
      <c r="D19" s="19">
        <f>SUM(D20:D23)</f>
        <v>0</v>
      </c>
      <c r="E19" s="20">
        <f t="shared" si="3"/>
        <v>3395852333</v>
      </c>
      <c r="F19" s="21">
        <f t="shared" si="3"/>
        <v>3395852333</v>
      </c>
      <c r="G19" s="21">
        <f t="shared" si="3"/>
        <v>287905546</v>
      </c>
      <c r="H19" s="21">
        <f t="shared" si="3"/>
        <v>298430119</v>
      </c>
      <c r="I19" s="21">
        <f t="shared" si="3"/>
        <v>303973196</v>
      </c>
      <c r="J19" s="21">
        <f t="shared" si="3"/>
        <v>890308861</v>
      </c>
      <c r="K19" s="21">
        <f t="shared" si="3"/>
        <v>291192984</v>
      </c>
      <c r="L19" s="21">
        <f t="shared" si="3"/>
        <v>276583161</v>
      </c>
      <c r="M19" s="21">
        <f t="shared" si="3"/>
        <v>254755068</v>
      </c>
      <c r="N19" s="21">
        <f t="shared" si="3"/>
        <v>822531213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1712840074</v>
      </c>
      <c r="X19" s="21">
        <f t="shared" si="3"/>
        <v>1885361002</v>
      </c>
      <c r="Y19" s="21">
        <f t="shared" si="3"/>
        <v>-172520928</v>
      </c>
      <c r="Z19" s="4">
        <f>+IF(X19&lt;&gt;0,+(Y19/X19)*100,0)</f>
        <v>-9.150551423148617</v>
      </c>
      <c r="AA19" s="19">
        <f>SUM(AA20:AA23)</f>
        <v>3395852333</v>
      </c>
    </row>
    <row r="20" spans="1:27" ht="13.5">
      <c r="A20" s="5" t="s">
        <v>47</v>
      </c>
      <c r="B20" s="3"/>
      <c r="C20" s="22">
        <v>2006734336</v>
      </c>
      <c r="D20" s="22"/>
      <c r="E20" s="23">
        <v>1995525554</v>
      </c>
      <c r="F20" s="24">
        <v>1995525554</v>
      </c>
      <c r="G20" s="24">
        <v>186182541</v>
      </c>
      <c r="H20" s="24">
        <v>166805417</v>
      </c>
      <c r="I20" s="24">
        <v>189251173</v>
      </c>
      <c r="J20" s="24">
        <v>542239131</v>
      </c>
      <c r="K20" s="24">
        <v>141748428</v>
      </c>
      <c r="L20" s="24">
        <v>143682141</v>
      </c>
      <c r="M20" s="24">
        <v>141471896</v>
      </c>
      <c r="N20" s="24">
        <v>426902465</v>
      </c>
      <c r="O20" s="24"/>
      <c r="P20" s="24"/>
      <c r="Q20" s="24"/>
      <c r="R20" s="24"/>
      <c r="S20" s="24"/>
      <c r="T20" s="24"/>
      <c r="U20" s="24"/>
      <c r="V20" s="24"/>
      <c r="W20" s="24">
        <v>969141596</v>
      </c>
      <c r="X20" s="24">
        <v>1107906259</v>
      </c>
      <c r="Y20" s="24">
        <v>-138764663</v>
      </c>
      <c r="Z20" s="6">
        <v>-12.52</v>
      </c>
      <c r="AA20" s="22">
        <v>1995525554</v>
      </c>
    </row>
    <row r="21" spans="1:27" ht="13.5">
      <c r="A21" s="5" t="s">
        <v>48</v>
      </c>
      <c r="B21" s="3"/>
      <c r="C21" s="22">
        <v>913700973</v>
      </c>
      <c r="D21" s="22"/>
      <c r="E21" s="23">
        <v>956695523</v>
      </c>
      <c r="F21" s="24">
        <v>956695523</v>
      </c>
      <c r="G21" s="24">
        <v>64506967</v>
      </c>
      <c r="H21" s="24">
        <v>89994945</v>
      </c>
      <c r="I21" s="24">
        <v>78490971</v>
      </c>
      <c r="J21" s="24">
        <v>232992883</v>
      </c>
      <c r="K21" s="24">
        <v>85316751</v>
      </c>
      <c r="L21" s="24">
        <v>85215228</v>
      </c>
      <c r="M21" s="24">
        <v>75479528</v>
      </c>
      <c r="N21" s="24">
        <v>246011507</v>
      </c>
      <c r="O21" s="24"/>
      <c r="P21" s="24"/>
      <c r="Q21" s="24"/>
      <c r="R21" s="24"/>
      <c r="S21" s="24"/>
      <c r="T21" s="24"/>
      <c r="U21" s="24"/>
      <c r="V21" s="24"/>
      <c r="W21" s="24">
        <v>479004390</v>
      </c>
      <c r="X21" s="24">
        <v>531152786</v>
      </c>
      <c r="Y21" s="24">
        <v>-52148396</v>
      </c>
      <c r="Z21" s="6">
        <v>-9.82</v>
      </c>
      <c r="AA21" s="22">
        <v>956695523</v>
      </c>
    </row>
    <row r="22" spans="1:27" ht="13.5">
      <c r="A22" s="5" t="s">
        <v>49</v>
      </c>
      <c r="B22" s="3"/>
      <c r="C22" s="25">
        <v>259217715</v>
      </c>
      <c r="D22" s="25"/>
      <c r="E22" s="26">
        <v>262654006</v>
      </c>
      <c r="F22" s="27">
        <v>262654006</v>
      </c>
      <c r="G22" s="27">
        <v>22741131</v>
      </c>
      <c r="H22" s="27">
        <v>25192299</v>
      </c>
      <c r="I22" s="27">
        <v>20892970</v>
      </c>
      <c r="J22" s="27">
        <v>68826400</v>
      </c>
      <c r="K22" s="27">
        <v>48704081</v>
      </c>
      <c r="L22" s="27">
        <v>32330057</v>
      </c>
      <c r="M22" s="27">
        <v>22608529</v>
      </c>
      <c r="N22" s="27">
        <v>103642667</v>
      </c>
      <c r="O22" s="27"/>
      <c r="P22" s="27"/>
      <c r="Q22" s="27"/>
      <c r="R22" s="27"/>
      <c r="S22" s="27"/>
      <c r="T22" s="27"/>
      <c r="U22" s="27"/>
      <c r="V22" s="27"/>
      <c r="W22" s="27">
        <v>172469067</v>
      </c>
      <c r="X22" s="27">
        <v>145824251</v>
      </c>
      <c r="Y22" s="27">
        <v>26644816</v>
      </c>
      <c r="Z22" s="7">
        <v>18.27</v>
      </c>
      <c r="AA22" s="25">
        <v>262654006</v>
      </c>
    </row>
    <row r="23" spans="1:27" ht="13.5">
      <c r="A23" s="5" t="s">
        <v>50</v>
      </c>
      <c r="B23" s="3"/>
      <c r="C23" s="22">
        <v>160100706</v>
      </c>
      <c r="D23" s="22"/>
      <c r="E23" s="23">
        <v>180977250</v>
      </c>
      <c r="F23" s="24">
        <v>180977250</v>
      </c>
      <c r="G23" s="24">
        <v>14474907</v>
      </c>
      <c r="H23" s="24">
        <v>16437458</v>
      </c>
      <c r="I23" s="24">
        <v>15338082</v>
      </c>
      <c r="J23" s="24">
        <v>46250447</v>
      </c>
      <c r="K23" s="24">
        <v>15423724</v>
      </c>
      <c r="L23" s="24">
        <v>15355735</v>
      </c>
      <c r="M23" s="24">
        <v>15195115</v>
      </c>
      <c r="N23" s="24">
        <v>45974574</v>
      </c>
      <c r="O23" s="24"/>
      <c r="P23" s="24"/>
      <c r="Q23" s="24"/>
      <c r="R23" s="24"/>
      <c r="S23" s="24"/>
      <c r="T23" s="24"/>
      <c r="U23" s="24"/>
      <c r="V23" s="24"/>
      <c r="W23" s="24">
        <v>92225021</v>
      </c>
      <c r="X23" s="24">
        <v>100477706</v>
      </c>
      <c r="Y23" s="24">
        <v>-8252685</v>
      </c>
      <c r="Z23" s="6">
        <v>-8.21</v>
      </c>
      <c r="AA23" s="22">
        <v>180977250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4904947648</v>
      </c>
      <c r="D25" s="40">
        <f>+D5+D9+D15+D19+D24</f>
        <v>0</v>
      </c>
      <c r="E25" s="41">
        <f t="shared" si="4"/>
        <v>4974546476</v>
      </c>
      <c r="F25" s="42">
        <f t="shared" si="4"/>
        <v>4974546476</v>
      </c>
      <c r="G25" s="42">
        <f t="shared" si="4"/>
        <v>575600445</v>
      </c>
      <c r="H25" s="42">
        <f t="shared" si="4"/>
        <v>354274124</v>
      </c>
      <c r="I25" s="42">
        <f t="shared" si="4"/>
        <v>359096805</v>
      </c>
      <c r="J25" s="42">
        <f t="shared" si="4"/>
        <v>1288971374</v>
      </c>
      <c r="K25" s="42">
        <f t="shared" si="4"/>
        <v>357625106</v>
      </c>
      <c r="L25" s="42">
        <f t="shared" si="4"/>
        <v>571740146</v>
      </c>
      <c r="M25" s="42">
        <f t="shared" si="4"/>
        <v>344906941</v>
      </c>
      <c r="N25" s="42">
        <f t="shared" si="4"/>
        <v>1274272193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2563243567</v>
      </c>
      <c r="X25" s="42">
        <f t="shared" si="4"/>
        <v>2761844451</v>
      </c>
      <c r="Y25" s="42">
        <f t="shared" si="4"/>
        <v>-198600884</v>
      </c>
      <c r="Z25" s="43">
        <f>+IF(X25&lt;&gt;0,+(Y25/X25)*100,0)</f>
        <v>-7.190878687179186</v>
      </c>
      <c r="AA25" s="40">
        <f>+AA5+AA9+AA15+AA19+AA24</f>
        <v>4974546476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1527148445</v>
      </c>
      <c r="D28" s="19">
        <f>SUM(D29:D31)</f>
        <v>0</v>
      </c>
      <c r="E28" s="20">
        <f t="shared" si="5"/>
        <v>1290650676</v>
      </c>
      <c r="F28" s="21">
        <f t="shared" si="5"/>
        <v>1290650676</v>
      </c>
      <c r="G28" s="21">
        <f t="shared" si="5"/>
        <v>76607401</v>
      </c>
      <c r="H28" s="21">
        <f t="shared" si="5"/>
        <v>79933300</v>
      </c>
      <c r="I28" s="21">
        <f t="shared" si="5"/>
        <v>51142481</v>
      </c>
      <c r="J28" s="21">
        <f t="shared" si="5"/>
        <v>207683182</v>
      </c>
      <c r="K28" s="21">
        <f t="shared" si="5"/>
        <v>79328631</v>
      </c>
      <c r="L28" s="21">
        <f t="shared" si="5"/>
        <v>80489310</v>
      </c>
      <c r="M28" s="21">
        <f t="shared" si="5"/>
        <v>127960619</v>
      </c>
      <c r="N28" s="21">
        <f t="shared" si="5"/>
        <v>287778560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495461742</v>
      </c>
      <c r="X28" s="21">
        <f t="shared" si="5"/>
        <v>600808575</v>
      </c>
      <c r="Y28" s="21">
        <f t="shared" si="5"/>
        <v>-105346833</v>
      </c>
      <c r="Z28" s="4">
        <f>+IF(X28&lt;&gt;0,+(Y28/X28)*100,0)</f>
        <v>-17.534176006059834</v>
      </c>
      <c r="AA28" s="19">
        <f>SUM(AA29:AA31)</f>
        <v>1290650676</v>
      </c>
    </row>
    <row r="29" spans="1:27" ht="13.5">
      <c r="A29" s="5" t="s">
        <v>33</v>
      </c>
      <c r="B29" s="3"/>
      <c r="C29" s="22">
        <v>136257541</v>
      </c>
      <c r="D29" s="22"/>
      <c r="E29" s="23">
        <v>254021384</v>
      </c>
      <c r="F29" s="24">
        <v>254021384</v>
      </c>
      <c r="G29" s="24">
        <v>9699001</v>
      </c>
      <c r="H29" s="24">
        <v>10207695</v>
      </c>
      <c r="I29" s="24">
        <v>8532136</v>
      </c>
      <c r="J29" s="24">
        <v>28438832</v>
      </c>
      <c r="K29" s="24">
        <v>10788589</v>
      </c>
      <c r="L29" s="24">
        <v>19283791</v>
      </c>
      <c r="M29" s="24">
        <v>10250825</v>
      </c>
      <c r="N29" s="24">
        <v>40323205</v>
      </c>
      <c r="O29" s="24"/>
      <c r="P29" s="24"/>
      <c r="Q29" s="24"/>
      <c r="R29" s="24"/>
      <c r="S29" s="24"/>
      <c r="T29" s="24"/>
      <c r="U29" s="24"/>
      <c r="V29" s="24"/>
      <c r="W29" s="24">
        <v>68762037</v>
      </c>
      <c r="X29" s="24">
        <v>118249057</v>
      </c>
      <c r="Y29" s="24">
        <v>-49487020</v>
      </c>
      <c r="Z29" s="6">
        <v>-41.85</v>
      </c>
      <c r="AA29" s="22">
        <v>254021384</v>
      </c>
    </row>
    <row r="30" spans="1:27" ht="13.5">
      <c r="A30" s="5" t="s">
        <v>34</v>
      </c>
      <c r="B30" s="3"/>
      <c r="C30" s="25">
        <v>1265767390</v>
      </c>
      <c r="D30" s="25"/>
      <c r="E30" s="26">
        <v>653200423</v>
      </c>
      <c r="F30" s="27">
        <v>653200423</v>
      </c>
      <c r="G30" s="27">
        <v>52986429</v>
      </c>
      <c r="H30" s="27">
        <v>61642903</v>
      </c>
      <c r="I30" s="27">
        <v>36251510</v>
      </c>
      <c r="J30" s="27">
        <v>150880842</v>
      </c>
      <c r="K30" s="27">
        <v>61596331</v>
      </c>
      <c r="L30" s="27">
        <v>52014859</v>
      </c>
      <c r="M30" s="27">
        <v>97025532</v>
      </c>
      <c r="N30" s="27">
        <v>210636722</v>
      </c>
      <c r="O30" s="27"/>
      <c r="P30" s="27"/>
      <c r="Q30" s="27"/>
      <c r="R30" s="27"/>
      <c r="S30" s="27"/>
      <c r="T30" s="27"/>
      <c r="U30" s="27"/>
      <c r="V30" s="27"/>
      <c r="W30" s="27">
        <v>361517564</v>
      </c>
      <c r="X30" s="27">
        <v>304070206</v>
      </c>
      <c r="Y30" s="27">
        <v>57447358</v>
      </c>
      <c r="Z30" s="7">
        <v>18.89</v>
      </c>
      <c r="AA30" s="25">
        <v>653200423</v>
      </c>
    </row>
    <row r="31" spans="1:27" ht="13.5">
      <c r="A31" s="5" t="s">
        <v>35</v>
      </c>
      <c r="B31" s="3"/>
      <c r="C31" s="22">
        <v>125123514</v>
      </c>
      <c r="D31" s="22"/>
      <c r="E31" s="23">
        <v>383428869</v>
      </c>
      <c r="F31" s="24">
        <v>383428869</v>
      </c>
      <c r="G31" s="24">
        <v>13921971</v>
      </c>
      <c r="H31" s="24">
        <v>8082702</v>
      </c>
      <c r="I31" s="24">
        <v>6358835</v>
      </c>
      <c r="J31" s="24">
        <v>28363508</v>
      </c>
      <c r="K31" s="24">
        <v>6943711</v>
      </c>
      <c r="L31" s="24">
        <v>9190660</v>
      </c>
      <c r="M31" s="24">
        <v>20684262</v>
      </c>
      <c r="N31" s="24">
        <v>36818633</v>
      </c>
      <c r="O31" s="24"/>
      <c r="P31" s="24"/>
      <c r="Q31" s="24"/>
      <c r="R31" s="24"/>
      <c r="S31" s="24"/>
      <c r="T31" s="24"/>
      <c r="U31" s="24"/>
      <c r="V31" s="24"/>
      <c r="W31" s="24">
        <v>65182141</v>
      </c>
      <c r="X31" s="24">
        <v>178489312</v>
      </c>
      <c r="Y31" s="24">
        <v>-113307171</v>
      </c>
      <c r="Z31" s="6">
        <v>-63.48</v>
      </c>
      <c r="AA31" s="22">
        <v>383428869</v>
      </c>
    </row>
    <row r="32" spans="1:27" ht="13.5">
      <c r="A32" s="2" t="s">
        <v>36</v>
      </c>
      <c r="B32" s="3"/>
      <c r="C32" s="19">
        <f aca="true" t="shared" si="6" ref="C32:Y32">SUM(C33:C37)</f>
        <v>703588897</v>
      </c>
      <c r="D32" s="19">
        <f>SUM(D33:D37)</f>
        <v>0</v>
      </c>
      <c r="E32" s="20">
        <f t="shared" si="6"/>
        <v>448005433</v>
      </c>
      <c r="F32" s="21">
        <f t="shared" si="6"/>
        <v>448005433</v>
      </c>
      <c r="G32" s="21">
        <f t="shared" si="6"/>
        <v>25790677</v>
      </c>
      <c r="H32" s="21">
        <f t="shared" si="6"/>
        <v>30792173</v>
      </c>
      <c r="I32" s="21">
        <f t="shared" si="6"/>
        <v>28518243</v>
      </c>
      <c r="J32" s="21">
        <f t="shared" si="6"/>
        <v>85101093</v>
      </c>
      <c r="K32" s="21">
        <f t="shared" si="6"/>
        <v>30625499</v>
      </c>
      <c r="L32" s="21">
        <f t="shared" si="6"/>
        <v>31167939</v>
      </c>
      <c r="M32" s="21">
        <f t="shared" si="6"/>
        <v>35524803</v>
      </c>
      <c r="N32" s="21">
        <f t="shared" si="6"/>
        <v>97318241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182419334</v>
      </c>
      <c r="X32" s="21">
        <f t="shared" si="6"/>
        <v>208550239</v>
      </c>
      <c r="Y32" s="21">
        <f t="shared" si="6"/>
        <v>-26130905</v>
      </c>
      <c r="Z32" s="4">
        <f>+IF(X32&lt;&gt;0,+(Y32/X32)*100,0)</f>
        <v>-12.529789045218982</v>
      </c>
      <c r="AA32" s="19">
        <f>SUM(AA33:AA37)</f>
        <v>448005433</v>
      </c>
    </row>
    <row r="33" spans="1:27" ht="13.5">
      <c r="A33" s="5" t="s">
        <v>37</v>
      </c>
      <c r="B33" s="3"/>
      <c r="C33" s="22">
        <v>219338992</v>
      </c>
      <c r="D33" s="22"/>
      <c r="E33" s="23">
        <v>138198807</v>
      </c>
      <c r="F33" s="24">
        <v>138198807</v>
      </c>
      <c r="G33" s="24">
        <v>5470005</v>
      </c>
      <c r="H33" s="24">
        <v>5852031</v>
      </c>
      <c r="I33" s="24">
        <v>5633977</v>
      </c>
      <c r="J33" s="24">
        <v>16956013</v>
      </c>
      <c r="K33" s="24">
        <v>5952498</v>
      </c>
      <c r="L33" s="24">
        <v>6065915</v>
      </c>
      <c r="M33" s="24">
        <v>6901900</v>
      </c>
      <c r="N33" s="24">
        <v>18920313</v>
      </c>
      <c r="O33" s="24"/>
      <c r="P33" s="24"/>
      <c r="Q33" s="24"/>
      <c r="R33" s="24"/>
      <c r="S33" s="24"/>
      <c r="T33" s="24"/>
      <c r="U33" s="24"/>
      <c r="V33" s="24"/>
      <c r="W33" s="24">
        <v>35876326</v>
      </c>
      <c r="X33" s="24">
        <v>64332690</v>
      </c>
      <c r="Y33" s="24">
        <v>-28456364</v>
      </c>
      <c r="Z33" s="6">
        <v>-44.23</v>
      </c>
      <c r="AA33" s="22">
        <v>138198807</v>
      </c>
    </row>
    <row r="34" spans="1:27" ht="13.5">
      <c r="A34" s="5" t="s">
        <v>38</v>
      </c>
      <c r="B34" s="3"/>
      <c r="C34" s="22">
        <v>31481655</v>
      </c>
      <c r="D34" s="22"/>
      <c r="E34" s="23">
        <v>37669910</v>
      </c>
      <c r="F34" s="24">
        <v>37669910</v>
      </c>
      <c r="G34" s="24">
        <v>2293690</v>
      </c>
      <c r="H34" s="24">
        <v>2534927</v>
      </c>
      <c r="I34" s="24">
        <v>2760611</v>
      </c>
      <c r="J34" s="24">
        <v>7589228</v>
      </c>
      <c r="K34" s="24">
        <v>2679311</v>
      </c>
      <c r="L34" s="24">
        <v>2953858</v>
      </c>
      <c r="M34" s="24">
        <v>3348546</v>
      </c>
      <c r="N34" s="24">
        <v>8981715</v>
      </c>
      <c r="O34" s="24"/>
      <c r="P34" s="24"/>
      <c r="Q34" s="24"/>
      <c r="R34" s="24"/>
      <c r="S34" s="24"/>
      <c r="T34" s="24"/>
      <c r="U34" s="24"/>
      <c r="V34" s="24"/>
      <c r="W34" s="24">
        <v>16570943</v>
      </c>
      <c r="X34" s="24">
        <v>17535656</v>
      </c>
      <c r="Y34" s="24">
        <v>-964713</v>
      </c>
      <c r="Z34" s="6">
        <v>-5.5</v>
      </c>
      <c r="AA34" s="22">
        <v>37669910</v>
      </c>
    </row>
    <row r="35" spans="1:27" ht="13.5">
      <c r="A35" s="5" t="s">
        <v>39</v>
      </c>
      <c r="B35" s="3"/>
      <c r="C35" s="22">
        <v>228968050</v>
      </c>
      <c r="D35" s="22"/>
      <c r="E35" s="23">
        <v>192611033</v>
      </c>
      <c r="F35" s="24">
        <v>192611033</v>
      </c>
      <c r="G35" s="24">
        <v>16574173</v>
      </c>
      <c r="H35" s="24">
        <v>20758644</v>
      </c>
      <c r="I35" s="24">
        <v>18604358</v>
      </c>
      <c r="J35" s="24">
        <v>55937175</v>
      </c>
      <c r="K35" s="24">
        <v>20564645</v>
      </c>
      <c r="L35" s="24">
        <v>20823074</v>
      </c>
      <c r="M35" s="24">
        <v>23956488</v>
      </c>
      <c r="N35" s="24">
        <v>65344207</v>
      </c>
      <c r="O35" s="24"/>
      <c r="P35" s="24"/>
      <c r="Q35" s="24"/>
      <c r="R35" s="24"/>
      <c r="S35" s="24"/>
      <c r="T35" s="24"/>
      <c r="U35" s="24"/>
      <c r="V35" s="24"/>
      <c r="W35" s="24">
        <v>121281382</v>
      </c>
      <c r="X35" s="24">
        <v>89662030</v>
      </c>
      <c r="Y35" s="24">
        <v>31619352</v>
      </c>
      <c r="Z35" s="6">
        <v>35.27</v>
      </c>
      <c r="AA35" s="22">
        <v>192611033</v>
      </c>
    </row>
    <row r="36" spans="1:27" ht="13.5">
      <c r="A36" s="5" t="s">
        <v>40</v>
      </c>
      <c r="B36" s="3"/>
      <c r="C36" s="22">
        <v>85578789</v>
      </c>
      <c r="D36" s="22"/>
      <c r="E36" s="23">
        <v>17713120</v>
      </c>
      <c r="F36" s="24">
        <v>17713120</v>
      </c>
      <c r="G36" s="24">
        <v>1331183</v>
      </c>
      <c r="H36" s="24">
        <v>1525988</v>
      </c>
      <c r="I36" s="24">
        <v>1379658</v>
      </c>
      <c r="J36" s="24">
        <v>4236829</v>
      </c>
      <c r="K36" s="24">
        <v>1268057</v>
      </c>
      <c r="L36" s="24">
        <v>1178891</v>
      </c>
      <c r="M36" s="24">
        <v>1168901</v>
      </c>
      <c r="N36" s="24">
        <v>3615849</v>
      </c>
      <c r="O36" s="24"/>
      <c r="P36" s="24"/>
      <c r="Q36" s="24"/>
      <c r="R36" s="24"/>
      <c r="S36" s="24"/>
      <c r="T36" s="24"/>
      <c r="U36" s="24"/>
      <c r="V36" s="24"/>
      <c r="W36" s="24">
        <v>7852678</v>
      </c>
      <c r="X36" s="24">
        <v>8245603</v>
      </c>
      <c r="Y36" s="24">
        <v>-392925</v>
      </c>
      <c r="Z36" s="6">
        <v>-4.77</v>
      </c>
      <c r="AA36" s="22">
        <v>17713120</v>
      </c>
    </row>
    <row r="37" spans="1:27" ht="13.5">
      <c r="A37" s="5" t="s">
        <v>41</v>
      </c>
      <c r="B37" s="3"/>
      <c r="C37" s="25">
        <v>138221411</v>
      </c>
      <c r="D37" s="25"/>
      <c r="E37" s="26">
        <v>61812563</v>
      </c>
      <c r="F37" s="27">
        <v>61812563</v>
      </c>
      <c r="G37" s="27">
        <v>121626</v>
      </c>
      <c r="H37" s="27">
        <v>120583</v>
      </c>
      <c r="I37" s="27">
        <v>139639</v>
      </c>
      <c r="J37" s="27">
        <v>381848</v>
      </c>
      <c r="K37" s="27">
        <v>160988</v>
      </c>
      <c r="L37" s="27">
        <v>146201</v>
      </c>
      <c r="M37" s="27">
        <v>148968</v>
      </c>
      <c r="N37" s="27">
        <v>456157</v>
      </c>
      <c r="O37" s="27"/>
      <c r="P37" s="27"/>
      <c r="Q37" s="27"/>
      <c r="R37" s="27"/>
      <c r="S37" s="27"/>
      <c r="T37" s="27"/>
      <c r="U37" s="27"/>
      <c r="V37" s="27"/>
      <c r="W37" s="27">
        <v>838005</v>
      </c>
      <c r="X37" s="27">
        <v>28774260</v>
      </c>
      <c r="Y37" s="27">
        <v>-27936255</v>
      </c>
      <c r="Z37" s="7">
        <v>-97.09</v>
      </c>
      <c r="AA37" s="25">
        <v>61812563</v>
      </c>
    </row>
    <row r="38" spans="1:27" ht="13.5">
      <c r="A38" s="2" t="s">
        <v>42</v>
      </c>
      <c r="B38" s="8"/>
      <c r="C38" s="19">
        <f aca="true" t="shared" si="7" ref="C38:Y38">SUM(C39:C41)</f>
        <v>207931925</v>
      </c>
      <c r="D38" s="19">
        <f>SUM(D39:D41)</f>
        <v>0</v>
      </c>
      <c r="E38" s="20">
        <f t="shared" si="7"/>
        <v>313238520</v>
      </c>
      <c r="F38" s="21">
        <f t="shared" si="7"/>
        <v>313238520</v>
      </c>
      <c r="G38" s="21">
        <f t="shared" si="7"/>
        <v>11182239</v>
      </c>
      <c r="H38" s="21">
        <f t="shared" si="7"/>
        <v>19183442</v>
      </c>
      <c r="I38" s="21">
        <f t="shared" si="7"/>
        <v>8819869</v>
      </c>
      <c r="J38" s="21">
        <f t="shared" si="7"/>
        <v>39185550</v>
      </c>
      <c r="K38" s="21">
        <f t="shared" si="7"/>
        <v>16988983</v>
      </c>
      <c r="L38" s="21">
        <f t="shared" si="7"/>
        <v>18269803</v>
      </c>
      <c r="M38" s="21">
        <f t="shared" si="7"/>
        <v>26312182</v>
      </c>
      <c r="N38" s="21">
        <f t="shared" si="7"/>
        <v>61570968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100756518</v>
      </c>
      <c r="X38" s="21">
        <f t="shared" si="7"/>
        <v>145815124</v>
      </c>
      <c r="Y38" s="21">
        <f t="shared" si="7"/>
        <v>-45058606</v>
      </c>
      <c r="Z38" s="4">
        <f>+IF(X38&lt;&gt;0,+(Y38/X38)*100,0)</f>
        <v>-30.90118827454414</v>
      </c>
      <c r="AA38" s="19">
        <f>SUM(AA39:AA41)</f>
        <v>313238520</v>
      </c>
    </row>
    <row r="39" spans="1:27" ht="13.5">
      <c r="A39" s="5" t="s">
        <v>43</v>
      </c>
      <c r="B39" s="3"/>
      <c r="C39" s="22">
        <v>79814125</v>
      </c>
      <c r="D39" s="22"/>
      <c r="E39" s="23">
        <v>50741287</v>
      </c>
      <c r="F39" s="24">
        <v>50741287</v>
      </c>
      <c r="G39" s="24">
        <v>4360809</v>
      </c>
      <c r="H39" s="24">
        <v>5751342</v>
      </c>
      <c r="I39" s="24">
        <v>5314967</v>
      </c>
      <c r="J39" s="24">
        <v>15427118</v>
      </c>
      <c r="K39" s="24">
        <v>5254086</v>
      </c>
      <c r="L39" s="24">
        <v>6893986</v>
      </c>
      <c r="M39" s="24">
        <v>5478008</v>
      </c>
      <c r="N39" s="24">
        <v>17626080</v>
      </c>
      <c r="O39" s="24"/>
      <c r="P39" s="24"/>
      <c r="Q39" s="24"/>
      <c r="R39" s="24"/>
      <c r="S39" s="24"/>
      <c r="T39" s="24"/>
      <c r="U39" s="24"/>
      <c r="V39" s="24"/>
      <c r="W39" s="24">
        <v>33053198</v>
      </c>
      <c r="X39" s="24">
        <v>23620489</v>
      </c>
      <c r="Y39" s="24">
        <v>9432709</v>
      </c>
      <c r="Z39" s="6">
        <v>39.93</v>
      </c>
      <c r="AA39" s="22">
        <v>50741287</v>
      </c>
    </row>
    <row r="40" spans="1:27" ht="13.5">
      <c r="A40" s="5" t="s">
        <v>44</v>
      </c>
      <c r="B40" s="3"/>
      <c r="C40" s="22">
        <v>128117800</v>
      </c>
      <c r="D40" s="22"/>
      <c r="E40" s="23">
        <v>250492286</v>
      </c>
      <c r="F40" s="24">
        <v>250492286</v>
      </c>
      <c r="G40" s="24">
        <v>6821430</v>
      </c>
      <c r="H40" s="24">
        <v>13432100</v>
      </c>
      <c r="I40" s="24">
        <v>3504902</v>
      </c>
      <c r="J40" s="24">
        <v>23758432</v>
      </c>
      <c r="K40" s="24">
        <v>11734897</v>
      </c>
      <c r="L40" s="24">
        <v>11375817</v>
      </c>
      <c r="M40" s="24">
        <v>20834174</v>
      </c>
      <c r="N40" s="24">
        <v>43944888</v>
      </c>
      <c r="O40" s="24"/>
      <c r="P40" s="24"/>
      <c r="Q40" s="24"/>
      <c r="R40" s="24"/>
      <c r="S40" s="24"/>
      <c r="T40" s="24"/>
      <c r="U40" s="24"/>
      <c r="V40" s="24"/>
      <c r="W40" s="24">
        <v>67703320</v>
      </c>
      <c r="X40" s="24">
        <v>116606233</v>
      </c>
      <c r="Y40" s="24">
        <v>-48902913</v>
      </c>
      <c r="Z40" s="6">
        <v>-41.94</v>
      </c>
      <c r="AA40" s="22">
        <v>250492286</v>
      </c>
    </row>
    <row r="41" spans="1:27" ht="13.5">
      <c r="A41" s="5" t="s">
        <v>45</v>
      </c>
      <c r="B41" s="3"/>
      <c r="C41" s="22"/>
      <c r="D41" s="22"/>
      <c r="E41" s="23">
        <v>12004947</v>
      </c>
      <c r="F41" s="24">
        <v>12004947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5588402</v>
      </c>
      <c r="Y41" s="24">
        <v>-5588402</v>
      </c>
      <c r="Z41" s="6">
        <v>-100</v>
      </c>
      <c r="AA41" s="22">
        <v>12004947</v>
      </c>
    </row>
    <row r="42" spans="1:27" ht="13.5">
      <c r="A42" s="2" t="s">
        <v>46</v>
      </c>
      <c r="B42" s="8"/>
      <c r="C42" s="19">
        <f aca="true" t="shared" si="8" ref="C42:Y42">SUM(C43:C46)</f>
        <v>2658919333</v>
      </c>
      <c r="D42" s="19">
        <f>SUM(D43:D46)</f>
        <v>0</v>
      </c>
      <c r="E42" s="20">
        <f t="shared" si="8"/>
        <v>2514226502</v>
      </c>
      <c r="F42" s="21">
        <f t="shared" si="8"/>
        <v>2514226502</v>
      </c>
      <c r="G42" s="21">
        <f t="shared" si="8"/>
        <v>60390859</v>
      </c>
      <c r="H42" s="21">
        <f t="shared" si="8"/>
        <v>228431854</v>
      </c>
      <c r="I42" s="21">
        <f t="shared" si="8"/>
        <v>209938942</v>
      </c>
      <c r="J42" s="21">
        <f t="shared" si="8"/>
        <v>498761655</v>
      </c>
      <c r="K42" s="21">
        <f t="shared" si="8"/>
        <v>180771137</v>
      </c>
      <c r="L42" s="21">
        <f t="shared" si="8"/>
        <v>179846714</v>
      </c>
      <c r="M42" s="21">
        <f t="shared" si="8"/>
        <v>190077844</v>
      </c>
      <c r="N42" s="21">
        <f t="shared" si="8"/>
        <v>550695695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1049457350</v>
      </c>
      <c r="X42" s="21">
        <f t="shared" si="8"/>
        <v>1170393255</v>
      </c>
      <c r="Y42" s="21">
        <f t="shared" si="8"/>
        <v>-120935905</v>
      </c>
      <c r="Z42" s="4">
        <f>+IF(X42&lt;&gt;0,+(Y42/X42)*100,0)</f>
        <v>-10.3329290803201</v>
      </c>
      <c r="AA42" s="19">
        <f>SUM(AA43:AA46)</f>
        <v>2514226502</v>
      </c>
    </row>
    <row r="43" spans="1:27" ht="13.5">
      <c r="A43" s="5" t="s">
        <v>47</v>
      </c>
      <c r="B43" s="3"/>
      <c r="C43" s="22">
        <v>1457478229</v>
      </c>
      <c r="D43" s="22"/>
      <c r="E43" s="23">
        <v>1609106620</v>
      </c>
      <c r="F43" s="24">
        <v>1609106620</v>
      </c>
      <c r="G43" s="24">
        <v>4741899</v>
      </c>
      <c r="H43" s="24">
        <v>164053718</v>
      </c>
      <c r="I43" s="24">
        <v>185617528</v>
      </c>
      <c r="J43" s="24">
        <v>354413145</v>
      </c>
      <c r="K43" s="24">
        <v>112286535</v>
      </c>
      <c r="L43" s="24">
        <v>114118600</v>
      </c>
      <c r="M43" s="24">
        <v>112726495</v>
      </c>
      <c r="N43" s="24">
        <v>339131630</v>
      </c>
      <c r="O43" s="24"/>
      <c r="P43" s="24"/>
      <c r="Q43" s="24"/>
      <c r="R43" s="24"/>
      <c r="S43" s="24"/>
      <c r="T43" s="24"/>
      <c r="U43" s="24"/>
      <c r="V43" s="24"/>
      <c r="W43" s="24">
        <v>693544775</v>
      </c>
      <c r="X43" s="24">
        <v>749052456</v>
      </c>
      <c r="Y43" s="24">
        <v>-55507681</v>
      </c>
      <c r="Z43" s="6">
        <v>-7.41</v>
      </c>
      <c r="AA43" s="22">
        <v>1609106620</v>
      </c>
    </row>
    <row r="44" spans="1:27" ht="13.5">
      <c r="A44" s="5" t="s">
        <v>48</v>
      </c>
      <c r="B44" s="3"/>
      <c r="C44" s="22">
        <v>809373324</v>
      </c>
      <c r="D44" s="22"/>
      <c r="E44" s="23">
        <v>647854374</v>
      </c>
      <c r="F44" s="24">
        <v>647854374</v>
      </c>
      <c r="G44" s="24">
        <v>43215426</v>
      </c>
      <c r="H44" s="24">
        <v>49850180</v>
      </c>
      <c r="I44" s="24">
        <v>10598041</v>
      </c>
      <c r="J44" s="24">
        <v>103663647</v>
      </c>
      <c r="K44" s="24">
        <v>53339276</v>
      </c>
      <c r="L44" s="24">
        <v>52108946</v>
      </c>
      <c r="M44" s="24">
        <v>48197218</v>
      </c>
      <c r="N44" s="24">
        <v>153645440</v>
      </c>
      <c r="O44" s="24"/>
      <c r="P44" s="24"/>
      <c r="Q44" s="24"/>
      <c r="R44" s="24"/>
      <c r="S44" s="24"/>
      <c r="T44" s="24"/>
      <c r="U44" s="24"/>
      <c r="V44" s="24"/>
      <c r="W44" s="24">
        <v>257309087</v>
      </c>
      <c r="X44" s="24">
        <v>301581576</v>
      </c>
      <c r="Y44" s="24">
        <v>-44272489</v>
      </c>
      <c r="Z44" s="6">
        <v>-14.68</v>
      </c>
      <c r="AA44" s="22">
        <v>647854374</v>
      </c>
    </row>
    <row r="45" spans="1:27" ht="13.5">
      <c r="A45" s="5" t="s">
        <v>49</v>
      </c>
      <c r="B45" s="3"/>
      <c r="C45" s="25">
        <v>233921604</v>
      </c>
      <c r="D45" s="25"/>
      <c r="E45" s="26">
        <v>143386792</v>
      </c>
      <c r="F45" s="27">
        <v>143386792</v>
      </c>
      <c r="G45" s="27">
        <v>6219711</v>
      </c>
      <c r="H45" s="27">
        <v>7236581</v>
      </c>
      <c r="I45" s="27">
        <v>7917949</v>
      </c>
      <c r="J45" s="27">
        <v>21374241</v>
      </c>
      <c r="K45" s="27">
        <v>6863547</v>
      </c>
      <c r="L45" s="27">
        <v>6531790</v>
      </c>
      <c r="M45" s="27">
        <v>20416097</v>
      </c>
      <c r="N45" s="27">
        <v>33811434</v>
      </c>
      <c r="O45" s="27"/>
      <c r="P45" s="27"/>
      <c r="Q45" s="27"/>
      <c r="R45" s="27"/>
      <c r="S45" s="27"/>
      <c r="T45" s="27"/>
      <c r="U45" s="27"/>
      <c r="V45" s="27"/>
      <c r="W45" s="27">
        <v>55185675</v>
      </c>
      <c r="X45" s="27">
        <v>66747738</v>
      </c>
      <c r="Y45" s="27">
        <v>-11562063</v>
      </c>
      <c r="Z45" s="7">
        <v>-17.32</v>
      </c>
      <c r="AA45" s="25">
        <v>143386792</v>
      </c>
    </row>
    <row r="46" spans="1:27" ht="13.5">
      <c r="A46" s="5" t="s">
        <v>50</v>
      </c>
      <c r="B46" s="3"/>
      <c r="C46" s="22">
        <v>158146176</v>
      </c>
      <c r="D46" s="22"/>
      <c r="E46" s="23">
        <v>113878716</v>
      </c>
      <c r="F46" s="24">
        <v>113878716</v>
      </c>
      <c r="G46" s="24">
        <v>6213823</v>
      </c>
      <c r="H46" s="24">
        <v>7291375</v>
      </c>
      <c r="I46" s="24">
        <v>5805424</v>
      </c>
      <c r="J46" s="24">
        <v>19310622</v>
      </c>
      <c r="K46" s="24">
        <v>8281779</v>
      </c>
      <c r="L46" s="24">
        <v>7087378</v>
      </c>
      <c r="M46" s="24">
        <v>8738034</v>
      </c>
      <c r="N46" s="24">
        <v>24107191</v>
      </c>
      <c r="O46" s="24"/>
      <c r="P46" s="24"/>
      <c r="Q46" s="24"/>
      <c r="R46" s="24"/>
      <c r="S46" s="24"/>
      <c r="T46" s="24"/>
      <c r="U46" s="24"/>
      <c r="V46" s="24"/>
      <c r="W46" s="24">
        <v>43417813</v>
      </c>
      <c r="X46" s="24">
        <v>53011485</v>
      </c>
      <c r="Y46" s="24">
        <v>-9593672</v>
      </c>
      <c r="Z46" s="6">
        <v>-18.1</v>
      </c>
      <c r="AA46" s="22">
        <v>113878716</v>
      </c>
    </row>
    <row r="47" spans="1:27" ht="13.5">
      <c r="A47" s="2" t="s">
        <v>51</v>
      </c>
      <c r="B47" s="8" t="s">
        <v>52</v>
      </c>
      <c r="C47" s="19">
        <v>247423</v>
      </c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5097836023</v>
      </c>
      <c r="D48" s="40">
        <f>+D28+D32+D38+D42+D47</f>
        <v>0</v>
      </c>
      <c r="E48" s="41">
        <f t="shared" si="9"/>
        <v>4566121131</v>
      </c>
      <c r="F48" s="42">
        <f t="shared" si="9"/>
        <v>4566121131</v>
      </c>
      <c r="G48" s="42">
        <f t="shared" si="9"/>
        <v>173971176</v>
      </c>
      <c r="H48" s="42">
        <f t="shared" si="9"/>
        <v>358340769</v>
      </c>
      <c r="I48" s="42">
        <f t="shared" si="9"/>
        <v>298419535</v>
      </c>
      <c r="J48" s="42">
        <f t="shared" si="9"/>
        <v>830731480</v>
      </c>
      <c r="K48" s="42">
        <f t="shared" si="9"/>
        <v>307714250</v>
      </c>
      <c r="L48" s="42">
        <f t="shared" si="9"/>
        <v>309773766</v>
      </c>
      <c r="M48" s="42">
        <f t="shared" si="9"/>
        <v>379875448</v>
      </c>
      <c r="N48" s="42">
        <f t="shared" si="9"/>
        <v>997363464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1828094944</v>
      </c>
      <c r="X48" s="42">
        <f t="shared" si="9"/>
        <v>2125567193</v>
      </c>
      <c r="Y48" s="42">
        <f t="shared" si="9"/>
        <v>-297472249</v>
      </c>
      <c r="Z48" s="43">
        <f>+IF(X48&lt;&gt;0,+(Y48/X48)*100,0)</f>
        <v>-13.994958615265004</v>
      </c>
      <c r="AA48" s="40">
        <f>+AA28+AA32+AA38+AA42+AA47</f>
        <v>4566121131</v>
      </c>
    </row>
    <row r="49" spans="1:27" ht="13.5">
      <c r="A49" s="14" t="s">
        <v>58</v>
      </c>
      <c r="B49" s="15"/>
      <c r="C49" s="44">
        <f aca="true" t="shared" si="10" ref="C49:Y49">+C25-C48</f>
        <v>-192888375</v>
      </c>
      <c r="D49" s="44">
        <f>+D25-D48</f>
        <v>0</v>
      </c>
      <c r="E49" s="45">
        <f t="shared" si="10"/>
        <v>408425345</v>
      </c>
      <c r="F49" s="46">
        <f t="shared" si="10"/>
        <v>408425345</v>
      </c>
      <c r="G49" s="46">
        <f t="shared" si="10"/>
        <v>401629269</v>
      </c>
      <c r="H49" s="46">
        <f t="shared" si="10"/>
        <v>-4066645</v>
      </c>
      <c r="I49" s="46">
        <f t="shared" si="10"/>
        <v>60677270</v>
      </c>
      <c r="J49" s="46">
        <f t="shared" si="10"/>
        <v>458239894</v>
      </c>
      <c r="K49" s="46">
        <f t="shared" si="10"/>
        <v>49910856</v>
      </c>
      <c r="L49" s="46">
        <f t="shared" si="10"/>
        <v>261966380</v>
      </c>
      <c r="M49" s="46">
        <f t="shared" si="10"/>
        <v>-34968507</v>
      </c>
      <c r="N49" s="46">
        <f t="shared" si="10"/>
        <v>276908729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735148623</v>
      </c>
      <c r="X49" s="46">
        <f>IF(F25=F48,0,X25-X48)</f>
        <v>636277258</v>
      </c>
      <c r="Y49" s="46">
        <f t="shared" si="10"/>
        <v>98871365</v>
      </c>
      <c r="Z49" s="47">
        <f>+IF(X49&lt;&gt;0,+(Y49/X49)*100,0)</f>
        <v>15.539038014776885</v>
      </c>
      <c r="AA49" s="44">
        <f>+AA25-AA48</f>
        <v>408425345</v>
      </c>
    </row>
    <row r="50" spans="1:27" ht="13.5">
      <c r="A50" s="16" t="s">
        <v>71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73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134213564</v>
      </c>
      <c r="D5" s="19">
        <f>SUM(D6:D8)</f>
        <v>0</v>
      </c>
      <c r="E5" s="20">
        <f t="shared" si="0"/>
        <v>148689000</v>
      </c>
      <c r="F5" s="21">
        <f t="shared" si="0"/>
        <v>148689000</v>
      </c>
      <c r="G5" s="21">
        <f t="shared" si="0"/>
        <v>16338594</v>
      </c>
      <c r="H5" s="21">
        <f t="shared" si="0"/>
        <v>13179455</v>
      </c>
      <c r="I5" s="21">
        <f t="shared" si="0"/>
        <v>12074399</v>
      </c>
      <c r="J5" s="21">
        <f t="shared" si="0"/>
        <v>41592448</v>
      </c>
      <c r="K5" s="21">
        <f t="shared" si="0"/>
        <v>12753331</v>
      </c>
      <c r="L5" s="21">
        <f t="shared" si="0"/>
        <v>15593884</v>
      </c>
      <c r="M5" s="21">
        <f t="shared" si="0"/>
        <v>11927482</v>
      </c>
      <c r="N5" s="21">
        <f t="shared" si="0"/>
        <v>40274697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81867145</v>
      </c>
      <c r="X5" s="21">
        <f t="shared" si="0"/>
        <v>76466640</v>
      </c>
      <c r="Y5" s="21">
        <f t="shared" si="0"/>
        <v>5400505</v>
      </c>
      <c r="Z5" s="4">
        <f>+IF(X5&lt;&gt;0,+(Y5/X5)*100,0)</f>
        <v>7.062563491739665</v>
      </c>
      <c r="AA5" s="19">
        <f>SUM(AA6:AA8)</f>
        <v>148689000</v>
      </c>
    </row>
    <row r="6" spans="1:27" ht="13.5">
      <c r="A6" s="5" t="s">
        <v>33</v>
      </c>
      <c r="B6" s="3"/>
      <c r="C6" s="22">
        <v>3916049</v>
      </c>
      <c r="D6" s="22"/>
      <c r="E6" s="23">
        <v>4683000</v>
      </c>
      <c r="F6" s="24">
        <v>4683000</v>
      </c>
      <c r="G6" s="24"/>
      <c r="H6" s="24"/>
      <c r="I6" s="24">
        <v>-269931</v>
      </c>
      <c r="J6" s="24">
        <v>-269931</v>
      </c>
      <c r="K6" s="24">
        <v>16490</v>
      </c>
      <c r="L6" s="24">
        <v>4667</v>
      </c>
      <c r="M6" s="24">
        <v>-859065</v>
      </c>
      <c r="N6" s="24">
        <v>-837908</v>
      </c>
      <c r="O6" s="24"/>
      <c r="P6" s="24"/>
      <c r="Q6" s="24"/>
      <c r="R6" s="24"/>
      <c r="S6" s="24"/>
      <c r="T6" s="24"/>
      <c r="U6" s="24"/>
      <c r="V6" s="24"/>
      <c r="W6" s="24">
        <v>-1107839</v>
      </c>
      <c r="X6" s="24">
        <v>3122000</v>
      </c>
      <c r="Y6" s="24">
        <v>-4229839</v>
      </c>
      <c r="Z6" s="6">
        <v>-135.48</v>
      </c>
      <c r="AA6" s="22">
        <v>4683000</v>
      </c>
    </row>
    <row r="7" spans="1:27" ht="13.5">
      <c r="A7" s="5" t="s">
        <v>34</v>
      </c>
      <c r="B7" s="3"/>
      <c r="C7" s="25">
        <v>126555573</v>
      </c>
      <c r="D7" s="25"/>
      <c r="E7" s="26">
        <v>141721000</v>
      </c>
      <c r="F7" s="27">
        <v>141721000</v>
      </c>
      <c r="G7" s="27">
        <v>16255612</v>
      </c>
      <c r="H7" s="27">
        <v>13018308</v>
      </c>
      <c r="I7" s="27">
        <v>12256800</v>
      </c>
      <c r="J7" s="27">
        <v>41530720</v>
      </c>
      <c r="K7" s="27">
        <v>12629870</v>
      </c>
      <c r="L7" s="27">
        <v>15396436</v>
      </c>
      <c r="M7" s="27">
        <v>12679402</v>
      </c>
      <c r="N7" s="27">
        <v>40705708</v>
      </c>
      <c r="O7" s="27"/>
      <c r="P7" s="27"/>
      <c r="Q7" s="27"/>
      <c r="R7" s="27"/>
      <c r="S7" s="27"/>
      <c r="T7" s="27"/>
      <c r="U7" s="27"/>
      <c r="V7" s="27"/>
      <c r="W7" s="27">
        <v>82236428</v>
      </c>
      <c r="X7" s="27">
        <v>72202138</v>
      </c>
      <c r="Y7" s="27">
        <v>10034290</v>
      </c>
      <c r="Z7" s="7">
        <v>13.9</v>
      </c>
      <c r="AA7" s="25">
        <v>141721000</v>
      </c>
    </row>
    <row r="8" spans="1:27" ht="13.5">
      <c r="A8" s="5" t="s">
        <v>35</v>
      </c>
      <c r="B8" s="3"/>
      <c r="C8" s="22">
        <v>3741942</v>
      </c>
      <c r="D8" s="22"/>
      <c r="E8" s="23">
        <v>2285000</v>
      </c>
      <c r="F8" s="24">
        <v>2285000</v>
      </c>
      <c r="G8" s="24">
        <v>82982</v>
      </c>
      <c r="H8" s="24">
        <v>161147</v>
      </c>
      <c r="I8" s="24">
        <v>87530</v>
      </c>
      <c r="J8" s="24">
        <v>331659</v>
      </c>
      <c r="K8" s="24">
        <v>106971</v>
      </c>
      <c r="L8" s="24">
        <v>192781</v>
      </c>
      <c r="M8" s="24">
        <v>107145</v>
      </c>
      <c r="N8" s="24">
        <v>406897</v>
      </c>
      <c r="O8" s="24"/>
      <c r="P8" s="24"/>
      <c r="Q8" s="24"/>
      <c r="R8" s="24"/>
      <c r="S8" s="24"/>
      <c r="T8" s="24"/>
      <c r="U8" s="24"/>
      <c r="V8" s="24"/>
      <c r="W8" s="24">
        <v>738556</v>
      </c>
      <c r="X8" s="24">
        <v>1142502</v>
      </c>
      <c r="Y8" s="24">
        <v>-403946</v>
      </c>
      <c r="Z8" s="6">
        <v>-35.36</v>
      </c>
      <c r="AA8" s="22">
        <v>2285000</v>
      </c>
    </row>
    <row r="9" spans="1:27" ht="13.5">
      <c r="A9" s="2" t="s">
        <v>36</v>
      </c>
      <c r="B9" s="3"/>
      <c r="C9" s="19">
        <f aca="true" t="shared" si="1" ref="C9:Y9">SUM(C10:C14)</f>
        <v>33378019</v>
      </c>
      <c r="D9" s="19">
        <f>SUM(D10:D14)</f>
        <v>0</v>
      </c>
      <c r="E9" s="20">
        <f t="shared" si="1"/>
        <v>50749683</v>
      </c>
      <c r="F9" s="21">
        <f t="shared" si="1"/>
        <v>50749683</v>
      </c>
      <c r="G9" s="21">
        <f t="shared" si="1"/>
        <v>6814306</v>
      </c>
      <c r="H9" s="21">
        <f t="shared" si="1"/>
        <v>1080344</v>
      </c>
      <c r="I9" s="21">
        <f t="shared" si="1"/>
        <v>2000499</v>
      </c>
      <c r="J9" s="21">
        <f t="shared" si="1"/>
        <v>9895149</v>
      </c>
      <c r="K9" s="21">
        <f t="shared" si="1"/>
        <v>1160447</v>
      </c>
      <c r="L9" s="21">
        <f t="shared" si="1"/>
        <v>3496138</v>
      </c>
      <c r="M9" s="21">
        <f t="shared" si="1"/>
        <v>1480565</v>
      </c>
      <c r="N9" s="21">
        <f t="shared" si="1"/>
        <v>6137150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16032299</v>
      </c>
      <c r="X9" s="21">
        <f t="shared" si="1"/>
        <v>28358412</v>
      </c>
      <c r="Y9" s="21">
        <f t="shared" si="1"/>
        <v>-12326113</v>
      </c>
      <c r="Z9" s="4">
        <f>+IF(X9&lt;&gt;0,+(Y9/X9)*100,0)</f>
        <v>-43.465455682074165</v>
      </c>
      <c r="AA9" s="19">
        <f>SUM(AA10:AA14)</f>
        <v>50749683</v>
      </c>
    </row>
    <row r="10" spans="1:27" ht="13.5">
      <c r="A10" s="5" t="s">
        <v>37</v>
      </c>
      <c r="B10" s="3"/>
      <c r="C10" s="22">
        <v>8263616</v>
      </c>
      <c r="D10" s="22"/>
      <c r="E10" s="23">
        <v>5497105</v>
      </c>
      <c r="F10" s="24">
        <v>5497105</v>
      </c>
      <c r="G10" s="24">
        <v>4167792</v>
      </c>
      <c r="H10" s="24">
        <v>65592</v>
      </c>
      <c r="I10" s="24">
        <v>197700</v>
      </c>
      <c r="J10" s="24">
        <v>4431084</v>
      </c>
      <c r="K10" s="24">
        <v>61185</v>
      </c>
      <c r="L10" s="24">
        <v>69028</v>
      </c>
      <c r="M10" s="24">
        <v>38862</v>
      </c>
      <c r="N10" s="24">
        <v>169075</v>
      </c>
      <c r="O10" s="24"/>
      <c r="P10" s="24"/>
      <c r="Q10" s="24"/>
      <c r="R10" s="24"/>
      <c r="S10" s="24"/>
      <c r="T10" s="24"/>
      <c r="U10" s="24"/>
      <c r="V10" s="24"/>
      <c r="W10" s="24">
        <v>4600159</v>
      </c>
      <c r="X10" s="24">
        <v>3484884</v>
      </c>
      <c r="Y10" s="24">
        <v>1115275</v>
      </c>
      <c r="Z10" s="6">
        <v>32</v>
      </c>
      <c r="AA10" s="22">
        <v>5497105</v>
      </c>
    </row>
    <row r="11" spans="1:27" ht="13.5">
      <c r="A11" s="5" t="s">
        <v>38</v>
      </c>
      <c r="B11" s="3"/>
      <c r="C11" s="22">
        <v>4755499</v>
      </c>
      <c r="D11" s="22"/>
      <c r="E11" s="23">
        <v>6730148</v>
      </c>
      <c r="F11" s="24">
        <v>6730148</v>
      </c>
      <c r="G11" s="24">
        <v>2316626</v>
      </c>
      <c r="H11" s="24">
        <v>226000</v>
      </c>
      <c r="I11" s="24">
        <v>242935</v>
      </c>
      <c r="J11" s="24">
        <v>2785561</v>
      </c>
      <c r="K11" s="24">
        <v>19042</v>
      </c>
      <c r="L11" s="24">
        <v>2740697</v>
      </c>
      <c r="M11" s="24">
        <v>20131</v>
      </c>
      <c r="N11" s="24">
        <v>2779870</v>
      </c>
      <c r="O11" s="24"/>
      <c r="P11" s="24"/>
      <c r="Q11" s="24"/>
      <c r="R11" s="24"/>
      <c r="S11" s="24"/>
      <c r="T11" s="24"/>
      <c r="U11" s="24"/>
      <c r="V11" s="24"/>
      <c r="W11" s="24">
        <v>5565431</v>
      </c>
      <c r="X11" s="24">
        <v>4459240</v>
      </c>
      <c r="Y11" s="24">
        <v>1106191</v>
      </c>
      <c r="Z11" s="6">
        <v>24.81</v>
      </c>
      <c r="AA11" s="22">
        <v>6730148</v>
      </c>
    </row>
    <row r="12" spans="1:27" ht="13.5">
      <c r="A12" s="5" t="s">
        <v>39</v>
      </c>
      <c r="B12" s="3"/>
      <c r="C12" s="22">
        <v>16807092</v>
      </c>
      <c r="D12" s="22"/>
      <c r="E12" s="23">
        <v>15177762</v>
      </c>
      <c r="F12" s="24">
        <v>15177762</v>
      </c>
      <c r="G12" s="24">
        <v>329888</v>
      </c>
      <c r="H12" s="24">
        <v>788752</v>
      </c>
      <c r="I12" s="24">
        <v>1191186</v>
      </c>
      <c r="J12" s="24">
        <v>2309826</v>
      </c>
      <c r="K12" s="24">
        <v>689226</v>
      </c>
      <c r="L12" s="24">
        <v>686413</v>
      </c>
      <c r="M12" s="24">
        <v>1022226</v>
      </c>
      <c r="N12" s="24">
        <v>2397865</v>
      </c>
      <c r="O12" s="24"/>
      <c r="P12" s="24"/>
      <c r="Q12" s="24"/>
      <c r="R12" s="24"/>
      <c r="S12" s="24"/>
      <c r="T12" s="24"/>
      <c r="U12" s="24"/>
      <c r="V12" s="24"/>
      <c r="W12" s="24">
        <v>4707691</v>
      </c>
      <c r="X12" s="24">
        <v>7588878</v>
      </c>
      <c r="Y12" s="24">
        <v>-2881187</v>
      </c>
      <c r="Z12" s="6">
        <v>-37.97</v>
      </c>
      <c r="AA12" s="22">
        <v>15177762</v>
      </c>
    </row>
    <row r="13" spans="1:27" ht="13.5">
      <c r="A13" s="5" t="s">
        <v>40</v>
      </c>
      <c r="B13" s="3"/>
      <c r="C13" s="22"/>
      <c r="D13" s="22"/>
      <c r="E13" s="23">
        <v>16428749</v>
      </c>
      <c r="F13" s="24">
        <v>16428749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8214798</v>
      </c>
      <c r="Y13" s="24">
        <v>-8214798</v>
      </c>
      <c r="Z13" s="6">
        <v>-100</v>
      </c>
      <c r="AA13" s="22">
        <v>16428749</v>
      </c>
    </row>
    <row r="14" spans="1:27" ht="13.5">
      <c r="A14" s="5" t="s">
        <v>41</v>
      </c>
      <c r="B14" s="3"/>
      <c r="C14" s="25">
        <v>3551812</v>
      </c>
      <c r="D14" s="25"/>
      <c r="E14" s="26">
        <v>6915919</v>
      </c>
      <c r="F14" s="27">
        <v>6915919</v>
      </c>
      <c r="G14" s="27"/>
      <c r="H14" s="27"/>
      <c r="I14" s="27">
        <v>368678</v>
      </c>
      <c r="J14" s="27">
        <v>368678</v>
      </c>
      <c r="K14" s="27">
        <v>390994</v>
      </c>
      <c r="L14" s="27"/>
      <c r="M14" s="27">
        <v>399346</v>
      </c>
      <c r="N14" s="27">
        <v>790340</v>
      </c>
      <c r="O14" s="27"/>
      <c r="P14" s="27"/>
      <c r="Q14" s="27"/>
      <c r="R14" s="27"/>
      <c r="S14" s="27"/>
      <c r="T14" s="27"/>
      <c r="U14" s="27"/>
      <c r="V14" s="27"/>
      <c r="W14" s="27">
        <v>1159018</v>
      </c>
      <c r="X14" s="27">
        <v>4610612</v>
      </c>
      <c r="Y14" s="27">
        <v>-3451594</v>
      </c>
      <c r="Z14" s="7">
        <v>-74.86</v>
      </c>
      <c r="AA14" s="25">
        <v>6915919</v>
      </c>
    </row>
    <row r="15" spans="1:27" ht="13.5">
      <c r="A15" s="2" t="s">
        <v>42</v>
      </c>
      <c r="B15" s="8"/>
      <c r="C15" s="19">
        <f aca="true" t="shared" si="2" ref="C15:Y15">SUM(C16:C18)</f>
        <v>10780717</v>
      </c>
      <c r="D15" s="19">
        <f>SUM(D16:D18)</f>
        <v>0</v>
      </c>
      <c r="E15" s="20">
        <f t="shared" si="2"/>
        <v>12397000</v>
      </c>
      <c r="F15" s="21">
        <f t="shared" si="2"/>
        <v>12397000</v>
      </c>
      <c r="G15" s="21">
        <f t="shared" si="2"/>
        <v>2474603</v>
      </c>
      <c r="H15" s="21">
        <f t="shared" si="2"/>
        <v>336411</v>
      </c>
      <c r="I15" s="21">
        <f t="shared" si="2"/>
        <v>375704</v>
      </c>
      <c r="J15" s="21">
        <f t="shared" si="2"/>
        <v>3186718</v>
      </c>
      <c r="K15" s="21">
        <f t="shared" si="2"/>
        <v>317264</v>
      </c>
      <c r="L15" s="21">
        <f t="shared" si="2"/>
        <v>3887052</v>
      </c>
      <c r="M15" s="21">
        <f t="shared" si="2"/>
        <v>783746</v>
      </c>
      <c r="N15" s="21">
        <f t="shared" si="2"/>
        <v>4988062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8174780</v>
      </c>
      <c r="X15" s="21">
        <f t="shared" si="2"/>
        <v>7951166</v>
      </c>
      <c r="Y15" s="21">
        <f t="shared" si="2"/>
        <v>223614</v>
      </c>
      <c r="Z15" s="4">
        <f>+IF(X15&lt;&gt;0,+(Y15/X15)*100,0)</f>
        <v>2.812342240119248</v>
      </c>
      <c r="AA15" s="19">
        <f>SUM(AA16:AA18)</f>
        <v>12397000</v>
      </c>
    </row>
    <row r="16" spans="1:27" ht="13.5">
      <c r="A16" s="5" t="s">
        <v>43</v>
      </c>
      <c r="B16" s="3"/>
      <c r="C16" s="22">
        <v>1906177</v>
      </c>
      <c r="D16" s="22"/>
      <c r="E16" s="23">
        <v>1881000</v>
      </c>
      <c r="F16" s="24">
        <v>1881000</v>
      </c>
      <c r="G16" s="24">
        <v>153553</v>
      </c>
      <c r="H16" s="24">
        <v>366222</v>
      </c>
      <c r="I16" s="24">
        <v>173631</v>
      </c>
      <c r="J16" s="24">
        <v>693406</v>
      </c>
      <c r="K16" s="24">
        <v>219698</v>
      </c>
      <c r="L16" s="24">
        <v>222001</v>
      </c>
      <c r="M16" s="24">
        <v>90362</v>
      </c>
      <c r="N16" s="24">
        <v>532061</v>
      </c>
      <c r="O16" s="24"/>
      <c r="P16" s="24"/>
      <c r="Q16" s="24"/>
      <c r="R16" s="24"/>
      <c r="S16" s="24"/>
      <c r="T16" s="24"/>
      <c r="U16" s="24"/>
      <c r="V16" s="24"/>
      <c r="W16" s="24">
        <v>1225467</v>
      </c>
      <c r="X16" s="24">
        <v>940500</v>
      </c>
      <c r="Y16" s="24">
        <v>284967</v>
      </c>
      <c r="Z16" s="6">
        <v>30.3</v>
      </c>
      <c r="AA16" s="22">
        <v>1881000</v>
      </c>
    </row>
    <row r="17" spans="1:27" ht="13.5">
      <c r="A17" s="5" t="s">
        <v>44</v>
      </c>
      <c r="B17" s="3"/>
      <c r="C17" s="22">
        <v>6901305</v>
      </c>
      <c r="D17" s="22"/>
      <c r="E17" s="23">
        <v>7516000</v>
      </c>
      <c r="F17" s="24">
        <v>7516000</v>
      </c>
      <c r="G17" s="24">
        <v>2321050</v>
      </c>
      <c r="H17" s="24">
        <v>-29811</v>
      </c>
      <c r="I17" s="24">
        <v>202073</v>
      </c>
      <c r="J17" s="24">
        <v>2493312</v>
      </c>
      <c r="K17" s="24">
        <v>-116368</v>
      </c>
      <c r="L17" s="24">
        <v>3206379</v>
      </c>
      <c r="M17" s="24">
        <v>221601</v>
      </c>
      <c r="N17" s="24">
        <v>3311612</v>
      </c>
      <c r="O17" s="24"/>
      <c r="P17" s="24"/>
      <c r="Q17" s="24"/>
      <c r="R17" s="24"/>
      <c r="S17" s="24"/>
      <c r="T17" s="24"/>
      <c r="U17" s="24"/>
      <c r="V17" s="24"/>
      <c r="W17" s="24">
        <v>5804924</v>
      </c>
      <c r="X17" s="24">
        <v>5010666</v>
      </c>
      <c r="Y17" s="24">
        <v>794258</v>
      </c>
      <c r="Z17" s="6">
        <v>15.85</v>
      </c>
      <c r="AA17" s="22">
        <v>7516000</v>
      </c>
    </row>
    <row r="18" spans="1:27" ht="13.5">
      <c r="A18" s="5" t="s">
        <v>45</v>
      </c>
      <c r="B18" s="3"/>
      <c r="C18" s="22">
        <v>1973235</v>
      </c>
      <c r="D18" s="22"/>
      <c r="E18" s="23">
        <v>3000000</v>
      </c>
      <c r="F18" s="24">
        <v>3000000</v>
      </c>
      <c r="G18" s="24"/>
      <c r="H18" s="24"/>
      <c r="I18" s="24"/>
      <c r="J18" s="24"/>
      <c r="K18" s="24">
        <v>213934</v>
      </c>
      <c r="L18" s="24">
        <v>458672</v>
      </c>
      <c r="M18" s="24">
        <v>471783</v>
      </c>
      <c r="N18" s="24">
        <v>1144389</v>
      </c>
      <c r="O18" s="24"/>
      <c r="P18" s="24"/>
      <c r="Q18" s="24"/>
      <c r="R18" s="24"/>
      <c r="S18" s="24"/>
      <c r="T18" s="24"/>
      <c r="U18" s="24"/>
      <c r="V18" s="24"/>
      <c r="W18" s="24">
        <v>1144389</v>
      </c>
      <c r="X18" s="24">
        <v>2000000</v>
      </c>
      <c r="Y18" s="24">
        <v>-855611</v>
      </c>
      <c r="Z18" s="6">
        <v>-42.78</v>
      </c>
      <c r="AA18" s="22">
        <v>3000000</v>
      </c>
    </row>
    <row r="19" spans="1:27" ht="13.5">
      <c r="A19" s="2" t="s">
        <v>46</v>
      </c>
      <c r="B19" s="8"/>
      <c r="C19" s="19">
        <f aca="true" t="shared" si="3" ref="C19:Y19">SUM(C20:C23)</f>
        <v>503520507</v>
      </c>
      <c r="D19" s="19">
        <f>SUM(D20:D23)</f>
        <v>0</v>
      </c>
      <c r="E19" s="20">
        <f t="shared" si="3"/>
        <v>559985000</v>
      </c>
      <c r="F19" s="21">
        <f t="shared" si="3"/>
        <v>559985000</v>
      </c>
      <c r="G19" s="21">
        <f t="shared" si="3"/>
        <v>66178258</v>
      </c>
      <c r="H19" s="21">
        <f t="shared" si="3"/>
        <v>39857569</v>
      </c>
      <c r="I19" s="21">
        <f t="shared" si="3"/>
        <v>44365333</v>
      </c>
      <c r="J19" s="21">
        <f t="shared" si="3"/>
        <v>150401160</v>
      </c>
      <c r="K19" s="21">
        <f t="shared" si="3"/>
        <v>39881461</v>
      </c>
      <c r="L19" s="21">
        <f t="shared" si="3"/>
        <v>62388156</v>
      </c>
      <c r="M19" s="21">
        <f t="shared" si="3"/>
        <v>38729973</v>
      </c>
      <c r="N19" s="21">
        <f t="shared" si="3"/>
        <v>140999590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291400750</v>
      </c>
      <c r="X19" s="21">
        <f t="shared" si="3"/>
        <v>297654684</v>
      </c>
      <c r="Y19" s="21">
        <f t="shared" si="3"/>
        <v>-6253934</v>
      </c>
      <c r="Z19" s="4">
        <f>+IF(X19&lt;&gt;0,+(Y19/X19)*100,0)</f>
        <v>-2.101070245546682</v>
      </c>
      <c r="AA19" s="19">
        <f>SUM(AA20:AA23)</f>
        <v>559985000</v>
      </c>
    </row>
    <row r="20" spans="1:27" ht="13.5">
      <c r="A20" s="5" t="s">
        <v>47</v>
      </c>
      <c r="B20" s="3"/>
      <c r="C20" s="22">
        <v>269180458</v>
      </c>
      <c r="D20" s="22"/>
      <c r="E20" s="23">
        <v>294255000</v>
      </c>
      <c r="F20" s="24">
        <v>294255000</v>
      </c>
      <c r="G20" s="24">
        <v>29109133</v>
      </c>
      <c r="H20" s="24">
        <v>23088378</v>
      </c>
      <c r="I20" s="24">
        <v>26855877</v>
      </c>
      <c r="J20" s="24">
        <v>79053388</v>
      </c>
      <c r="K20" s="24">
        <v>21933043</v>
      </c>
      <c r="L20" s="24">
        <v>25162379</v>
      </c>
      <c r="M20" s="24">
        <v>22323052</v>
      </c>
      <c r="N20" s="24">
        <v>69418474</v>
      </c>
      <c r="O20" s="24"/>
      <c r="P20" s="24"/>
      <c r="Q20" s="24"/>
      <c r="R20" s="24"/>
      <c r="S20" s="24"/>
      <c r="T20" s="24"/>
      <c r="U20" s="24"/>
      <c r="V20" s="24"/>
      <c r="W20" s="24">
        <v>148471862</v>
      </c>
      <c r="X20" s="24">
        <v>155224414</v>
      </c>
      <c r="Y20" s="24">
        <v>-6752552</v>
      </c>
      <c r="Z20" s="6">
        <v>-4.35</v>
      </c>
      <c r="AA20" s="22">
        <v>294255000</v>
      </c>
    </row>
    <row r="21" spans="1:27" ht="13.5">
      <c r="A21" s="5" t="s">
        <v>48</v>
      </c>
      <c r="B21" s="3"/>
      <c r="C21" s="22">
        <v>147794695</v>
      </c>
      <c r="D21" s="22"/>
      <c r="E21" s="23">
        <v>164823000</v>
      </c>
      <c r="F21" s="24">
        <v>164823000</v>
      </c>
      <c r="G21" s="24">
        <v>18250606</v>
      </c>
      <c r="H21" s="24">
        <v>11216186</v>
      </c>
      <c r="I21" s="24">
        <v>12417434</v>
      </c>
      <c r="J21" s="24">
        <v>41884226</v>
      </c>
      <c r="K21" s="24">
        <v>12656014</v>
      </c>
      <c r="L21" s="24">
        <v>18943033</v>
      </c>
      <c r="M21" s="24">
        <v>11310594</v>
      </c>
      <c r="N21" s="24">
        <v>42909641</v>
      </c>
      <c r="O21" s="24"/>
      <c r="P21" s="24"/>
      <c r="Q21" s="24"/>
      <c r="R21" s="24"/>
      <c r="S21" s="24"/>
      <c r="T21" s="24"/>
      <c r="U21" s="24"/>
      <c r="V21" s="24"/>
      <c r="W21" s="24">
        <v>84793867</v>
      </c>
      <c r="X21" s="24">
        <v>86312044</v>
      </c>
      <c r="Y21" s="24">
        <v>-1518177</v>
      </c>
      <c r="Z21" s="6">
        <v>-1.76</v>
      </c>
      <c r="AA21" s="22">
        <v>164823000</v>
      </c>
    </row>
    <row r="22" spans="1:27" ht="13.5">
      <c r="A22" s="5" t="s">
        <v>49</v>
      </c>
      <c r="B22" s="3"/>
      <c r="C22" s="25">
        <v>48326648</v>
      </c>
      <c r="D22" s="25"/>
      <c r="E22" s="26">
        <v>55203000</v>
      </c>
      <c r="F22" s="27">
        <v>55203000</v>
      </c>
      <c r="G22" s="27">
        <v>11786279</v>
      </c>
      <c r="H22" s="27">
        <v>2819553</v>
      </c>
      <c r="I22" s="27">
        <v>2500123</v>
      </c>
      <c r="J22" s="27">
        <v>17105955</v>
      </c>
      <c r="K22" s="27">
        <v>2642775</v>
      </c>
      <c r="L22" s="27">
        <v>11741523</v>
      </c>
      <c r="M22" s="27">
        <v>2578105</v>
      </c>
      <c r="N22" s="27">
        <v>16962403</v>
      </c>
      <c r="O22" s="27"/>
      <c r="P22" s="27"/>
      <c r="Q22" s="27"/>
      <c r="R22" s="27"/>
      <c r="S22" s="27"/>
      <c r="T22" s="27"/>
      <c r="U22" s="27"/>
      <c r="V22" s="27"/>
      <c r="W22" s="27">
        <v>34068358</v>
      </c>
      <c r="X22" s="27">
        <v>31470824</v>
      </c>
      <c r="Y22" s="27">
        <v>2597534</v>
      </c>
      <c r="Z22" s="7">
        <v>8.25</v>
      </c>
      <c r="AA22" s="25">
        <v>55203000</v>
      </c>
    </row>
    <row r="23" spans="1:27" ht="13.5">
      <c r="A23" s="5" t="s">
        <v>50</v>
      </c>
      <c r="B23" s="3"/>
      <c r="C23" s="22">
        <v>38218706</v>
      </c>
      <c r="D23" s="22"/>
      <c r="E23" s="23">
        <v>45704000</v>
      </c>
      <c r="F23" s="24">
        <v>45704000</v>
      </c>
      <c r="G23" s="24">
        <v>7032240</v>
      </c>
      <c r="H23" s="24">
        <v>2733452</v>
      </c>
      <c r="I23" s="24">
        <v>2591899</v>
      </c>
      <c r="J23" s="24">
        <v>12357591</v>
      </c>
      <c r="K23" s="24">
        <v>2649629</v>
      </c>
      <c r="L23" s="24">
        <v>6541221</v>
      </c>
      <c r="M23" s="24">
        <v>2518222</v>
      </c>
      <c r="N23" s="24">
        <v>11709072</v>
      </c>
      <c r="O23" s="24"/>
      <c r="P23" s="24"/>
      <c r="Q23" s="24"/>
      <c r="R23" s="24"/>
      <c r="S23" s="24"/>
      <c r="T23" s="24"/>
      <c r="U23" s="24"/>
      <c r="V23" s="24"/>
      <c r="W23" s="24">
        <v>24066663</v>
      </c>
      <c r="X23" s="24">
        <v>24647402</v>
      </c>
      <c r="Y23" s="24">
        <v>-580739</v>
      </c>
      <c r="Z23" s="6">
        <v>-2.36</v>
      </c>
      <c r="AA23" s="22">
        <v>45704000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681892807</v>
      </c>
      <c r="D25" s="40">
        <f>+D5+D9+D15+D19+D24</f>
        <v>0</v>
      </c>
      <c r="E25" s="41">
        <f t="shared" si="4"/>
        <v>771820683</v>
      </c>
      <c r="F25" s="42">
        <f t="shared" si="4"/>
        <v>771820683</v>
      </c>
      <c r="G25" s="42">
        <f t="shared" si="4"/>
        <v>91805761</v>
      </c>
      <c r="H25" s="42">
        <f t="shared" si="4"/>
        <v>54453779</v>
      </c>
      <c r="I25" s="42">
        <f t="shared" si="4"/>
        <v>58815935</v>
      </c>
      <c r="J25" s="42">
        <f t="shared" si="4"/>
        <v>205075475</v>
      </c>
      <c r="K25" s="42">
        <f t="shared" si="4"/>
        <v>54112503</v>
      </c>
      <c r="L25" s="42">
        <f t="shared" si="4"/>
        <v>85365230</v>
      </c>
      <c r="M25" s="42">
        <f t="shared" si="4"/>
        <v>52921766</v>
      </c>
      <c r="N25" s="42">
        <f t="shared" si="4"/>
        <v>192399499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397474974</v>
      </c>
      <c r="X25" s="42">
        <f t="shared" si="4"/>
        <v>410430902</v>
      </c>
      <c r="Y25" s="42">
        <f t="shared" si="4"/>
        <v>-12955928</v>
      </c>
      <c r="Z25" s="43">
        <f>+IF(X25&lt;&gt;0,+(Y25/X25)*100,0)</f>
        <v>-3.1566648458648467</v>
      </c>
      <c r="AA25" s="40">
        <f>+AA5+AA9+AA15+AA19+AA24</f>
        <v>771820683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110073937</v>
      </c>
      <c r="D28" s="19">
        <f>SUM(D29:D31)</f>
        <v>0</v>
      </c>
      <c r="E28" s="20">
        <f t="shared" si="5"/>
        <v>116575061</v>
      </c>
      <c r="F28" s="21">
        <f t="shared" si="5"/>
        <v>116575061</v>
      </c>
      <c r="G28" s="21">
        <f t="shared" si="5"/>
        <v>8069973</v>
      </c>
      <c r="H28" s="21">
        <f t="shared" si="5"/>
        <v>6950396</v>
      </c>
      <c r="I28" s="21">
        <f t="shared" si="5"/>
        <v>12097222</v>
      </c>
      <c r="J28" s="21">
        <f t="shared" si="5"/>
        <v>27117591</v>
      </c>
      <c r="K28" s="21">
        <f t="shared" si="5"/>
        <v>8503388</v>
      </c>
      <c r="L28" s="21">
        <f t="shared" si="5"/>
        <v>16969727</v>
      </c>
      <c r="M28" s="21">
        <f t="shared" si="5"/>
        <v>14259791</v>
      </c>
      <c r="N28" s="21">
        <f t="shared" si="5"/>
        <v>39732906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66850497</v>
      </c>
      <c r="X28" s="21">
        <f t="shared" si="5"/>
        <v>56177320</v>
      </c>
      <c r="Y28" s="21">
        <f t="shared" si="5"/>
        <v>10673177</v>
      </c>
      <c r="Z28" s="4">
        <f>+IF(X28&lt;&gt;0,+(Y28/X28)*100,0)</f>
        <v>18.99908539602815</v>
      </c>
      <c r="AA28" s="19">
        <f>SUM(AA29:AA31)</f>
        <v>116575061</v>
      </c>
    </row>
    <row r="29" spans="1:27" ht="13.5">
      <c r="A29" s="5" t="s">
        <v>33</v>
      </c>
      <c r="B29" s="3"/>
      <c r="C29" s="22">
        <v>20197767</v>
      </c>
      <c r="D29" s="22"/>
      <c r="E29" s="23">
        <v>23616499</v>
      </c>
      <c r="F29" s="24">
        <v>23616499</v>
      </c>
      <c r="G29" s="24">
        <v>1370528</v>
      </c>
      <c r="H29" s="24">
        <v>1451983</v>
      </c>
      <c r="I29" s="24">
        <v>3729398</v>
      </c>
      <c r="J29" s="24">
        <v>6551909</v>
      </c>
      <c r="K29" s="24">
        <v>2645410</v>
      </c>
      <c r="L29" s="24">
        <v>7666250</v>
      </c>
      <c r="M29" s="24">
        <v>6752941</v>
      </c>
      <c r="N29" s="24">
        <v>17064601</v>
      </c>
      <c r="O29" s="24"/>
      <c r="P29" s="24"/>
      <c r="Q29" s="24"/>
      <c r="R29" s="24"/>
      <c r="S29" s="24"/>
      <c r="T29" s="24"/>
      <c r="U29" s="24"/>
      <c r="V29" s="24"/>
      <c r="W29" s="24">
        <v>23616510</v>
      </c>
      <c r="X29" s="24">
        <v>11664668</v>
      </c>
      <c r="Y29" s="24">
        <v>11951842</v>
      </c>
      <c r="Z29" s="6">
        <v>102.46</v>
      </c>
      <c r="AA29" s="22">
        <v>23616499</v>
      </c>
    </row>
    <row r="30" spans="1:27" ht="13.5">
      <c r="A30" s="5" t="s">
        <v>34</v>
      </c>
      <c r="B30" s="3"/>
      <c r="C30" s="25">
        <v>54753956</v>
      </c>
      <c r="D30" s="25"/>
      <c r="E30" s="26">
        <v>49937432</v>
      </c>
      <c r="F30" s="27">
        <v>49937432</v>
      </c>
      <c r="G30" s="27">
        <v>4068159</v>
      </c>
      <c r="H30" s="27">
        <v>3159610</v>
      </c>
      <c r="I30" s="27">
        <v>4866851</v>
      </c>
      <c r="J30" s="27">
        <v>12094620</v>
      </c>
      <c r="K30" s="27">
        <v>3164305</v>
      </c>
      <c r="L30" s="27">
        <v>6160046</v>
      </c>
      <c r="M30" s="27">
        <v>3894377</v>
      </c>
      <c r="N30" s="27">
        <v>13218728</v>
      </c>
      <c r="O30" s="27"/>
      <c r="P30" s="27"/>
      <c r="Q30" s="27"/>
      <c r="R30" s="27"/>
      <c r="S30" s="27"/>
      <c r="T30" s="27"/>
      <c r="U30" s="27"/>
      <c r="V30" s="27"/>
      <c r="W30" s="27">
        <v>25313348</v>
      </c>
      <c r="X30" s="27">
        <v>25389691</v>
      </c>
      <c r="Y30" s="27">
        <v>-76343</v>
      </c>
      <c r="Z30" s="7">
        <v>-0.3</v>
      </c>
      <c r="AA30" s="25">
        <v>49937432</v>
      </c>
    </row>
    <row r="31" spans="1:27" ht="13.5">
      <c r="A31" s="5" t="s">
        <v>35</v>
      </c>
      <c r="B31" s="3"/>
      <c r="C31" s="22">
        <v>35122214</v>
      </c>
      <c r="D31" s="22"/>
      <c r="E31" s="23">
        <v>43021130</v>
      </c>
      <c r="F31" s="24">
        <v>43021130</v>
      </c>
      <c r="G31" s="24">
        <v>2631286</v>
      </c>
      <c r="H31" s="24">
        <v>2338803</v>
      </c>
      <c r="I31" s="24">
        <v>3500973</v>
      </c>
      <c r="J31" s="24">
        <v>8471062</v>
      </c>
      <c r="K31" s="24">
        <v>2693673</v>
      </c>
      <c r="L31" s="24">
        <v>3143431</v>
      </c>
      <c r="M31" s="24">
        <v>3612473</v>
      </c>
      <c r="N31" s="24">
        <v>9449577</v>
      </c>
      <c r="O31" s="24"/>
      <c r="P31" s="24"/>
      <c r="Q31" s="24"/>
      <c r="R31" s="24"/>
      <c r="S31" s="24"/>
      <c r="T31" s="24"/>
      <c r="U31" s="24"/>
      <c r="V31" s="24"/>
      <c r="W31" s="24">
        <v>17920639</v>
      </c>
      <c r="X31" s="24">
        <v>19122961</v>
      </c>
      <c r="Y31" s="24">
        <v>-1202322</v>
      </c>
      <c r="Z31" s="6">
        <v>-6.29</v>
      </c>
      <c r="AA31" s="22">
        <v>43021130</v>
      </c>
    </row>
    <row r="32" spans="1:27" ht="13.5">
      <c r="A32" s="2" t="s">
        <v>36</v>
      </c>
      <c r="B32" s="3"/>
      <c r="C32" s="19">
        <f aca="true" t="shared" si="6" ref="C32:Y32">SUM(C33:C37)</f>
        <v>69682594</v>
      </c>
      <c r="D32" s="19">
        <f>SUM(D33:D37)</f>
        <v>0</v>
      </c>
      <c r="E32" s="20">
        <f t="shared" si="6"/>
        <v>105770879</v>
      </c>
      <c r="F32" s="21">
        <f t="shared" si="6"/>
        <v>105770879</v>
      </c>
      <c r="G32" s="21">
        <f t="shared" si="6"/>
        <v>5361222</v>
      </c>
      <c r="H32" s="21">
        <f t="shared" si="6"/>
        <v>5575828</v>
      </c>
      <c r="I32" s="21">
        <f t="shared" si="6"/>
        <v>8026300</v>
      </c>
      <c r="J32" s="21">
        <f t="shared" si="6"/>
        <v>18963350</v>
      </c>
      <c r="K32" s="21">
        <f t="shared" si="6"/>
        <v>5715758</v>
      </c>
      <c r="L32" s="21">
        <f t="shared" si="6"/>
        <v>7683982</v>
      </c>
      <c r="M32" s="21">
        <f t="shared" si="6"/>
        <v>6696421</v>
      </c>
      <c r="N32" s="21">
        <f t="shared" si="6"/>
        <v>20096161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39059511</v>
      </c>
      <c r="X32" s="21">
        <f t="shared" si="6"/>
        <v>48607757</v>
      </c>
      <c r="Y32" s="21">
        <f t="shared" si="6"/>
        <v>-9548246</v>
      </c>
      <c r="Z32" s="4">
        <f>+IF(X32&lt;&gt;0,+(Y32/X32)*100,0)</f>
        <v>-19.6434614335321</v>
      </c>
      <c r="AA32" s="19">
        <f>SUM(AA33:AA37)</f>
        <v>105770879</v>
      </c>
    </row>
    <row r="33" spans="1:27" ht="13.5">
      <c r="A33" s="5" t="s">
        <v>37</v>
      </c>
      <c r="B33" s="3"/>
      <c r="C33" s="22">
        <v>10685498</v>
      </c>
      <c r="D33" s="22"/>
      <c r="E33" s="23">
        <v>15449772</v>
      </c>
      <c r="F33" s="24">
        <v>15449772</v>
      </c>
      <c r="G33" s="24">
        <v>846633</v>
      </c>
      <c r="H33" s="24">
        <v>948703</v>
      </c>
      <c r="I33" s="24">
        <v>1597750</v>
      </c>
      <c r="J33" s="24">
        <v>3393086</v>
      </c>
      <c r="K33" s="24">
        <v>844554</v>
      </c>
      <c r="L33" s="24">
        <v>1401675</v>
      </c>
      <c r="M33" s="24">
        <v>1180627</v>
      </c>
      <c r="N33" s="24">
        <v>3426856</v>
      </c>
      <c r="O33" s="24"/>
      <c r="P33" s="24"/>
      <c r="Q33" s="24"/>
      <c r="R33" s="24"/>
      <c r="S33" s="24"/>
      <c r="T33" s="24"/>
      <c r="U33" s="24"/>
      <c r="V33" s="24"/>
      <c r="W33" s="24">
        <v>6819942</v>
      </c>
      <c r="X33" s="24">
        <v>7229890</v>
      </c>
      <c r="Y33" s="24">
        <v>-409948</v>
      </c>
      <c r="Z33" s="6">
        <v>-5.67</v>
      </c>
      <c r="AA33" s="22">
        <v>15449772</v>
      </c>
    </row>
    <row r="34" spans="1:27" ht="13.5">
      <c r="A34" s="5" t="s">
        <v>38</v>
      </c>
      <c r="B34" s="3"/>
      <c r="C34" s="22">
        <v>15055901</v>
      </c>
      <c r="D34" s="22"/>
      <c r="E34" s="23">
        <v>20371810</v>
      </c>
      <c r="F34" s="24">
        <v>20371810</v>
      </c>
      <c r="G34" s="24">
        <v>820511</v>
      </c>
      <c r="H34" s="24">
        <v>951929</v>
      </c>
      <c r="I34" s="24">
        <v>1840012</v>
      </c>
      <c r="J34" s="24">
        <v>3612452</v>
      </c>
      <c r="K34" s="24">
        <v>1007872</v>
      </c>
      <c r="L34" s="24">
        <v>1841772</v>
      </c>
      <c r="M34" s="24">
        <v>1389523</v>
      </c>
      <c r="N34" s="24">
        <v>4239167</v>
      </c>
      <c r="O34" s="24"/>
      <c r="P34" s="24"/>
      <c r="Q34" s="24"/>
      <c r="R34" s="24"/>
      <c r="S34" s="24"/>
      <c r="T34" s="24"/>
      <c r="U34" s="24"/>
      <c r="V34" s="24"/>
      <c r="W34" s="24">
        <v>7851619</v>
      </c>
      <c r="X34" s="24">
        <v>9071846</v>
      </c>
      <c r="Y34" s="24">
        <v>-1220227</v>
      </c>
      <c r="Z34" s="6">
        <v>-13.45</v>
      </c>
      <c r="AA34" s="22">
        <v>20371810</v>
      </c>
    </row>
    <row r="35" spans="1:27" ht="13.5">
      <c r="A35" s="5" t="s">
        <v>39</v>
      </c>
      <c r="B35" s="3"/>
      <c r="C35" s="22">
        <v>39592008</v>
      </c>
      <c r="D35" s="22"/>
      <c r="E35" s="23">
        <v>47621646</v>
      </c>
      <c r="F35" s="24">
        <v>47621646</v>
      </c>
      <c r="G35" s="24">
        <v>3324968</v>
      </c>
      <c r="H35" s="24">
        <v>3284203</v>
      </c>
      <c r="I35" s="24">
        <v>4051935</v>
      </c>
      <c r="J35" s="24">
        <v>10661106</v>
      </c>
      <c r="K35" s="24">
        <v>3463985</v>
      </c>
      <c r="L35" s="24">
        <v>3984593</v>
      </c>
      <c r="M35" s="24">
        <v>3704524</v>
      </c>
      <c r="N35" s="24">
        <v>11153102</v>
      </c>
      <c r="O35" s="24"/>
      <c r="P35" s="24"/>
      <c r="Q35" s="24"/>
      <c r="R35" s="24"/>
      <c r="S35" s="24"/>
      <c r="T35" s="24"/>
      <c r="U35" s="24"/>
      <c r="V35" s="24"/>
      <c r="W35" s="24">
        <v>21814208</v>
      </c>
      <c r="X35" s="24">
        <v>21480658</v>
      </c>
      <c r="Y35" s="24">
        <v>333550</v>
      </c>
      <c r="Z35" s="6">
        <v>1.55</v>
      </c>
      <c r="AA35" s="22">
        <v>47621646</v>
      </c>
    </row>
    <row r="36" spans="1:27" ht="13.5">
      <c r="A36" s="5" t="s">
        <v>40</v>
      </c>
      <c r="B36" s="3"/>
      <c r="C36" s="22"/>
      <c r="D36" s="22"/>
      <c r="E36" s="23">
        <v>15159601</v>
      </c>
      <c r="F36" s="24">
        <v>15159601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7579800</v>
      </c>
      <c r="Y36" s="24">
        <v>-7579800</v>
      </c>
      <c r="Z36" s="6">
        <v>-100</v>
      </c>
      <c r="AA36" s="22">
        <v>15159601</v>
      </c>
    </row>
    <row r="37" spans="1:27" ht="13.5">
      <c r="A37" s="5" t="s">
        <v>41</v>
      </c>
      <c r="B37" s="3"/>
      <c r="C37" s="25">
        <v>4349187</v>
      </c>
      <c r="D37" s="25"/>
      <c r="E37" s="26">
        <v>7168050</v>
      </c>
      <c r="F37" s="27">
        <v>7168050</v>
      </c>
      <c r="G37" s="27">
        <v>369110</v>
      </c>
      <c r="H37" s="27">
        <v>390993</v>
      </c>
      <c r="I37" s="27">
        <v>536603</v>
      </c>
      <c r="J37" s="27">
        <v>1296706</v>
      </c>
      <c r="K37" s="27">
        <v>399347</v>
      </c>
      <c r="L37" s="27">
        <v>455942</v>
      </c>
      <c r="M37" s="27">
        <v>421747</v>
      </c>
      <c r="N37" s="27">
        <v>1277036</v>
      </c>
      <c r="O37" s="27"/>
      <c r="P37" s="27"/>
      <c r="Q37" s="27"/>
      <c r="R37" s="27"/>
      <c r="S37" s="27"/>
      <c r="T37" s="27"/>
      <c r="U37" s="27"/>
      <c r="V37" s="27"/>
      <c r="W37" s="27">
        <v>2573742</v>
      </c>
      <c r="X37" s="27">
        <v>3245563</v>
      </c>
      <c r="Y37" s="27">
        <v>-671821</v>
      </c>
      <c r="Z37" s="7">
        <v>-20.7</v>
      </c>
      <c r="AA37" s="25">
        <v>7168050</v>
      </c>
    </row>
    <row r="38" spans="1:27" ht="13.5">
      <c r="A38" s="2" t="s">
        <v>42</v>
      </c>
      <c r="B38" s="8"/>
      <c r="C38" s="19">
        <f aca="true" t="shared" si="7" ref="C38:Y38">SUM(C39:C41)</f>
        <v>82197495</v>
      </c>
      <c r="D38" s="19">
        <f>SUM(D39:D41)</f>
        <v>0</v>
      </c>
      <c r="E38" s="20">
        <f t="shared" si="7"/>
        <v>94281665</v>
      </c>
      <c r="F38" s="21">
        <f t="shared" si="7"/>
        <v>94281665</v>
      </c>
      <c r="G38" s="21">
        <f t="shared" si="7"/>
        <v>1982350</v>
      </c>
      <c r="H38" s="21">
        <f t="shared" si="7"/>
        <v>3319437</v>
      </c>
      <c r="I38" s="21">
        <f t="shared" si="7"/>
        <v>12285017</v>
      </c>
      <c r="J38" s="21">
        <f t="shared" si="7"/>
        <v>17586804</v>
      </c>
      <c r="K38" s="21">
        <f t="shared" si="7"/>
        <v>2908677</v>
      </c>
      <c r="L38" s="21">
        <f t="shared" si="7"/>
        <v>12466532</v>
      </c>
      <c r="M38" s="21">
        <f t="shared" si="7"/>
        <v>9149867</v>
      </c>
      <c r="N38" s="21">
        <f t="shared" si="7"/>
        <v>24525076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42111880</v>
      </c>
      <c r="X38" s="21">
        <f t="shared" si="7"/>
        <v>42610842</v>
      </c>
      <c r="Y38" s="21">
        <f t="shared" si="7"/>
        <v>-498962</v>
      </c>
      <c r="Z38" s="4">
        <f>+IF(X38&lt;&gt;0,+(Y38/X38)*100,0)</f>
        <v>-1.1709742792691118</v>
      </c>
      <c r="AA38" s="19">
        <f>SUM(AA39:AA41)</f>
        <v>94281665</v>
      </c>
    </row>
    <row r="39" spans="1:27" ht="13.5">
      <c r="A39" s="5" t="s">
        <v>43</v>
      </c>
      <c r="B39" s="3"/>
      <c r="C39" s="22">
        <v>14751157</v>
      </c>
      <c r="D39" s="22"/>
      <c r="E39" s="23">
        <v>19875382</v>
      </c>
      <c r="F39" s="24">
        <v>19875382</v>
      </c>
      <c r="G39" s="24">
        <v>1044324</v>
      </c>
      <c r="H39" s="24">
        <v>1118836</v>
      </c>
      <c r="I39" s="24">
        <v>1647762</v>
      </c>
      <c r="J39" s="24">
        <v>3810922</v>
      </c>
      <c r="K39" s="24">
        <v>930046</v>
      </c>
      <c r="L39" s="24">
        <v>1779725</v>
      </c>
      <c r="M39" s="24">
        <v>1212982</v>
      </c>
      <c r="N39" s="24">
        <v>3922753</v>
      </c>
      <c r="O39" s="24"/>
      <c r="P39" s="24"/>
      <c r="Q39" s="24"/>
      <c r="R39" s="24"/>
      <c r="S39" s="24"/>
      <c r="T39" s="24"/>
      <c r="U39" s="24"/>
      <c r="V39" s="24"/>
      <c r="W39" s="24">
        <v>7733675</v>
      </c>
      <c r="X39" s="24">
        <v>9212668</v>
      </c>
      <c r="Y39" s="24">
        <v>-1478993</v>
      </c>
      <c r="Z39" s="6">
        <v>-16.05</v>
      </c>
      <c r="AA39" s="22">
        <v>19875382</v>
      </c>
    </row>
    <row r="40" spans="1:27" ht="13.5">
      <c r="A40" s="5" t="s">
        <v>44</v>
      </c>
      <c r="B40" s="3"/>
      <c r="C40" s="22">
        <v>65123949</v>
      </c>
      <c r="D40" s="22"/>
      <c r="E40" s="23">
        <v>71406166</v>
      </c>
      <c r="F40" s="24">
        <v>71406166</v>
      </c>
      <c r="G40" s="24">
        <v>761163</v>
      </c>
      <c r="H40" s="24">
        <v>1986667</v>
      </c>
      <c r="I40" s="24">
        <v>10355447</v>
      </c>
      <c r="J40" s="24">
        <v>13103277</v>
      </c>
      <c r="K40" s="24">
        <v>1735223</v>
      </c>
      <c r="L40" s="24">
        <v>10458434</v>
      </c>
      <c r="M40" s="24">
        <v>7746986</v>
      </c>
      <c r="N40" s="24">
        <v>19940643</v>
      </c>
      <c r="O40" s="24"/>
      <c r="P40" s="24"/>
      <c r="Q40" s="24"/>
      <c r="R40" s="24"/>
      <c r="S40" s="24"/>
      <c r="T40" s="24"/>
      <c r="U40" s="24"/>
      <c r="V40" s="24"/>
      <c r="W40" s="24">
        <v>33043920</v>
      </c>
      <c r="X40" s="24">
        <v>31984138</v>
      </c>
      <c r="Y40" s="24">
        <v>1059782</v>
      </c>
      <c r="Z40" s="6">
        <v>3.31</v>
      </c>
      <c r="AA40" s="22">
        <v>71406166</v>
      </c>
    </row>
    <row r="41" spans="1:27" ht="13.5">
      <c r="A41" s="5" t="s">
        <v>45</v>
      </c>
      <c r="B41" s="3"/>
      <c r="C41" s="22">
        <v>2322389</v>
      </c>
      <c r="D41" s="22"/>
      <c r="E41" s="23">
        <v>3000117</v>
      </c>
      <c r="F41" s="24">
        <v>3000117</v>
      </c>
      <c r="G41" s="24">
        <v>176863</v>
      </c>
      <c r="H41" s="24">
        <v>213934</v>
      </c>
      <c r="I41" s="24">
        <v>281808</v>
      </c>
      <c r="J41" s="24">
        <v>672605</v>
      </c>
      <c r="K41" s="24">
        <v>243408</v>
      </c>
      <c r="L41" s="24">
        <v>228373</v>
      </c>
      <c r="M41" s="24">
        <v>189899</v>
      </c>
      <c r="N41" s="24">
        <v>661680</v>
      </c>
      <c r="O41" s="24"/>
      <c r="P41" s="24"/>
      <c r="Q41" s="24"/>
      <c r="R41" s="24"/>
      <c r="S41" s="24"/>
      <c r="T41" s="24"/>
      <c r="U41" s="24"/>
      <c r="V41" s="24"/>
      <c r="W41" s="24">
        <v>1334285</v>
      </c>
      <c r="X41" s="24">
        <v>1414036</v>
      </c>
      <c r="Y41" s="24">
        <v>-79751</v>
      </c>
      <c r="Z41" s="6">
        <v>-5.64</v>
      </c>
      <c r="AA41" s="22">
        <v>3000117</v>
      </c>
    </row>
    <row r="42" spans="1:27" ht="13.5">
      <c r="A42" s="2" t="s">
        <v>46</v>
      </c>
      <c r="B42" s="8"/>
      <c r="C42" s="19">
        <f aca="true" t="shared" si="8" ref="C42:Y42">SUM(C43:C46)</f>
        <v>413028174</v>
      </c>
      <c r="D42" s="19">
        <f>SUM(D43:D46)</f>
        <v>0</v>
      </c>
      <c r="E42" s="20">
        <f t="shared" si="8"/>
        <v>511525549</v>
      </c>
      <c r="F42" s="21">
        <f t="shared" si="8"/>
        <v>511525549</v>
      </c>
      <c r="G42" s="21">
        <f t="shared" si="8"/>
        <v>4874288</v>
      </c>
      <c r="H42" s="21">
        <f t="shared" si="8"/>
        <v>35292758</v>
      </c>
      <c r="I42" s="21">
        <f t="shared" si="8"/>
        <v>66898827</v>
      </c>
      <c r="J42" s="21">
        <f t="shared" si="8"/>
        <v>107065873</v>
      </c>
      <c r="K42" s="21">
        <f t="shared" si="8"/>
        <v>53383099</v>
      </c>
      <c r="L42" s="21">
        <f t="shared" si="8"/>
        <v>40931059</v>
      </c>
      <c r="M42" s="21">
        <f t="shared" si="8"/>
        <v>41196862</v>
      </c>
      <c r="N42" s="21">
        <f t="shared" si="8"/>
        <v>135511020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242576893</v>
      </c>
      <c r="X42" s="21">
        <f t="shared" si="8"/>
        <v>254207248</v>
      </c>
      <c r="Y42" s="21">
        <f t="shared" si="8"/>
        <v>-11630355</v>
      </c>
      <c r="Z42" s="4">
        <f>+IF(X42&lt;&gt;0,+(Y42/X42)*100,0)</f>
        <v>-4.575146889596161</v>
      </c>
      <c r="AA42" s="19">
        <f>SUM(AA43:AA46)</f>
        <v>511525549</v>
      </c>
    </row>
    <row r="43" spans="1:27" ht="13.5">
      <c r="A43" s="5" t="s">
        <v>47</v>
      </c>
      <c r="B43" s="3"/>
      <c r="C43" s="22">
        <v>241867100</v>
      </c>
      <c r="D43" s="22"/>
      <c r="E43" s="23">
        <v>302186400</v>
      </c>
      <c r="F43" s="24">
        <v>302186400</v>
      </c>
      <c r="G43" s="24">
        <v>883263</v>
      </c>
      <c r="H43" s="24">
        <v>23142738</v>
      </c>
      <c r="I43" s="24">
        <v>44312514</v>
      </c>
      <c r="J43" s="24">
        <v>68338515</v>
      </c>
      <c r="K43" s="24">
        <v>31444548</v>
      </c>
      <c r="L43" s="24">
        <v>21508932</v>
      </c>
      <c r="M43" s="24">
        <v>20530964</v>
      </c>
      <c r="N43" s="24">
        <v>73484444</v>
      </c>
      <c r="O43" s="24"/>
      <c r="P43" s="24"/>
      <c r="Q43" s="24"/>
      <c r="R43" s="24"/>
      <c r="S43" s="24"/>
      <c r="T43" s="24"/>
      <c r="U43" s="24"/>
      <c r="V43" s="24"/>
      <c r="W43" s="24">
        <v>141822959</v>
      </c>
      <c r="X43" s="24">
        <v>152732219</v>
      </c>
      <c r="Y43" s="24">
        <v>-10909260</v>
      </c>
      <c r="Z43" s="6">
        <v>-7.14</v>
      </c>
      <c r="AA43" s="22">
        <v>302186400</v>
      </c>
    </row>
    <row r="44" spans="1:27" ht="13.5">
      <c r="A44" s="5" t="s">
        <v>48</v>
      </c>
      <c r="B44" s="3"/>
      <c r="C44" s="22">
        <v>108870371</v>
      </c>
      <c r="D44" s="22"/>
      <c r="E44" s="23">
        <v>125031209</v>
      </c>
      <c r="F44" s="24">
        <v>125031209</v>
      </c>
      <c r="G44" s="24">
        <v>1221627</v>
      </c>
      <c r="H44" s="24">
        <v>8659766</v>
      </c>
      <c r="I44" s="24">
        <v>12329435</v>
      </c>
      <c r="J44" s="24">
        <v>22210828</v>
      </c>
      <c r="K44" s="24">
        <v>17382036</v>
      </c>
      <c r="L44" s="24">
        <v>11279464</v>
      </c>
      <c r="M44" s="24">
        <v>13308987</v>
      </c>
      <c r="N44" s="24">
        <v>41970487</v>
      </c>
      <c r="O44" s="24"/>
      <c r="P44" s="24"/>
      <c r="Q44" s="24"/>
      <c r="R44" s="24"/>
      <c r="S44" s="24"/>
      <c r="T44" s="24"/>
      <c r="U44" s="24"/>
      <c r="V44" s="24"/>
      <c r="W44" s="24">
        <v>64181315</v>
      </c>
      <c r="X44" s="24">
        <v>63297678</v>
      </c>
      <c r="Y44" s="24">
        <v>883637</v>
      </c>
      <c r="Z44" s="6">
        <v>1.4</v>
      </c>
      <c r="AA44" s="22">
        <v>125031209</v>
      </c>
    </row>
    <row r="45" spans="1:27" ht="13.5">
      <c r="A45" s="5" t="s">
        <v>49</v>
      </c>
      <c r="B45" s="3"/>
      <c r="C45" s="25">
        <v>27689765</v>
      </c>
      <c r="D45" s="25"/>
      <c r="E45" s="26">
        <v>34549193</v>
      </c>
      <c r="F45" s="27">
        <v>34549193</v>
      </c>
      <c r="G45" s="27">
        <v>1130393</v>
      </c>
      <c r="H45" s="27">
        <v>1382423</v>
      </c>
      <c r="I45" s="27">
        <v>4440981</v>
      </c>
      <c r="J45" s="27">
        <v>6953797</v>
      </c>
      <c r="K45" s="27">
        <v>1681199</v>
      </c>
      <c r="L45" s="27">
        <v>3415349</v>
      </c>
      <c r="M45" s="27">
        <v>3523845</v>
      </c>
      <c r="N45" s="27">
        <v>8620393</v>
      </c>
      <c r="O45" s="27"/>
      <c r="P45" s="27"/>
      <c r="Q45" s="27"/>
      <c r="R45" s="27"/>
      <c r="S45" s="27"/>
      <c r="T45" s="27"/>
      <c r="U45" s="27"/>
      <c r="V45" s="27"/>
      <c r="W45" s="27">
        <v>15574190</v>
      </c>
      <c r="X45" s="27">
        <v>15697824</v>
      </c>
      <c r="Y45" s="27">
        <v>-123634</v>
      </c>
      <c r="Z45" s="7">
        <v>-0.79</v>
      </c>
      <c r="AA45" s="25">
        <v>34549193</v>
      </c>
    </row>
    <row r="46" spans="1:27" ht="13.5">
      <c r="A46" s="5" t="s">
        <v>50</v>
      </c>
      <c r="B46" s="3"/>
      <c r="C46" s="22">
        <v>34600938</v>
      </c>
      <c r="D46" s="22"/>
      <c r="E46" s="23">
        <v>49758747</v>
      </c>
      <c r="F46" s="24">
        <v>49758747</v>
      </c>
      <c r="G46" s="24">
        <v>1639005</v>
      </c>
      <c r="H46" s="24">
        <v>2107831</v>
      </c>
      <c r="I46" s="24">
        <v>5815897</v>
      </c>
      <c r="J46" s="24">
        <v>9562733</v>
      </c>
      <c r="K46" s="24">
        <v>2875316</v>
      </c>
      <c r="L46" s="24">
        <v>4727314</v>
      </c>
      <c r="M46" s="24">
        <v>3833066</v>
      </c>
      <c r="N46" s="24">
        <v>11435696</v>
      </c>
      <c r="O46" s="24"/>
      <c r="P46" s="24"/>
      <c r="Q46" s="24"/>
      <c r="R46" s="24"/>
      <c r="S46" s="24"/>
      <c r="T46" s="24"/>
      <c r="U46" s="24"/>
      <c r="V46" s="24"/>
      <c r="W46" s="24">
        <v>20998429</v>
      </c>
      <c r="X46" s="24">
        <v>22479527</v>
      </c>
      <c r="Y46" s="24">
        <v>-1481098</v>
      </c>
      <c r="Z46" s="6">
        <v>-6.59</v>
      </c>
      <c r="AA46" s="22">
        <v>49758747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674982200</v>
      </c>
      <c r="D48" s="40">
        <f>+D28+D32+D38+D42+D47</f>
        <v>0</v>
      </c>
      <c r="E48" s="41">
        <f t="shared" si="9"/>
        <v>828153154</v>
      </c>
      <c r="F48" s="42">
        <f t="shared" si="9"/>
        <v>828153154</v>
      </c>
      <c r="G48" s="42">
        <f t="shared" si="9"/>
        <v>20287833</v>
      </c>
      <c r="H48" s="42">
        <f t="shared" si="9"/>
        <v>51138419</v>
      </c>
      <c r="I48" s="42">
        <f t="shared" si="9"/>
        <v>99307366</v>
      </c>
      <c r="J48" s="42">
        <f t="shared" si="9"/>
        <v>170733618</v>
      </c>
      <c r="K48" s="42">
        <f t="shared" si="9"/>
        <v>70510922</v>
      </c>
      <c r="L48" s="42">
        <f t="shared" si="9"/>
        <v>78051300</v>
      </c>
      <c r="M48" s="42">
        <f t="shared" si="9"/>
        <v>71302941</v>
      </c>
      <c r="N48" s="42">
        <f t="shared" si="9"/>
        <v>219865163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390598781</v>
      </c>
      <c r="X48" s="42">
        <f t="shared" si="9"/>
        <v>401603167</v>
      </c>
      <c r="Y48" s="42">
        <f t="shared" si="9"/>
        <v>-11004386</v>
      </c>
      <c r="Z48" s="43">
        <f>+IF(X48&lt;&gt;0,+(Y48/X48)*100,0)</f>
        <v>-2.740114347753637</v>
      </c>
      <c r="AA48" s="40">
        <f>+AA28+AA32+AA38+AA42+AA47</f>
        <v>828153154</v>
      </c>
    </row>
    <row r="49" spans="1:27" ht="13.5">
      <c r="A49" s="14" t="s">
        <v>58</v>
      </c>
      <c r="B49" s="15"/>
      <c r="C49" s="44">
        <f aca="true" t="shared" si="10" ref="C49:Y49">+C25-C48</f>
        <v>6910607</v>
      </c>
      <c r="D49" s="44">
        <f>+D25-D48</f>
        <v>0</v>
      </c>
      <c r="E49" s="45">
        <f t="shared" si="10"/>
        <v>-56332471</v>
      </c>
      <c r="F49" s="46">
        <f t="shared" si="10"/>
        <v>-56332471</v>
      </c>
      <c r="G49" s="46">
        <f t="shared" si="10"/>
        <v>71517928</v>
      </c>
      <c r="H49" s="46">
        <f t="shared" si="10"/>
        <v>3315360</v>
      </c>
      <c r="I49" s="46">
        <f t="shared" si="10"/>
        <v>-40491431</v>
      </c>
      <c r="J49" s="46">
        <f t="shared" si="10"/>
        <v>34341857</v>
      </c>
      <c r="K49" s="46">
        <f t="shared" si="10"/>
        <v>-16398419</v>
      </c>
      <c r="L49" s="46">
        <f t="shared" si="10"/>
        <v>7313930</v>
      </c>
      <c r="M49" s="46">
        <f t="shared" si="10"/>
        <v>-18381175</v>
      </c>
      <c r="N49" s="46">
        <f t="shared" si="10"/>
        <v>-27465664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6876193</v>
      </c>
      <c r="X49" s="46">
        <f>IF(F25=F48,0,X25-X48)</f>
        <v>8827735</v>
      </c>
      <c r="Y49" s="46">
        <f t="shared" si="10"/>
        <v>-1951542</v>
      </c>
      <c r="Z49" s="47">
        <f>+IF(X49&lt;&gt;0,+(Y49/X49)*100,0)</f>
        <v>-22.106939095928908</v>
      </c>
      <c r="AA49" s="44">
        <f>+AA25-AA48</f>
        <v>-56332471</v>
      </c>
    </row>
    <row r="50" spans="1:27" ht="13.5">
      <c r="A50" s="16" t="s">
        <v>71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73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138324198</v>
      </c>
      <c r="D5" s="19">
        <f>SUM(D6:D8)</f>
        <v>0</v>
      </c>
      <c r="E5" s="20">
        <f t="shared" si="0"/>
        <v>158672572</v>
      </c>
      <c r="F5" s="21">
        <f t="shared" si="0"/>
        <v>158672572</v>
      </c>
      <c r="G5" s="21">
        <f t="shared" si="0"/>
        <v>7067258</v>
      </c>
      <c r="H5" s="21">
        <f t="shared" si="0"/>
        <v>14215862</v>
      </c>
      <c r="I5" s="21">
        <f t="shared" si="0"/>
        <v>14222828</v>
      </c>
      <c r="J5" s="21">
        <f t="shared" si="0"/>
        <v>35505948</v>
      </c>
      <c r="K5" s="21">
        <f t="shared" si="0"/>
        <v>14575517</v>
      </c>
      <c r="L5" s="21">
        <f t="shared" si="0"/>
        <v>16383864</v>
      </c>
      <c r="M5" s="21">
        <f t="shared" si="0"/>
        <v>13158963</v>
      </c>
      <c r="N5" s="21">
        <f t="shared" si="0"/>
        <v>44118344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79624292</v>
      </c>
      <c r="X5" s="21">
        <f t="shared" si="0"/>
        <v>77446856</v>
      </c>
      <c r="Y5" s="21">
        <f t="shared" si="0"/>
        <v>2177436</v>
      </c>
      <c r="Z5" s="4">
        <f>+IF(X5&lt;&gt;0,+(Y5/X5)*100,0)</f>
        <v>2.811522781505811</v>
      </c>
      <c r="AA5" s="19">
        <f>SUM(AA6:AA8)</f>
        <v>158672572</v>
      </c>
    </row>
    <row r="6" spans="1:27" ht="13.5">
      <c r="A6" s="5" t="s">
        <v>33</v>
      </c>
      <c r="B6" s="3"/>
      <c r="C6" s="22">
        <v>3645027</v>
      </c>
      <c r="D6" s="22"/>
      <c r="E6" s="23">
        <v>4562093</v>
      </c>
      <c r="F6" s="24">
        <v>4562093</v>
      </c>
      <c r="G6" s="24">
        <v>70603</v>
      </c>
      <c r="H6" s="24">
        <v>339102</v>
      </c>
      <c r="I6" s="24">
        <v>376571</v>
      </c>
      <c r="J6" s="24">
        <v>786276</v>
      </c>
      <c r="K6" s="24">
        <v>422382</v>
      </c>
      <c r="L6" s="24">
        <v>383726</v>
      </c>
      <c r="M6" s="24">
        <v>302094</v>
      </c>
      <c r="N6" s="24">
        <v>1108202</v>
      </c>
      <c r="O6" s="24"/>
      <c r="P6" s="24"/>
      <c r="Q6" s="24"/>
      <c r="R6" s="24"/>
      <c r="S6" s="24"/>
      <c r="T6" s="24"/>
      <c r="U6" s="24"/>
      <c r="V6" s="24"/>
      <c r="W6" s="24">
        <v>1894478</v>
      </c>
      <c r="X6" s="24">
        <v>2226722</v>
      </c>
      <c r="Y6" s="24">
        <v>-332244</v>
      </c>
      <c r="Z6" s="6">
        <v>-14.92</v>
      </c>
      <c r="AA6" s="22">
        <v>4562093</v>
      </c>
    </row>
    <row r="7" spans="1:27" ht="13.5">
      <c r="A7" s="5" t="s">
        <v>34</v>
      </c>
      <c r="B7" s="3"/>
      <c r="C7" s="25">
        <v>130390351</v>
      </c>
      <c r="D7" s="25"/>
      <c r="E7" s="26">
        <v>145828296</v>
      </c>
      <c r="F7" s="27">
        <v>145828296</v>
      </c>
      <c r="G7" s="27">
        <v>6891761</v>
      </c>
      <c r="H7" s="27">
        <v>13608759</v>
      </c>
      <c r="I7" s="27">
        <v>13746428</v>
      </c>
      <c r="J7" s="27">
        <v>34246948</v>
      </c>
      <c r="K7" s="27">
        <v>14089916</v>
      </c>
      <c r="L7" s="27">
        <v>15466687</v>
      </c>
      <c r="M7" s="27">
        <v>12786223</v>
      </c>
      <c r="N7" s="27">
        <v>42342826</v>
      </c>
      <c r="O7" s="27"/>
      <c r="P7" s="27"/>
      <c r="Q7" s="27"/>
      <c r="R7" s="27"/>
      <c r="S7" s="27"/>
      <c r="T7" s="27"/>
      <c r="U7" s="27"/>
      <c r="V7" s="27"/>
      <c r="W7" s="27">
        <v>76589774</v>
      </c>
      <c r="X7" s="27">
        <v>71177664</v>
      </c>
      <c r="Y7" s="27">
        <v>5412110</v>
      </c>
      <c r="Z7" s="7">
        <v>7.6</v>
      </c>
      <c r="AA7" s="25">
        <v>145828296</v>
      </c>
    </row>
    <row r="8" spans="1:27" ht="13.5">
      <c r="A8" s="5" t="s">
        <v>35</v>
      </c>
      <c r="B8" s="3"/>
      <c r="C8" s="22">
        <v>4288820</v>
      </c>
      <c r="D8" s="22"/>
      <c r="E8" s="23">
        <v>8282183</v>
      </c>
      <c r="F8" s="24">
        <v>8282183</v>
      </c>
      <c r="G8" s="24">
        <v>104894</v>
      </c>
      <c r="H8" s="24">
        <v>268001</v>
      </c>
      <c r="I8" s="24">
        <v>99829</v>
      </c>
      <c r="J8" s="24">
        <v>472724</v>
      </c>
      <c r="K8" s="24">
        <v>63219</v>
      </c>
      <c r="L8" s="24">
        <v>533451</v>
      </c>
      <c r="M8" s="24">
        <v>70646</v>
      </c>
      <c r="N8" s="24">
        <v>667316</v>
      </c>
      <c r="O8" s="24"/>
      <c r="P8" s="24"/>
      <c r="Q8" s="24"/>
      <c r="R8" s="24"/>
      <c r="S8" s="24"/>
      <c r="T8" s="24"/>
      <c r="U8" s="24"/>
      <c r="V8" s="24"/>
      <c r="W8" s="24">
        <v>1140040</v>
      </c>
      <c r="X8" s="24">
        <v>4042470</v>
      </c>
      <c r="Y8" s="24">
        <v>-2902430</v>
      </c>
      <c r="Z8" s="6">
        <v>-71.8</v>
      </c>
      <c r="AA8" s="22">
        <v>8282183</v>
      </c>
    </row>
    <row r="9" spans="1:27" ht="13.5">
      <c r="A9" s="2" t="s">
        <v>36</v>
      </c>
      <c r="B9" s="3"/>
      <c r="C9" s="19">
        <f aca="true" t="shared" si="1" ref="C9:Y9">SUM(C10:C14)</f>
        <v>17423618</v>
      </c>
      <c r="D9" s="19">
        <f>SUM(D10:D14)</f>
        <v>0</v>
      </c>
      <c r="E9" s="20">
        <f t="shared" si="1"/>
        <v>21668774</v>
      </c>
      <c r="F9" s="21">
        <f t="shared" si="1"/>
        <v>21668774</v>
      </c>
      <c r="G9" s="21">
        <f t="shared" si="1"/>
        <v>566407</v>
      </c>
      <c r="H9" s="21">
        <f t="shared" si="1"/>
        <v>154085</v>
      </c>
      <c r="I9" s="21">
        <f t="shared" si="1"/>
        <v>186988</v>
      </c>
      <c r="J9" s="21">
        <f t="shared" si="1"/>
        <v>907480</v>
      </c>
      <c r="K9" s="21">
        <f t="shared" si="1"/>
        <v>1232068</v>
      </c>
      <c r="L9" s="21">
        <f t="shared" si="1"/>
        <v>886700</v>
      </c>
      <c r="M9" s="21">
        <f t="shared" si="1"/>
        <v>2468060</v>
      </c>
      <c r="N9" s="21">
        <f t="shared" si="1"/>
        <v>4586828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5494308</v>
      </c>
      <c r="X9" s="21">
        <f t="shared" si="1"/>
        <v>10084735</v>
      </c>
      <c r="Y9" s="21">
        <f t="shared" si="1"/>
        <v>-4590427</v>
      </c>
      <c r="Z9" s="4">
        <f>+IF(X9&lt;&gt;0,+(Y9/X9)*100,0)</f>
        <v>-45.51856841057301</v>
      </c>
      <c r="AA9" s="19">
        <f>SUM(AA10:AA14)</f>
        <v>21668774</v>
      </c>
    </row>
    <row r="10" spans="1:27" ht="13.5">
      <c r="A10" s="5" t="s">
        <v>37</v>
      </c>
      <c r="B10" s="3"/>
      <c r="C10" s="22">
        <v>4140302</v>
      </c>
      <c r="D10" s="22"/>
      <c r="E10" s="23">
        <v>7146923</v>
      </c>
      <c r="F10" s="24">
        <v>7146923</v>
      </c>
      <c r="G10" s="24">
        <v>108992</v>
      </c>
      <c r="H10" s="24">
        <v>84463</v>
      </c>
      <c r="I10" s="24">
        <v>93606</v>
      </c>
      <c r="J10" s="24">
        <v>287061</v>
      </c>
      <c r="K10" s="24">
        <v>79893</v>
      </c>
      <c r="L10" s="24">
        <v>826472</v>
      </c>
      <c r="M10" s="24">
        <v>312803</v>
      </c>
      <c r="N10" s="24">
        <v>1219168</v>
      </c>
      <c r="O10" s="24"/>
      <c r="P10" s="24"/>
      <c r="Q10" s="24"/>
      <c r="R10" s="24"/>
      <c r="S10" s="24"/>
      <c r="T10" s="24"/>
      <c r="U10" s="24"/>
      <c r="V10" s="24"/>
      <c r="W10" s="24">
        <v>1506229</v>
      </c>
      <c r="X10" s="24">
        <v>3326207</v>
      </c>
      <c r="Y10" s="24">
        <v>-1819978</v>
      </c>
      <c r="Z10" s="6">
        <v>-54.72</v>
      </c>
      <c r="AA10" s="22">
        <v>7146923</v>
      </c>
    </row>
    <row r="11" spans="1:27" ht="13.5">
      <c r="A11" s="5" t="s">
        <v>38</v>
      </c>
      <c r="B11" s="3"/>
      <c r="C11" s="22">
        <v>386765</v>
      </c>
      <c r="D11" s="22"/>
      <c r="E11" s="23">
        <v>142196</v>
      </c>
      <c r="F11" s="24">
        <v>142196</v>
      </c>
      <c r="G11" s="24"/>
      <c r="H11" s="24"/>
      <c r="I11" s="24"/>
      <c r="J11" s="24"/>
      <c r="K11" s="24">
        <v>2903</v>
      </c>
      <c r="L11" s="24"/>
      <c r="M11" s="24">
        <v>73806</v>
      </c>
      <c r="N11" s="24">
        <v>76709</v>
      </c>
      <c r="O11" s="24"/>
      <c r="P11" s="24"/>
      <c r="Q11" s="24"/>
      <c r="R11" s="24"/>
      <c r="S11" s="24"/>
      <c r="T11" s="24"/>
      <c r="U11" s="24"/>
      <c r="V11" s="24"/>
      <c r="W11" s="24">
        <v>76709</v>
      </c>
      <c r="X11" s="24">
        <v>66179</v>
      </c>
      <c r="Y11" s="24">
        <v>10530</v>
      </c>
      <c r="Z11" s="6">
        <v>15.91</v>
      </c>
      <c r="AA11" s="22">
        <v>142196</v>
      </c>
    </row>
    <row r="12" spans="1:27" ht="13.5">
      <c r="A12" s="5" t="s">
        <v>39</v>
      </c>
      <c r="B12" s="3"/>
      <c r="C12" s="22">
        <v>4810242</v>
      </c>
      <c r="D12" s="22"/>
      <c r="E12" s="23">
        <v>2495537</v>
      </c>
      <c r="F12" s="24">
        <v>2495537</v>
      </c>
      <c r="G12" s="24">
        <v>32705</v>
      </c>
      <c r="H12" s="24">
        <v>11984</v>
      </c>
      <c r="I12" s="24">
        <v>44418</v>
      </c>
      <c r="J12" s="24">
        <v>89107</v>
      </c>
      <c r="K12" s="24">
        <v>254250</v>
      </c>
      <c r="L12" s="24">
        <v>5173</v>
      </c>
      <c r="M12" s="24">
        <v>1643947</v>
      </c>
      <c r="N12" s="24">
        <v>1903370</v>
      </c>
      <c r="O12" s="24"/>
      <c r="P12" s="24"/>
      <c r="Q12" s="24"/>
      <c r="R12" s="24"/>
      <c r="S12" s="24"/>
      <c r="T12" s="24"/>
      <c r="U12" s="24"/>
      <c r="V12" s="24"/>
      <c r="W12" s="24">
        <v>1992477</v>
      </c>
      <c r="X12" s="24">
        <v>1161434</v>
      </c>
      <c r="Y12" s="24">
        <v>831043</v>
      </c>
      <c r="Z12" s="6">
        <v>71.55</v>
      </c>
      <c r="AA12" s="22">
        <v>2495537</v>
      </c>
    </row>
    <row r="13" spans="1:27" ht="13.5">
      <c r="A13" s="5" t="s">
        <v>40</v>
      </c>
      <c r="B13" s="3"/>
      <c r="C13" s="22">
        <v>2196758</v>
      </c>
      <c r="D13" s="22"/>
      <c r="E13" s="23">
        <v>5041003</v>
      </c>
      <c r="F13" s="24">
        <v>5041003</v>
      </c>
      <c r="G13" s="24">
        <v>42956</v>
      </c>
      <c r="H13" s="24">
        <v>56489</v>
      </c>
      <c r="I13" s="24">
        <v>48964</v>
      </c>
      <c r="J13" s="24">
        <v>148409</v>
      </c>
      <c r="K13" s="24">
        <v>48920</v>
      </c>
      <c r="L13" s="24">
        <v>55055</v>
      </c>
      <c r="M13" s="24">
        <v>48464</v>
      </c>
      <c r="N13" s="24">
        <v>152439</v>
      </c>
      <c r="O13" s="24"/>
      <c r="P13" s="24"/>
      <c r="Q13" s="24"/>
      <c r="R13" s="24"/>
      <c r="S13" s="24"/>
      <c r="T13" s="24"/>
      <c r="U13" s="24"/>
      <c r="V13" s="24"/>
      <c r="W13" s="24">
        <v>300848</v>
      </c>
      <c r="X13" s="24">
        <v>2346101</v>
      </c>
      <c r="Y13" s="24">
        <v>-2045253</v>
      </c>
      <c r="Z13" s="6">
        <v>-87.18</v>
      </c>
      <c r="AA13" s="22">
        <v>5041003</v>
      </c>
    </row>
    <row r="14" spans="1:27" ht="13.5">
      <c r="A14" s="5" t="s">
        <v>41</v>
      </c>
      <c r="B14" s="3"/>
      <c r="C14" s="25">
        <v>5889551</v>
      </c>
      <c r="D14" s="25"/>
      <c r="E14" s="26">
        <v>6843115</v>
      </c>
      <c r="F14" s="27">
        <v>6843115</v>
      </c>
      <c r="G14" s="27">
        <v>381754</v>
      </c>
      <c r="H14" s="27">
        <v>1149</v>
      </c>
      <c r="I14" s="27"/>
      <c r="J14" s="27">
        <v>382903</v>
      </c>
      <c r="K14" s="27">
        <v>846102</v>
      </c>
      <c r="L14" s="27"/>
      <c r="M14" s="27">
        <v>389040</v>
      </c>
      <c r="N14" s="27">
        <v>1235142</v>
      </c>
      <c r="O14" s="27"/>
      <c r="P14" s="27"/>
      <c r="Q14" s="27"/>
      <c r="R14" s="27"/>
      <c r="S14" s="27"/>
      <c r="T14" s="27"/>
      <c r="U14" s="27"/>
      <c r="V14" s="27"/>
      <c r="W14" s="27">
        <v>1618045</v>
      </c>
      <c r="X14" s="27">
        <v>3184814</v>
      </c>
      <c r="Y14" s="27">
        <v>-1566769</v>
      </c>
      <c r="Z14" s="7">
        <v>-49.19</v>
      </c>
      <c r="AA14" s="25">
        <v>6843115</v>
      </c>
    </row>
    <row r="15" spans="1:27" ht="13.5">
      <c r="A15" s="2" t="s">
        <v>42</v>
      </c>
      <c r="B15" s="8"/>
      <c r="C15" s="19">
        <f aca="true" t="shared" si="2" ref="C15:Y15">SUM(C16:C18)</f>
        <v>29521121</v>
      </c>
      <c r="D15" s="19">
        <f>SUM(D16:D18)</f>
        <v>0</v>
      </c>
      <c r="E15" s="20">
        <f t="shared" si="2"/>
        <v>26901664</v>
      </c>
      <c r="F15" s="21">
        <f t="shared" si="2"/>
        <v>26901664</v>
      </c>
      <c r="G15" s="21">
        <f t="shared" si="2"/>
        <v>122450</v>
      </c>
      <c r="H15" s="21">
        <f t="shared" si="2"/>
        <v>5674066</v>
      </c>
      <c r="I15" s="21">
        <f t="shared" si="2"/>
        <v>4481523</v>
      </c>
      <c r="J15" s="21">
        <f t="shared" si="2"/>
        <v>10278039</v>
      </c>
      <c r="K15" s="21">
        <f t="shared" si="2"/>
        <v>8754657</v>
      </c>
      <c r="L15" s="21">
        <f t="shared" si="2"/>
        <v>89340</v>
      </c>
      <c r="M15" s="21">
        <f t="shared" si="2"/>
        <v>2277110</v>
      </c>
      <c r="N15" s="21">
        <f t="shared" si="2"/>
        <v>11121107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21399146</v>
      </c>
      <c r="X15" s="21">
        <f t="shared" si="2"/>
        <v>12552996</v>
      </c>
      <c r="Y15" s="21">
        <f t="shared" si="2"/>
        <v>8846150</v>
      </c>
      <c r="Z15" s="4">
        <f>+IF(X15&lt;&gt;0,+(Y15/X15)*100,0)</f>
        <v>70.47042793608793</v>
      </c>
      <c r="AA15" s="19">
        <f>SUM(AA16:AA18)</f>
        <v>26901664</v>
      </c>
    </row>
    <row r="16" spans="1:27" ht="13.5">
      <c r="A16" s="5" t="s">
        <v>43</v>
      </c>
      <c r="B16" s="3"/>
      <c r="C16" s="22">
        <v>3354480</v>
      </c>
      <c r="D16" s="22"/>
      <c r="E16" s="23">
        <v>1576601</v>
      </c>
      <c r="F16" s="24">
        <v>1576601</v>
      </c>
      <c r="G16" s="24">
        <v>122450</v>
      </c>
      <c r="H16" s="24">
        <v>197708</v>
      </c>
      <c r="I16" s="24">
        <v>110407</v>
      </c>
      <c r="J16" s="24">
        <v>430565</v>
      </c>
      <c r="K16" s="24">
        <v>101082</v>
      </c>
      <c r="L16" s="24">
        <v>89340</v>
      </c>
      <c r="M16" s="24">
        <v>59661</v>
      </c>
      <c r="N16" s="24">
        <v>250083</v>
      </c>
      <c r="O16" s="24"/>
      <c r="P16" s="24"/>
      <c r="Q16" s="24"/>
      <c r="R16" s="24"/>
      <c r="S16" s="24"/>
      <c r="T16" s="24"/>
      <c r="U16" s="24"/>
      <c r="V16" s="24"/>
      <c r="W16" s="24">
        <v>680648</v>
      </c>
      <c r="X16" s="24">
        <v>766608</v>
      </c>
      <c r="Y16" s="24">
        <v>-85960</v>
      </c>
      <c r="Z16" s="6">
        <v>-11.21</v>
      </c>
      <c r="AA16" s="22">
        <v>1576601</v>
      </c>
    </row>
    <row r="17" spans="1:27" ht="13.5">
      <c r="A17" s="5" t="s">
        <v>44</v>
      </c>
      <c r="B17" s="3"/>
      <c r="C17" s="22">
        <v>26059294</v>
      </c>
      <c r="D17" s="22"/>
      <c r="E17" s="23">
        <v>25219736</v>
      </c>
      <c r="F17" s="24">
        <v>25219736</v>
      </c>
      <c r="G17" s="24"/>
      <c r="H17" s="24">
        <v>5476358</v>
      </c>
      <c r="I17" s="24">
        <v>4371116</v>
      </c>
      <c r="J17" s="24">
        <v>9847474</v>
      </c>
      <c r="K17" s="24">
        <v>8653575</v>
      </c>
      <c r="L17" s="24"/>
      <c r="M17" s="24">
        <v>2198404</v>
      </c>
      <c r="N17" s="24">
        <v>10851979</v>
      </c>
      <c r="O17" s="24"/>
      <c r="P17" s="24"/>
      <c r="Q17" s="24"/>
      <c r="R17" s="24"/>
      <c r="S17" s="24"/>
      <c r="T17" s="24"/>
      <c r="U17" s="24"/>
      <c r="V17" s="24"/>
      <c r="W17" s="24">
        <v>20699453</v>
      </c>
      <c r="X17" s="24">
        <v>11737367</v>
      </c>
      <c r="Y17" s="24">
        <v>8962086</v>
      </c>
      <c r="Z17" s="6">
        <v>76.36</v>
      </c>
      <c r="AA17" s="22">
        <v>25219736</v>
      </c>
    </row>
    <row r="18" spans="1:27" ht="13.5">
      <c r="A18" s="5" t="s">
        <v>45</v>
      </c>
      <c r="B18" s="3"/>
      <c r="C18" s="22">
        <v>107347</v>
      </c>
      <c r="D18" s="22"/>
      <c r="E18" s="23">
        <v>105327</v>
      </c>
      <c r="F18" s="24">
        <v>105327</v>
      </c>
      <c r="G18" s="24"/>
      <c r="H18" s="24"/>
      <c r="I18" s="24"/>
      <c r="J18" s="24"/>
      <c r="K18" s="24"/>
      <c r="L18" s="24"/>
      <c r="M18" s="24">
        <v>19045</v>
      </c>
      <c r="N18" s="24">
        <v>19045</v>
      </c>
      <c r="O18" s="24"/>
      <c r="P18" s="24"/>
      <c r="Q18" s="24"/>
      <c r="R18" s="24"/>
      <c r="S18" s="24"/>
      <c r="T18" s="24"/>
      <c r="U18" s="24"/>
      <c r="V18" s="24"/>
      <c r="W18" s="24">
        <v>19045</v>
      </c>
      <c r="X18" s="24">
        <v>49021</v>
      </c>
      <c r="Y18" s="24">
        <v>-29976</v>
      </c>
      <c r="Z18" s="6">
        <v>-61.15</v>
      </c>
      <c r="AA18" s="22">
        <v>105327</v>
      </c>
    </row>
    <row r="19" spans="1:27" ht="13.5">
      <c r="A19" s="2" t="s">
        <v>46</v>
      </c>
      <c r="B19" s="8"/>
      <c r="C19" s="19">
        <f aca="true" t="shared" si="3" ref="C19:Y19">SUM(C20:C23)</f>
        <v>325096374</v>
      </c>
      <c r="D19" s="19">
        <f>SUM(D20:D23)</f>
        <v>0</v>
      </c>
      <c r="E19" s="20">
        <f t="shared" si="3"/>
        <v>370962122</v>
      </c>
      <c r="F19" s="21">
        <f t="shared" si="3"/>
        <v>370962122</v>
      </c>
      <c r="G19" s="21">
        <f t="shared" si="3"/>
        <v>32193771</v>
      </c>
      <c r="H19" s="21">
        <f t="shared" si="3"/>
        <v>30438526</v>
      </c>
      <c r="I19" s="21">
        <f t="shared" si="3"/>
        <v>29804170</v>
      </c>
      <c r="J19" s="21">
        <f t="shared" si="3"/>
        <v>92436467</v>
      </c>
      <c r="K19" s="21">
        <f t="shared" si="3"/>
        <v>30074337</v>
      </c>
      <c r="L19" s="21">
        <f t="shared" si="3"/>
        <v>28938235</v>
      </c>
      <c r="M19" s="21">
        <f t="shared" si="3"/>
        <v>19630986</v>
      </c>
      <c r="N19" s="21">
        <f t="shared" si="3"/>
        <v>78643558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171080025</v>
      </c>
      <c r="X19" s="21">
        <f t="shared" si="3"/>
        <v>181647269</v>
      </c>
      <c r="Y19" s="21">
        <f t="shared" si="3"/>
        <v>-10567244</v>
      </c>
      <c r="Z19" s="4">
        <f>+IF(X19&lt;&gt;0,+(Y19/X19)*100,0)</f>
        <v>-5.817452724819111</v>
      </c>
      <c r="AA19" s="19">
        <f>SUM(AA20:AA23)</f>
        <v>370962122</v>
      </c>
    </row>
    <row r="20" spans="1:27" ht="13.5">
      <c r="A20" s="5" t="s">
        <v>47</v>
      </c>
      <c r="B20" s="3"/>
      <c r="C20" s="22">
        <v>215792642</v>
      </c>
      <c r="D20" s="22"/>
      <c r="E20" s="23">
        <v>249421236</v>
      </c>
      <c r="F20" s="24">
        <v>249421236</v>
      </c>
      <c r="G20" s="24">
        <v>22164818</v>
      </c>
      <c r="H20" s="24">
        <v>21054509</v>
      </c>
      <c r="I20" s="24">
        <v>19998063</v>
      </c>
      <c r="J20" s="24">
        <v>63217390</v>
      </c>
      <c r="K20" s="24">
        <v>18497027</v>
      </c>
      <c r="L20" s="24">
        <v>19317204</v>
      </c>
      <c r="M20" s="24">
        <v>11213051</v>
      </c>
      <c r="N20" s="24">
        <v>49027282</v>
      </c>
      <c r="O20" s="24"/>
      <c r="P20" s="24"/>
      <c r="Q20" s="24"/>
      <c r="R20" s="24"/>
      <c r="S20" s="24"/>
      <c r="T20" s="24"/>
      <c r="U20" s="24"/>
      <c r="V20" s="24"/>
      <c r="W20" s="24">
        <v>112244672</v>
      </c>
      <c r="X20" s="24">
        <v>122132918</v>
      </c>
      <c r="Y20" s="24">
        <v>-9888246</v>
      </c>
      <c r="Z20" s="6">
        <v>-8.1</v>
      </c>
      <c r="AA20" s="22">
        <v>249421236</v>
      </c>
    </row>
    <row r="21" spans="1:27" ht="13.5">
      <c r="A21" s="5" t="s">
        <v>48</v>
      </c>
      <c r="B21" s="3"/>
      <c r="C21" s="22">
        <v>66104659</v>
      </c>
      <c r="D21" s="22"/>
      <c r="E21" s="23">
        <v>73858970</v>
      </c>
      <c r="F21" s="24">
        <v>73858970</v>
      </c>
      <c r="G21" s="24">
        <v>6070464</v>
      </c>
      <c r="H21" s="24">
        <v>5589649</v>
      </c>
      <c r="I21" s="24">
        <v>5895317</v>
      </c>
      <c r="J21" s="24">
        <v>17555430</v>
      </c>
      <c r="K21" s="24">
        <v>7453896</v>
      </c>
      <c r="L21" s="24">
        <v>5680398</v>
      </c>
      <c r="M21" s="24">
        <v>4297778</v>
      </c>
      <c r="N21" s="24">
        <v>17432072</v>
      </c>
      <c r="O21" s="24"/>
      <c r="P21" s="24"/>
      <c r="Q21" s="24"/>
      <c r="R21" s="24"/>
      <c r="S21" s="24"/>
      <c r="T21" s="24"/>
      <c r="U21" s="24"/>
      <c r="V21" s="24"/>
      <c r="W21" s="24">
        <v>34987502</v>
      </c>
      <c r="X21" s="24">
        <v>36166173</v>
      </c>
      <c r="Y21" s="24">
        <v>-1178671</v>
      </c>
      <c r="Z21" s="6">
        <v>-3.26</v>
      </c>
      <c r="AA21" s="22">
        <v>73858970</v>
      </c>
    </row>
    <row r="22" spans="1:27" ht="13.5">
      <c r="A22" s="5" t="s">
        <v>49</v>
      </c>
      <c r="B22" s="3"/>
      <c r="C22" s="25">
        <v>19501107</v>
      </c>
      <c r="D22" s="25"/>
      <c r="E22" s="26">
        <v>21983889</v>
      </c>
      <c r="F22" s="27">
        <v>21983889</v>
      </c>
      <c r="G22" s="27">
        <v>1794889</v>
      </c>
      <c r="H22" s="27">
        <v>1735853</v>
      </c>
      <c r="I22" s="27">
        <v>1737393</v>
      </c>
      <c r="J22" s="27">
        <v>5268135</v>
      </c>
      <c r="K22" s="27">
        <v>1927265</v>
      </c>
      <c r="L22" s="27">
        <v>1757417</v>
      </c>
      <c r="M22" s="27">
        <v>1772529</v>
      </c>
      <c r="N22" s="27">
        <v>5457211</v>
      </c>
      <c r="O22" s="27"/>
      <c r="P22" s="27"/>
      <c r="Q22" s="27"/>
      <c r="R22" s="27"/>
      <c r="S22" s="27"/>
      <c r="T22" s="27"/>
      <c r="U22" s="27"/>
      <c r="V22" s="27"/>
      <c r="W22" s="27">
        <v>10725346</v>
      </c>
      <c r="X22" s="27">
        <v>10764746</v>
      </c>
      <c r="Y22" s="27">
        <v>-39400</v>
      </c>
      <c r="Z22" s="7">
        <v>-0.37</v>
      </c>
      <c r="AA22" s="25">
        <v>21983889</v>
      </c>
    </row>
    <row r="23" spans="1:27" ht="13.5">
      <c r="A23" s="5" t="s">
        <v>50</v>
      </c>
      <c r="B23" s="3"/>
      <c r="C23" s="22">
        <v>23697966</v>
      </c>
      <c r="D23" s="22"/>
      <c r="E23" s="23">
        <v>25698027</v>
      </c>
      <c r="F23" s="24">
        <v>25698027</v>
      </c>
      <c r="G23" s="24">
        <v>2163600</v>
      </c>
      <c r="H23" s="24">
        <v>2058515</v>
      </c>
      <c r="I23" s="24">
        <v>2173397</v>
      </c>
      <c r="J23" s="24">
        <v>6395512</v>
      </c>
      <c r="K23" s="24">
        <v>2196149</v>
      </c>
      <c r="L23" s="24">
        <v>2183216</v>
      </c>
      <c r="M23" s="24">
        <v>2347628</v>
      </c>
      <c r="N23" s="24">
        <v>6726993</v>
      </c>
      <c r="O23" s="24"/>
      <c r="P23" s="24"/>
      <c r="Q23" s="24"/>
      <c r="R23" s="24"/>
      <c r="S23" s="24"/>
      <c r="T23" s="24"/>
      <c r="U23" s="24"/>
      <c r="V23" s="24"/>
      <c r="W23" s="24">
        <v>13122505</v>
      </c>
      <c r="X23" s="24">
        <v>12583432</v>
      </c>
      <c r="Y23" s="24">
        <v>539073</v>
      </c>
      <c r="Z23" s="6">
        <v>4.28</v>
      </c>
      <c r="AA23" s="22">
        <v>25698027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510365311</v>
      </c>
      <c r="D25" s="40">
        <f>+D5+D9+D15+D19+D24</f>
        <v>0</v>
      </c>
      <c r="E25" s="41">
        <f t="shared" si="4"/>
        <v>578205132</v>
      </c>
      <c r="F25" s="42">
        <f t="shared" si="4"/>
        <v>578205132</v>
      </c>
      <c r="G25" s="42">
        <f t="shared" si="4"/>
        <v>39949886</v>
      </c>
      <c r="H25" s="42">
        <f t="shared" si="4"/>
        <v>50482539</v>
      </c>
      <c r="I25" s="42">
        <f t="shared" si="4"/>
        <v>48695509</v>
      </c>
      <c r="J25" s="42">
        <f t="shared" si="4"/>
        <v>139127934</v>
      </c>
      <c r="K25" s="42">
        <f t="shared" si="4"/>
        <v>54636579</v>
      </c>
      <c r="L25" s="42">
        <f t="shared" si="4"/>
        <v>46298139</v>
      </c>
      <c r="M25" s="42">
        <f t="shared" si="4"/>
        <v>37535119</v>
      </c>
      <c r="N25" s="42">
        <f t="shared" si="4"/>
        <v>138469837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277597771</v>
      </c>
      <c r="X25" s="42">
        <f t="shared" si="4"/>
        <v>281731856</v>
      </c>
      <c r="Y25" s="42">
        <f t="shared" si="4"/>
        <v>-4134085</v>
      </c>
      <c r="Z25" s="43">
        <f>+IF(X25&lt;&gt;0,+(Y25/X25)*100,0)</f>
        <v>-1.4673828720313402</v>
      </c>
      <c r="AA25" s="40">
        <f>+AA5+AA9+AA15+AA19+AA24</f>
        <v>578205132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121679121</v>
      </c>
      <c r="D28" s="19">
        <f>SUM(D29:D31)</f>
        <v>0</v>
      </c>
      <c r="E28" s="20">
        <f t="shared" si="5"/>
        <v>147919584</v>
      </c>
      <c r="F28" s="21">
        <f t="shared" si="5"/>
        <v>147919584</v>
      </c>
      <c r="G28" s="21">
        <f t="shared" si="5"/>
        <v>6376991</v>
      </c>
      <c r="H28" s="21">
        <f t="shared" si="5"/>
        <v>5970500</v>
      </c>
      <c r="I28" s="21">
        <f t="shared" si="5"/>
        <v>4582473</v>
      </c>
      <c r="J28" s="21">
        <f t="shared" si="5"/>
        <v>16929964</v>
      </c>
      <c r="K28" s="21">
        <f t="shared" si="5"/>
        <v>9152902</v>
      </c>
      <c r="L28" s="21">
        <f t="shared" si="5"/>
        <v>9076852</v>
      </c>
      <c r="M28" s="21">
        <f t="shared" si="5"/>
        <v>3361879</v>
      </c>
      <c r="N28" s="21">
        <f t="shared" si="5"/>
        <v>21591633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38521597</v>
      </c>
      <c r="X28" s="21">
        <f t="shared" si="5"/>
        <v>75115612</v>
      </c>
      <c r="Y28" s="21">
        <f t="shared" si="5"/>
        <v>-36594015</v>
      </c>
      <c r="Z28" s="4">
        <f>+IF(X28&lt;&gt;0,+(Y28/X28)*100,0)</f>
        <v>-48.716923187685666</v>
      </c>
      <c r="AA28" s="19">
        <f>SUM(AA29:AA31)</f>
        <v>147919584</v>
      </c>
    </row>
    <row r="29" spans="1:27" ht="13.5">
      <c r="A29" s="5" t="s">
        <v>33</v>
      </c>
      <c r="B29" s="3"/>
      <c r="C29" s="22">
        <v>31933307</v>
      </c>
      <c r="D29" s="22"/>
      <c r="E29" s="23">
        <v>28146457</v>
      </c>
      <c r="F29" s="24">
        <v>28146457</v>
      </c>
      <c r="G29" s="24">
        <v>1807114</v>
      </c>
      <c r="H29" s="24">
        <v>2221191</v>
      </c>
      <c r="I29" s="24">
        <v>924682</v>
      </c>
      <c r="J29" s="24">
        <v>4952987</v>
      </c>
      <c r="K29" s="24">
        <v>2068388</v>
      </c>
      <c r="L29" s="24">
        <v>2310174</v>
      </c>
      <c r="M29" s="24">
        <v>1379678</v>
      </c>
      <c r="N29" s="24">
        <v>5758240</v>
      </c>
      <c r="O29" s="24"/>
      <c r="P29" s="24"/>
      <c r="Q29" s="24"/>
      <c r="R29" s="24"/>
      <c r="S29" s="24"/>
      <c r="T29" s="24"/>
      <c r="U29" s="24"/>
      <c r="V29" s="24"/>
      <c r="W29" s="24">
        <v>10711227</v>
      </c>
      <c r="X29" s="24">
        <v>14293160</v>
      </c>
      <c r="Y29" s="24">
        <v>-3581933</v>
      </c>
      <c r="Z29" s="6">
        <v>-25.06</v>
      </c>
      <c r="AA29" s="22">
        <v>28146457</v>
      </c>
    </row>
    <row r="30" spans="1:27" ht="13.5">
      <c r="A30" s="5" t="s">
        <v>34</v>
      </c>
      <c r="B30" s="3"/>
      <c r="C30" s="25">
        <v>47094757</v>
      </c>
      <c r="D30" s="25"/>
      <c r="E30" s="26">
        <v>68963936</v>
      </c>
      <c r="F30" s="27">
        <v>68963936</v>
      </c>
      <c r="G30" s="27">
        <v>2222964</v>
      </c>
      <c r="H30" s="27">
        <v>1243357</v>
      </c>
      <c r="I30" s="27">
        <v>1669206</v>
      </c>
      <c r="J30" s="27">
        <v>5135527</v>
      </c>
      <c r="K30" s="27">
        <v>3907328</v>
      </c>
      <c r="L30" s="27">
        <v>3686896</v>
      </c>
      <c r="M30" s="27">
        <v>1454054</v>
      </c>
      <c r="N30" s="27">
        <v>9048278</v>
      </c>
      <c r="O30" s="27"/>
      <c r="P30" s="27"/>
      <c r="Q30" s="27"/>
      <c r="R30" s="27"/>
      <c r="S30" s="27"/>
      <c r="T30" s="27"/>
      <c r="U30" s="27"/>
      <c r="V30" s="27"/>
      <c r="W30" s="27">
        <v>14183805</v>
      </c>
      <c r="X30" s="27">
        <v>35020841</v>
      </c>
      <c r="Y30" s="27">
        <v>-20837036</v>
      </c>
      <c r="Z30" s="7">
        <v>-59.5</v>
      </c>
      <c r="AA30" s="25">
        <v>68963936</v>
      </c>
    </row>
    <row r="31" spans="1:27" ht="13.5">
      <c r="A31" s="5" t="s">
        <v>35</v>
      </c>
      <c r="B31" s="3"/>
      <c r="C31" s="22">
        <v>42651057</v>
      </c>
      <c r="D31" s="22"/>
      <c r="E31" s="23">
        <v>50809191</v>
      </c>
      <c r="F31" s="24">
        <v>50809191</v>
      </c>
      <c r="G31" s="24">
        <v>2346913</v>
      </c>
      <c r="H31" s="24">
        <v>2505952</v>
      </c>
      <c r="I31" s="24">
        <v>1988585</v>
      </c>
      <c r="J31" s="24">
        <v>6841450</v>
      </c>
      <c r="K31" s="24">
        <v>3177186</v>
      </c>
      <c r="L31" s="24">
        <v>3079782</v>
      </c>
      <c r="M31" s="24">
        <v>528147</v>
      </c>
      <c r="N31" s="24">
        <v>6785115</v>
      </c>
      <c r="O31" s="24"/>
      <c r="P31" s="24"/>
      <c r="Q31" s="24"/>
      <c r="R31" s="24"/>
      <c r="S31" s="24"/>
      <c r="T31" s="24"/>
      <c r="U31" s="24"/>
      <c r="V31" s="24"/>
      <c r="W31" s="24">
        <v>13626565</v>
      </c>
      <c r="X31" s="24">
        <v>25801611</v>
      </c>
      <c r="Y31" s="24">
        <v>-12175046</v>
      </c>
      <c r="Z31" s="6">
        <v>-47.19</v>
      </c>
      <c r="AA31" s="22">
        <v>50809191</v>
      </c>
    </row>
    <row r="32" spans="1:27" ht="13.5">
      <c r="A32" s="2" t="s">
        <v>36</v>
      </c>
      <c r="B32" s="3"/>
      <c r="C32" s="19">
        <f aca="true" t="shared" si="6" ref="C32:Y32">SUM(C33:C37)</f>
        <v>51339113</v>
      </c>
      <c r="D32" s="19">
        <f>SUM(D33:D37)</f>
        <v>0</v>
      </c>
      <c r="E32" s="20">
        <f t="shared" si="6"/>
        <v>59679796</v>
      </c>
      <c r="F32" s="21">
        <f t="shared" si="6"/>
        <v>59679796</v>
      </c>
      <c r="G32" s="21">
        <f t="shared" si="6"/>
        <v>4534010</v>
      </c>
      <c r="H32" s="21">
        <f t="shared" si="6"/>
        <v>908619</v>
      </c>
      <c r="I32" s="21">
        <f t="shared" si="6"/>
        <v>938501</v>
      </c>
      <c r="J32" s="21">
        <f t="shared" si="6"/>
        <v>6381130</v>
      </c>
      <c r="K32" s="21">
        <f t="shared" si="6"/>
        <v>4084962</v>
      </c>
      <c r="L32" s="21">
        <f t="shared" si="6"/>
        <v>3908649</v>
      </c>
      <c r="M32" s="21">
        <f t="shared" si="6"/>
        <v>1318149</v>
      </c>
      <c r="N32" s="21">
        <f t="shared" si="6"/>
        <v>9311760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15692890</v>
      </c>
      <c r="X32" s="21">
        <f t="shared" si="6"/>
        <v>30306526</v>
      </c>
      <c r="Y32" s="21">
        <f t="shared" si="6"/>
        <v>-14613636</v>
      </c>
      <c r="Z32" s="4">
        <f>+IF(X32&lt;&gt;0,+(Y32/X32)*100,0)</f>
        <v>-48.21943630226704</v>
      </c>
      <c r="AA32" s="19">
        <f>SUM(AA33:AA37)</f>
        <v>59679796</v>
      </c>
    </row>
    <row r="33" spans="1:27" ht="13.5">
      <c r="A33" s="5" t="s">
        <v>37</v>
      </c>
      <c r="B33" s="3"/>
      <c r="C33" s="22">
        <v>9554888</v>
      </c>
      <c r="D33" s="22"/>
      <c r="E33" s="23">
        <v>10253524</v>
      </c>
      <c r="F33" s="24">
        <v>10253524</v>
      </c>
      <c r="G33" s="24">
        <v>951752</v>
      </c>
      <c r="H33" s="24">
        <v>9881</v>
      </c>
      <c r="I33" s="24">
        <v>13721</v>
      </c>
      <c r="J33" s="24">
        <v>975354</v>
      </c>
      <c r="K33" s="24">
        <v>584679</v>
      </c>
      <c r="L33" s="24">
        <v>814596</v>
      </c>
      <c r="M33" s="24">
        <v>11967</v>
      </c>
      <c r="N33" s="24">
        <v>1411242</v>
      </c>
      <c r="O33" s="24"/>
      <c r="P33" s="24"/>
      <c r="Q33" s="24"/>
      <c r="R33" s="24"/>
      <c r="S33" s="24"/>
      <c r="T33" s="24"/>
      <c r="U33" s="24"/>
      <c r="V33" s="24"/>
      <c r="W33" s="24">
        <v>2386596</v>
      </c>
      <c r="X33" s="24">
        <v>5206881</v>
      </c>
      <c r="Y33" s="24">
        <v>-2820285</v>
      </c>
      <c r="Z33" s="6">
        <v>-54.16</v>
      </c>
      <c r="AA33" s="22">
        <v>10253524</v>
      </c>
    </row>
    <row r="34" spans="1:27" ht="13.5">
      <c r="A34" s="5" t="s">
        <v>38</v>
      </c>
      <c r="B34" s="3"/>
      <c r="C34" s="22">
        <v>2539142</v>
      </c>
      <c r="D34" s="22"/>
      <c r="E34" s="23">
        <v>2108754</v>
      </c>
      <c r="F34" s="24">
        <v>2108754</v>
      </c>
      <c r="G34" s="24">
        <v>128243</v>
      </c>
      <c r="H34" s="24">
        <v>5006</v>
      </c>
      <c r="I34" s="24">
        <v>7924</v>
      </c>
      <c r="J34" s="24">
        <v>141173</v>
      </c>
      <c r="K34" s="24">
        <v>214490</v>
      </c>
      <c r="L34" s="24">
        <v>656541</v>
      </c>
      <c r="M34" s="24">
        <v>16551</v>
      </c>
      <c r="N34" s="24">
        <v>887582</v>
      </c>
      <c r="O34" s="24"/>
      <c r="P34" s="24"/>
      <c r="Q34" s="24"/>
      <c r="R34" s="24"/>
      <c r="S34" s="24"/>
      <c r="T34" s="24"/>
      <c r="U34" s="24"/>
      <c r="V34" s="24"/>
      <c r="W34" s="24">
        <v>1028755</v>
      </c>
      <c r="X34" s="24">
        <v>1070855</v>
      </c>
      <c r="Y34" s="24">
        <v>-42100</v>
      </c>
      <c r="Z34" s="6">
        <v>-3.93</v>
      </c>
      <c r="AA34" s="22">
        <v>2108754</v>
      </c>
    </row>
    <row r="35" spans="1:27" ht="13.5">
      <c r="A35" s="5" t="s">
        <v>39</v>
      </c>
      <c r="B35" s="3"/>
      <c r="C35" s="22">
        <v>18336688</v>
      </c>
      <c r="D35" s="22"/>
      <c r="E35" s="23">
        <v>24120574</v>
      </c>
      <c r="F35" s="24">
        <v>24120574</v>
      </c>
      <c r="G35" s="24">
        <v>2001830</v>
      </c>
      <c r="H35" s="24">
        <v>676916</v>
      </c>
      <c r="I35" s="24">
        <v>96029</v>
      </c>
      <c r="J35" s="24">
        <v>2774775</v>
      </c>
      <c r="K35" s="24">
        <v>2535013</v>
      </c>
      <c r="L35" s="24">
        <v>1279422</v>
      </c>
      <c r="M35" s="24">
        <v>750402</v>
      </c>
      <c r="N35" s="24">
        <v>4564837</v>
      </c>
      <c r="O35" s="24"/>
      <c r="P35" s="24"/>
      <c r="Q35" s="24"/>
      <c r="R35" s="24"/>
      <c r="S35" s="24"/>
      <c r="T35" s="24"/>
      <c r="U35" s="24"/>
      <c r="V35" s="24"/>
      <c r="W35" s="24">
        <v>7339612</v>
      </c>
      <c r="X35" s="24">
        <v>12248762</v>
      </c>
      <c r="Y35" s="24">
        <v>-4909150</v>
      </c>
      <c r="Z35" s="6">
        <v>-40.08</v>
      </c>
      <c r="AA35" s="22">
        <v>24120574</v>
      </c>
    </row>
    <row r="36" spans="1:27" ht="13.5">
      <c r="A36" s="5" t="s">
        <v>40</v>
      </c>
      <c r="B36" s="3"/>
      <c r="C36" s="22">
        <v>16012085</v>
      </c>
      <c r="D36" s="22"/>
      <c r="E36" s="23">
        <v>13039592</v>
      </c>
      <c r="F36" s="24">
        <v>13039592</v>
      </c>
      <c r="G36" s="24">
        <v>943117</v>
      </c>
      <c r="H36" s="24">
        <v>88706</v>
      </c>
      <c r="I36" s="24">
        <v>568300</v>
      </c>
      <c r="J36" s="24">
        <v>1600123</v>
      </c>
      <c r="K36" s="24">
        <v>787562</v>
      </c>
      <c r="L36" s="24">
        <v>705288</v>
      </c>
      <c r="M36" s="24">
        <v>530135</v>
      </c>
      <c r="N36" s="24">
        <v>2022985</v>
      </c>
      <c r="O36" s="24"/>
      <c r="P36" s="24"/>
      <c r="Q36" s="24"/>
      <c r="R36" s="24"/>
      <c r="S36" s="24"/>
      <c r="T36" s="24"/>
      <c r="U36" s="24"/>
      <c r="V36" s="24"/>
      <c r="W36" s="24">
        <v>3623108</v>
      </c>
      <c r="X36" s="24">
        <v>6621686</v>
      </c>
      <c r="Y36" s="24">
        <v>-2998578</v>
      </c>
      <c r="Z36" s="6">
        <v>-45.28</v>
      </c>
      <c r="AA36" s="22">
        <v>13039592</v>
      </c>
    </row>
    <row r="37" spans="1:27" ht="13.5">
      <c r="A37" s="5" t="s">
        <v>41</v>
      </c>
      <c r="B37" s="3"/>
      <c r="C37" s="25">
        <v>4896310</v>
      </c>
      <c r="D37" s="25"/>
      <c r="E37" s="26">
        <v>10157352</v>
      </c>
      <c r="F37" s="27">
        <v>10157352</v>
      </c>
      <c r="G37" s="27">
        <v>509068</v>
      </c>
      <c r="H37" s="27">
        <v>128110</v>
      </c>
      <c r="I37" s="27">
        <v>252527</v>
      </c>
      <c r="J37" s="27">
        <v>889705</v>
      </c>
      <c r="K37" s="27">
        <v>-36782</v>
      </c>
      <c r="L37" s="27">
        <v>452802</v>
      </c>
      <c r="M37" s="27">
        <v>9094</v>
      </c>
      <c r="N37" s="27">
        <v>425114</v>
      </c>
      <c r="O37" s="27"/>
      <c r="P37" s="27"/>
      <c r="Q37" s="27"/>
      <c r="R37" s="27"/>
      <c r="S37" s="27"/>
      <c r="T37" s="27"/>
      <c r="U37" s="27"/>
      <c r="V37" s="27"/>
      <c r="W37" s="27">
        <v>1314819</v>
      </c>
      <c r="X37" s="27">
        <v>5158342</v>
      </c>
      <c r="Y37" s="27">
        <v>-3843523</v>
      </c>
      <c r="Z37" s="7">
        <v>-74.51</v>
      </c>
      <c r="AA37" s="25">
        <v>10157352</v>
      </c>
    </row>
    <row r="38" spans="1:27" ht="13.5">
      <c r="A38" s="2" t="s">
        <v>42</v>
      </c>
      <c r="B38" s="8"/>
      <c r="C38" s="19">
        <f aca="true" t="shared" si="7" ref="C38:Y38">SUM(C39:C41)</f>
        <v>27319402</v>
      </c>
      <c r="D38" s="19">
        <f>SUM(D39:D41)</f>
        <v>0</v>
      </c>
      <c r="E38" s="20">
        <f t="shared" si="7"/>
        <v>37691909</v>
      </c>
      <c r="F38" s="21">
        <f t="shared" si="7"/>
        <v>37691909</v>
      </c>
      <c r="G38" s="21">
        <f t="shared" si="7"/>
        <v>2366743</v>
      </c>
      <c r="H38" s="21">
        <f t="shared" si="7"/>
        <v>540218</v>
      </c>
      <c r="I38" s="21">
        <f t="shared" si="7"/>
        <v>546738</v>
      </c>
      <c r="J38" s="21">
        <f t="shared" si="7"/>
        <v>3453699</v>
      </c>
      <c r="K38" s="21">
        <f t="shared" si="7"/>
        <v>2191255</v>
      </c>
      <c r="L38" s="21">
        <f t="shared" si="7"/>
        <v>2694382</v>
      </c>
      <c r="M38" s="21">
        <f t="shared" si="7"/>
        <v>1115801</v>
      </c>
      <c r="N38" s="21">
        <f t="shared" si="7"/>
        <v>6001438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9455137</v>
      </c>
      <c r="X38" s="21">
        <f t="shared" si="7"/>
        <v>19140474</v>
      </c>
      <c r="Y38" s="21">
        <f t="shared" si="7"/>
        <v>-9685337</v>
      </c>
      <c r="Z38" s="4">
        <f>+IF(X38&lt;&gt;0,+(Y38/X38)*100,0)</f>
        <v>-50.60134351949696</v>
      </c>
      <c r="AA38" s="19">
        <f>SUM(AA39:AA41)</f>
        <v>37691909</v>
      </c>
    </row>
    <row r="39" spans="1:27" ht="13.5">
      <c r="A39" s="5" t="s">
        <v>43</v>
      </c>
      <c r="B39" s="3"/>
      <c r="C39" s="22">
        <v>6089593</v>
      </c>
      <c r="D39" s="22"/>
      <c r="E39" s="23">
        <v>8726076</v>
      </c>
      <c r="F39" s="24">
        <v>8726076</v>
      </c>
      <c r="G39" s="24">
        <v>370737</v>
      </c>
      <c r="H39" s="24">
        <v>48385</v>
      </c>
      <c r="I39" s="24">
        <v>212661</v>
      </c>
      <c r="J39" s="24">
        <v>631783</v>
      </c>
      <c r="K39" s="24">
        <v>392097</v>
      </c>
      <c r="L39" s="24">
        <v>362224</v>
      </c>
      <c r="M39" s="24">
        <v>213609</v>
      </c>
      <c r="N39" s="24">
        <v>967930</v>
      </c>
      <c r="O39" s="24"/>
      <c r="P39" s="24"/>
      <c r="Q39" s="24"/>
      <c r="R39" s="24"/>
      <c r="S39" s="24"/>
      <c r="T39" s="24"/>
      <c r="U39" s="24"/>
      <c r="V39" s="24"/>
      <c r="W39" s="24">
        <v>1599713</v>
      </c>
      <c r="X39" s="24">
        <v>4431223</v>
      </c>
      <c r="Y39" s="24">
        <v>-2831510</v>
      </c>
      <c r="Z39" s="6">
        <v>-63.9</v>
      </c>
      <c r="AA39" s="22">
        <v>8726076</v>
      </c>
    </row>
    <row r="40" spans="1:27" ht="13.5">
      <c r="A40" s="5" t="s">
        <v>44</v>
      </c>
      <c r="B40" s="3"/>
      <c r="C40" s="22">
        <v>11448977</v>
      </c>
      <c r="D40" s="22"/>
      <c r="E40" s="23">
        <v>18470389</v>
      </c>
      <c r="F40" s="24">
        <v>18470389</v>
      </c>
      <c r="G40" s="24">
        <v>1104841</v>
      </c>
      <c r="H40" s="24">
        <v>370172</v>
      </c>
      <c r="I40" s="24">
        <v>266285</v>
      </c>
      <c r="J40" s="24">
        <v>1741298</v>
      </c>
      <c r="K40" s="24">
        <v>942554</v>
      </c>
      <c r="L40" s="24">
        <v>1447325</v>
      </c>
      <c r="M40" s="24">
        <v>827715</v>
      </c>
      <c r="N40" s="24">
        <v>3217594</v>
      </c>
      <c r="O40" s="24"/>
      <c r="P40" s="24"/>
      <c r="Q40" s="24"/>
      <c r="R40" s="24"/>
      <c r="S40" s="24"/>
      <c r="T40" s="24"/>
      <c r="U40" s="24"/>
      <c r="V40" s="24"/>
      <c r="W40" s="24">
        <v>4958892</v>
      </c>
      <c r="X40" s="24">
        <v>9379520</v>
      </c>
      <c r="Y40" s="24">
        <v>-4420628</v>
      </c>
      <c r="Z40" s="6">
        <v>-47.13</v>
      </c>
      <c r="AA40" s="22">
        <v>18470389</v>
      </c>
    </row>
    <row r="41" spans="1:27" ht="13.5">
      <c r="A41" s="5" t="s">
        <v>45</v>
      </c>
      <c r="B41" s="3"/>
      <c r="C41" s="22">
        <v>9780832</v>
      </c>
      <c r="D41" s="22"/>
      <c r="E41" s="23">
        <v>10495444</v>
      </c>
      <c r="F41" s="24">
        <v>10495444</v>
      </c>
      <c r="G41" s="24">
        <v>891165</v>
      </c>
      <c r="H41" s="24">
        <v>121661</v>
      </c>
      <c r="I41" s="24">
        <v>67792</v>
      </c>
      <c r="J41" s="24">
        <v>1080618</v>
      </c>
      <c r="K41" s="24">
        <v>856604</v>
      </c>
      <c r="L41" s="24">
        <v>884833</v>
      </c>
      <c r="M41" s="24">
        <v>74477</v>
      </c>
      <c r="N41" s="24">
        <v>1815914</v>
      </c>
      <c r="O41" s="24"/>
      <c r="P41" s="24"/>
      <c r="Q41" s="24"/>
      <c r="R41" s="24"/>
      <c r="S41" s="24"/>
      <c r="T41" s="24"/>
      <c r="U41" s="24"/>
      <c r="V41" s="24"/>
      <c r="W41" s="24">
        <v>2896532</v>
      </c>
      <c r="X41" s="24">
        <v>5329731</v>
      </c>
      <c r="Y41" s="24">
        <v>-2433199</v>
      </c>
      <c r="Z41" s="6">
        <v>-45.65</v>
      </c>
      <c r="AA41" s="22">
        <v>10495444</v>
      </c>
    </row>
    <row r="42" spans="1:27" ht="13.5">
      <c r="A42" s="2" t="s">
        <v>46</v>
      </c>
      <c r="B42" s="8"/>
      <c r="C42" s="19">
        <f aca="true" t="shared" si="8" ref="C42:Y42">SUM(C43:C46)</f>
        <v>305673184</v>
      </c>
      <c r="D42" s="19">
        <f>SUM(D43:D46)</f>
        <v>0</v>
      </c>
      <c r="E42" s="20">
        <f t="shared" si="8"/>
        <v>298918040</v>
      </c>
      <c r="F42" s="21">
        <f t="shared" si="8"/>
        <v>298918040</v>
      </c>
      <c r="G42" s="21">
        <f t="shared" si="8"/>
        <v>5878547</v>
      </c>
      <c r="H42" s="21">
        <f t="shared" si="8"/>
        <v>28147422</v>
      </c>
      <c r="I42" s="21">
        <f t="shared" si="8"/>
        <v>23286916</v>
      </c>
      <c r="J42" s="21">
        <f t="shared" si="8"/>
        <v>57312885</v>
      </c>
      <c r="K42" s="21">
        <f t="shared" si="8"/>
        <v>15758340</v>
      </c>
      <c r="L42" s="21">
        <f t="shared" si="8"/>
        <v>32533171</v>
      </c>
      <c r="M42" s="21">
        <f t="shared" si="8"/>
        <v>6264293</v>
      </c>
      <c r="N42" s="21">
        <f t="shared" si="8"/>
        <v>54555804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111868689</v>
      </c>
      <c r="X42" s="21">
        <f t="shared" si="8"/>
        <v>151794721</v>
      </c>
      <c r="Y42" s="21">
        <f t="shared" si="8"/>
        <v>-39926032</v>
      </c>
      <c r="Z42" s="4">
        <f>+IF(X42&lt;&gt;0,+(Y42/X42)*100,0)</f>
        <v>-26.30264856180341</v>
      </c>
      <c r="AA42" s="19">
        <f>SUM(AA43:AA46)</f>
        <v>298918040</v>
      </c>
    </row>
    <row r="43" spans="1:27" ht="13.5">
      <c r="A43" s="5" t="s">
        <v>47</v>
      </c>
      <c r="B43" s="3"/>
      <c r="C43" s="22">
        <v>205024012</v>
      </c>
      <c r="D43" s="22"/>
      <c r="E43" s="23">
        <v>196874323</v>
      </c>
      <c r="F43" s="24">
        <v>196874323</v>
      </c>
      <c r="G43" s="24">
        <v>2604127</v>
      </c>
      <c r="H43" s="24">
        <v>23180401</v>
      </c>
      <c r="I43" s="24">
        <v>21982994</v>
      </c>
      <c r="J43" s="24">
        <v>47767522</v>
      </c>
      <c r="K43" s="24">
        <v>8501610</v>
      </c>
      <c r="L43" s="24">
        <v>22341616</v>
      </c>
      <c r="M43" s="24">
        <v>5272788</v>
      </c>
      <c r="N43" s="24">
        <v>36116014</v>
      </c>
      <c r="O43" s="24"/>
      <c r="P43" s="24"/>
      <c r="Q43" s="24"/>
      <c r="R43" s="24"/>
      <c r="S43" s="24"/>
      <c r="T43" s="24"/>
      <c r="U43" s="24"/>
      <c r="V43" s="24"/>
      <c r="W43" s="24">
        <v>83883536</v>
      </c>
      <c r="X43" s="24">
        <v>99975508</v>
      </c>
      <c r="Y43" s="24">
        <v>-16091972</v>
      </c>
      <c r="Z43" s="6">
        <v>-16.1</v>
      </c>
      <c r="AA43" s="22">
        <v>196874323</v>
      </c>
    </row>
    <row r="44" spans="1:27" ht="13.5">
      <c r="A44" s="5" t="s">
        <v>48</v>
      </c>
      <c r="B44" s="3"/>
      <c r="C44" s="22">
        <v>60281109</v>
      </c>
      <c r="D44" s="22"/>
      <c r="E44" s="23">
        <v>63356494</v>
      </c>
      <c r="F44" s="24">
        <v>63356494</v>
      </c>
      <c r="G44" s="24">
        <v>902309</v>
      </c>
      <c r="H44" s="24">
        <v>3578030</v>
      </c>
      <c r="I44" s="24">
        <v>638163</v>
      </c>
      <c r="J44" s="24">
        <v>5118502</v>
      </c>
      <c r="K44" s="24">
        <v>4240685</v>
      </c>
      <c r="L44" s="24">
        <v>7700088</v>
      </c>
      <c r="M44" s="24">
        <v>162790</v>
      </c>
      <c r="N44" s="24">
        <v>12103563</v>
      </c>
      <c r="O44" s="24"/>
      <c r="P44" s="24"/>
      <c r="Q44" s="24"/>
      <c r="R44" s="24"/>
      <c r="S44" s="24"/>
      <c r="T44" s="24"/>
      <c r="U44" s="24"/>
      <c r="V44" s="24"/>
      <c r="W44" s="24">
        <v>17222065</v>
      </c>
      <c r="X44" s="24">
        <v>32173305</v>
      </c>
      <c r="Y44" s="24">
        <v>-14951240</v>
      </c>
      <c r="Z44" s="6">
        <v>-46.47</v>
      </c>
      <c r="AA44" s="22">
        <v>63356494</v>
      </c>
    </row>
    <row r="45" spans="1:27" ht="13.5">
      <c r="A45" s="5" t="s">
        <v>49</v>
      </c>
      <c r="B45" s="3"/>
      <c r="C45" s="25">
        <v>19850878</v>
      </c>
      <c r="D45" s="25"/>
      <c r="E45" s="26">
        <v>19719225</v>
      </c>
      <c r="F45" s="27">
        <v>19719225</v>
      </c>
      <c r="G45" s="27">
        <v>1486765</v>
      </c>
      <c r="H45" s="27">
        <v>936696</v>
      </c>
      <c r="I45" s="27">
        <v>348843</v>
      </c>
      <c r="J45" s="27">
        <v>2772304</v>
      </c>
      <c r="K45" s="27">
        <v>1971364</v>
      </c>
      <c r="L45" s="27">
        <v>1198513</v>
      </c>
      <c r="M45" s="27">
        <v>189484</v>
      </c>
      <c r="N45" s="27">
        <v>3359361</v>
      </c>
      <c r="O45" s="27"/>
      <c r="P45" s="27"/>
      <c r="Q45" s="27"/>
      <c r="R45" s="27"/>
      <c r="S45" s="27"/>
      <c r="T45" s="27"/>
      <c r="U45" s="27"/>
      <c r="V45" s="27"/>
      <c r="W45" s="27">
        <v>6131665</v>
      </c>
      <c r="X45" s="27">
        <v>10013695</v>
      </c>
      <c r="Y45" s="27">
        <v>-3882030</v>
      </c>
      <c r="Z45" s="7">
        <v>-38.77</v>
      </c>
      <c r="AA45" s="25">
        <v>19719225</v>
      </c>
    </row>
    <row r="46" spans="1:27" ht="13.5">
      <c r="A46" s="5" t="s">
        <v>50</v>
      </c>
      <c r="B46" s="3"/>
      <c r="C46" s="22">
        <v>20517185</v>
      </c>
      <c r="D46" s="22"/>
      <c r="E46" s="23">
        <v>18967998</v>
      </c>
      <c r="F46" s="24">
        <v>18967998</v>
      </c>
      <c r="G46" s="24">
        <v>885346</v>
      </c>
      <c r="H46" s="24">
        <v>452295</v>
      </c>
      <c r="I46" s="24">
        <v>316916</v>
      </c>
      <c r="J46" s="24">
        <v>1654557</v>
      </c>
      <c r="K46" s="24">
        <v>1044681</v>
      </c>
      <c r="L46" s="24">
        <v>1292954</v>
      </c>
      <c r="M46" s="24">
        <v>639231</v>
      </c>
      <c r="N46" s="24">
        <v>2976866</v>
      </c>
      <c r="O46" s="24"/>
      <c r="P46" s="24"/>
      <c r="Q46" s="24"/>
      <c r="R46" s="24"/>
      <c r="S46" s="24"/>
      <c r="T46" s="24"/>
      <c r="U46" s="24"/>
      <c r="V46" s="24"/>
      <c r="W46" s="24">
        <v>4631423</v>
      </c>
      <c r="X46" s="24">
        <v>9632213</v>
      </c>
      <c r="Y46" s="24">
        <v>-5000790</v>
      </c>
      <c r="Z46" s="6">
        <v>-51.92</v>
      </c>
      <c r="AA46" s="22">
        <v>18967998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506010820</v>
      </c>
      <c r="D48" s="40">
        <f>+D28+D32+D38+D42+D47</f>
        <v>0</v>
      </c>
      <c r="E48" s="41">
        <f t="shared" si="9"/>
        <v>544209329</v>
      </c>
      <c r="F48" s="42">
        <f t="shared" si="9"/>
        <v>544209329</v>
      </c>
      <c r="G48" s="42">
        <f t="shared" si="9"/>
        <v>19156291</v>
      </c>
      <c r="H48" s="42">
        <f t="shared" si="9"/>
        <v>35566759</v>
      </c>
      <c r="I48" s="42">
        <f t="shared" si="9"/>
        <v>29354628</v>
      </c>
      <c r="J48" s="42">
        <f t="shared" si="9"/>
        <v>84077678</v>
      </c>
      <c r="K48" s="42">
        <f t="shared" si="9"/>
        <v>31187459</v>
      </c>
      <c r="L48" s="42">
        <f t="shared" si="9"/>
        <v>48213054</v>
      </c>
      <c r="M48" s="42">
        <f t="shared" si="9"/>
        <v>12060122</v>
      </c>
      <c r="N48" s="42">
        <f t="shared" si="9"/>
        <v>91460635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175538313</v>
      </c>
      <c r="X48" s="42">
        <f t="shared" si="9"/>
        <v>276357333</v>
      </c>
      <c r="Y48" s="42">
        <f t="shared" si="9"/>
        <v>-100819020</v>
      </c>
      <c r="Z48" s="43">
        <f>+IF(X48&lt;&gt;0,+(Y48/X48)*100,0)</f>
        <v>-36.48139852326625</v>
      </c>
      <c r="AA48" s="40">
        <f>+AA28+AA32+AA38+AA42+AA47</f>
        <v>544209329</v>
      </c>
    </row>
    <row r="49" spans="1:27" ht="13.5">
      <c r="A49" s="14" t="s">
        <v>58</v>
      </c>
      <c r="B49" s="15"/>
      <c r="C49" s="44">
        <f aca="true" t="shared" si="10" ref="C49:Y49">+C25-C48</f>
        <v>4354491</v>
      </c>
      <c r="D49" s="44">
        <f>+D25-D48</f>
        <v>0</v>
      </c>
      <c r="E49" s="45">
        <f t="shared" si="10"/>
        <v>33995803</v>
      </c>
      <c r="F49" s="46">
        <f t="shared" si="10"/>
        <v>33995803</v>
      </c>
      <c r="G49" s="46">
        <f t="shared" si="10"/>
        <v>20793595</v>
      </c>
      <c r="H49" s="46">
        <f t="shared" si="10"/>
        <v>14915780</v>
      </c>
      <c r="I49" s="46">
        <f t="shared" si="10"/>
        <v>19340881</v>
      </c>
      <c r="J49" s="46">
        <f t="shared" si="10"/>
        <v>55050256</v>
      </c>
      <c r="K49" s="46">
        <f t="shared" si="10"/>
        <v>23449120</v>
      </c>
      <c r="L49" s="46">
        <f t="shared" si="10"/>
        <v>-1914915</v>
      </c>
      <c r="M49" s="46">
        <f t="shared" si="10"/>
        <v>25474997</v>
      </c>
      <c r="N49" s="46">
        <f t="shared" si="10"/>
        <v>47009202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102059458</v>
      </c>
      <c r="X49" s="46">
        <f>IF(F25=F48,0,X25-X48)</f>
        <v>5374523</v>
      </c>
      <c r="Y49" s="46">
        <f t="shared" si="10"/>
        <v>96684935</v>
      </c>
      <c r="Z49" s="47">
        <f>+IF(X49&lt;&gt;0,+(Y49/X49)*100,0)</f>
        <v>1798.9491346487864</v>
      </c>
      <c r="AA49" s="44">
        <f>+AA25-AA48</f>
        <v>33995803</v>
      </c>
    </row>
    <row r="50" spans="1:27" ht="13.5">
      <c r="A50" s="16" t="s">
        <v>71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73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257873737</v>
      </c>
      <c r="D5" s="19">
        <f>SUM(D6:D8)</f>
        <v>0</v>
      </c>
      <c r="E5" s="20">
        <f t="shared" si="0"/>
        <v>270523482</v>
      </c>
      <c r="F5" s="21">
        <f t="shared" si="0"/>
        <v>270523482</v>
      </c>
      <c r="G5" s="21">
        <f t="shared" si="0"/>
        <v>96227404</v>
      </c>
      <c r="H5" s="21">
        <f t="shared" si="0"/>
        <v>1757592</v>
      </c>
      <c r="I5" s="21">
        <f t="shared" si="0"/>
        <v>1135934</v>
      </c>
      <c r="J5" s="21">
        <f t="shared" si="0"/>
        <v>99120930</v>
      </c>
      <c r="K5" s="21">
        <f t="shared" si="0"/>
        <v>2281901</v>
      </c>
      <c r="L5" s="21">
        <f t="shared" si="0"/>
        <v>81558580</v>
      </c>
      <c r="M5" s="21">
        <f t="shared" si="0"/>
        <v>1416885</v>
      </c>
      <c r="N5" s="21">
        <f t="shared" si="0"/>
        <v>85257366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184378296</v>
      </c>
      <c r="X5" s="21">
        <f t="shared" si="0"/>
        <v>129835512</v>
      </c>
      <c r="Y5" s="21">
        <f t="shared" si="0"/>
        <v>54542784</v>
      </c>
      <c r="Z5" s="4">
        <f>+IF(X5&lt;&gt;0,+(Y5/X5)*100,0)</f>
        <v>42.00914153594588</v>
      </c>
      <c r="AA5" s="19">
        <f>SUM(AA6:AA8)</f>
        <v>270523482</v>
      </c>
    </row>
    <row r="6" spans="1:27" ht="13.5">
      <c r="A6" s="5" t="s">
        <v>33</v>
      </c>
      <c r="B6" s="3"/>
      <c r="C6" s="22">
        <v>19167</v>
      </c>
      <c r="D6" s="22"/>
      <c r="E6" s="23">
        <v>26219</v>
      </c>
      <c r="F6" s="24">
        <v>26219</v>
      </c>
      <c r="G6" s="24">
        <v>311</v>
      </c>
      <c r="H6" s="24">
        <v>3333</v>
      </c>
      <c r="I6" s="24"/>
      <c r="J6" s="24">
        <v>3644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3644</v>
      </c>
      <c r="X6" s="24">
        <v>12</v>
      </c>
      <c r="Y6" s="24">
        <v>3632</v>
      </c>
      <c r="Z6" s="6">
        <v>30266.67</v>
      </c>
      <c r="AA6" s="22">
        <v>26219</v>
      </c>
    </row>
    <row r="7" spans="1:27" ht="13.5">
      <c r="A7" s="5" t="s">
        <v>34</v>
      </c>
      <c r="B7" s="3"/>
      <c r="C7" s="25">
        <v>238391646</v>
      </c>
      <c r="D7" s="25"/>
      <c r="E7" s="26">
        <v>250267952</v>
      </c>
      <c r="F7" s="27">
        <v>250267952</v>
      </c>
      <c r="G7" s="27">
        <v>95082741</v>
      </c>
      <c r="H7" s="27">
        <v>167351</v>
      </c>
      <c r="I7" s="27">
        <v>337578</v>
      </c>
      <c r="J7" s="27">
        <v>95587670</v>
      </c>
      <c r="K7" s="27">
        <v>117184</v>
      </c>
      <c r="L7" s="27">
        <v>79906732</v>
      </c>
      <c r="M7" s="27">
        <v>147006</v>
      </c>
      <c r="N7" s="27">
        <v>80170922</v>
      </c>
      <c r="O7" s="27"/>
      <c r="P7" s="27"/>
      <c r="Q7" s="27"/>
      <c r="R7" s="27"/>
      <c r="S7" s="27"/>
      <c r="T7" s="27"/>
      <c r="U7" s="27"/>
      <c r="V7" s="27"/>
      <c r="W7" s="27">
        <v>175758592</v>
      </c>
      <c r="X7" s="27">
        <v>119184000</v>
      </c>
      <c r="Y7" s="27">
        <v>56574592</v>
      </c>
      <c r="Z7" s="7">
        <v>47.47</v>
      </c>
      <c r="AA7" s="25">
        <v>250267952</v>
      </c>
    </row>
    <row r="8" spans="1:27" ht="13.5">
      <c r="A8" s="5" t="s">
        <v>35</v>
      </c>
      <c r="B8" s="3"/>
      <c r="C8" s="22">
        <v>19462924</v>
      </c>
      <c r="D8" s="22"/>
      <c r="E8" s="23">
        <v>20229311</v>
      </c>
      <c r="F8" s="24">
        <v>20229311</v>
      </c>
      <c r="G8" s="24">
        <v>1144352</v>
      </c>
      <c r="H8" s="24">
        <v>1586908</v>
      </c>
      <c r="I8" s="24">
        <v>798356</v>
      </c>
      <c r="J8" s="24">
        <v>3529616</v>
      </c>
      <c r="K8" s="24">
        <v>2164717</v>
      </c>
      <c r="L8" s="24">
        <v>1651848</v>
      </c>
      <c r="M8" s="24">
        <v>1269879</v>
      </c>
      <c r="N8" s="24">
        <v>5086444</v>
      </c>
      <c r="O8" s="24"/>
      <c r="P8" s="24"/>
      <c r="Q8" s="24"/>
      <c r="R8" s="24"/>
      <c r="S8" s="24"/>
      <c r="T8" s="24"/>
      <c r="U8" s="24"/>
      <c r="V8" s="24"/>
      <c r="W8" s="24">
        <v>8616060</v>
      </c>
      <c r="X8" s="24">
        <v>10651500</v>
      </c>
      <c r="Y8" s="24">
        <v>-2035440</v>
      </c>
      <c r="Z8" s="6">
        <v>-19.11</v>
      </c>
      <c r="AA8" s="22">
        <v>20229311</v>
      </c>
    </row>
    <row r="9" spans="1:27" ht="13.5">
      <c r="A9" s="2" t="s">
        <v>36</v>
      </c>
      <c r="B9" s="3"/>
      <c r="C9" s="19">
        <f aca="true" t="shared" si="1" ref="C9:Y9">SUM(C10:C14)</f>
        <v>8133788</v>
      </c>
      <c r="D9" s="19">
        <f>SUM(D10:D14)</f>
        <v>0</v>
      </c>
      <c r="E9" s="20">
        <f t="shared" si="1"/>
        <v>6980229</v>
      </c>
      <c r="F9" s="21">
        <f t="shared" si="1"/>
        <v>6980229</v>
      </c>
      <c r="G9" s="21">
        <f t="shared" si="1"/>
        <v>13533</v>
      </c>
      <c r="H9" s="21">
        <f t="shared" si="1"/>
        <v>27617</v>
      </c>
      <c r="I9" s="21">
        <f t="shared" si="1"/>
        <v>17276</v>
      </c>
      <c r="J9" s="21">
        <f t="shared" si="1"/>
        <v>58426</v>
      </c>
      <c r="K9" s="21">
        <f t="shared" si="1"/>
        <v>21951</v>
      </c>
      <c r="L9" s="21">
        <f t="shared" si="1"/>
        <v>13433</v>
      </c>
      <c r="M9" s="21">
        <f t="shared" si="1"/>
        <v>2947</v>
      </c>
      <c r="N9" s="21">
        <f t="shared" si="1"/>
        <v>38331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96757</v>
      </c>
      <c r="X9" s="21">
        <f t="shared" si="1"/>
        <v>3327498</v>
      </c>
      <c r="Y9" s="21">
        <f t="shared" si="1"/>
        <v>-3230741</v>
      </c>
      <c r="Z9" s="4">
        <f>+IF(X9&lt;&gt;0,+(Y9/X9)*100,0)</f>
        <v>-97.09219960462787</v>
      </c>
      <c r="AA9" s="19">
        <f>SUM(AA10:AA14)</f>
        <v>6980229</v>
      </c>
    </row>
    <row r="10" spans="1:27" ht="13.5">
      <c r="A10" s="5" t="s">
        <v>37</v>
      </c>
      <c r="B10" s="3"/>
      <c r="C10" s="22">
        <v>168652</v>
      </c>
      <c r="D10" s="22"/>
      <c r="E10" s="23">
        <v>255142</v>
      </c>
      <c r="F10" s="24">
        <v>255142</v>
      </c>
      <c r="G10" s="24">
        <v>11233</v>
      </c>
      <c r="H10" s="24">
        <v>26623</v>
      </c>
      <c r="I10" s="24">
        <v>17276</v>
      </c>
      <c r="J10" s="24">
        <v>55132</v>
      </c>
      <c r="K10" s="24">
        <v>21951</v>
      </c>
      <c r="L10" s="24">
        <v>13433</v>
      </c>
      <c r="M10" s="24">
        <v>2947</v>
      </c>
      <c r="N10" s="24">
        <v>38331</v>
      </c>
      <c r="O10" s="24"/>
      <c r="P10" s="24"/>
      <c r="Q10" s="24"/>
      <c r="R10" s="24"/>
      <c r="S10" s="24"/>
      <c r="T10" s="24"/>
      <c r="U10" s="24"/>
      <c r="V10" s="24"/>
      <c r="W10" s="24">
        <v>93463</v>
      </c>
      <c r="X10" s="24">
        <v>126498</v>
      </c>
      <c r="Y10" s="24">
        <v>-33035</v>
      </c>
      <c r="Z10" s="6">
        <v>-26.12</v>
      </c>
      <c r="AA10" s="22">
        <v>255142</v>
      </c>
    </row>
    <row r="11" spans="1:27" ht="13.5">
      <c r="A11" s="5" t="s">
        <v>38</v>
      </c>
      <c r="B11" s="3"/>
      <c r="C11" s="22">
        <v>245</v>
      </c>
      <c r="D11" s="22"/>
      <c r="E11" s="23">
        <v>1180</v>
      </c>
      <c r="F11" s="24">
        <v>1180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>
        <v>1180</v>
      </c>
    </row>
    <row r="12" spans="1:27" ht="13.5">
      <c r="A12" s="5" t="s">
        <v>39</v>
      </c>
      <c r="B12" s="3"/>
      <c r="C12" s="22">
        <v>26570</v>
      </c>
      <c r="D12" s="22"/>
      <c r="E12" s="23">
        <v>29075</v>
      </c>
      <c r="F12" s="24">
        <v>29075</v>
      </c>
      <c r="G12" s="24">
        <v>2289</v>
      </c>
      <c r="H12" s="24">
        <v>493</v>
      </c>
      <c r="I12" s="24"/>
      <c r="J12" s="24">
        <v>2782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2782</v>
      </c>
      <c r="X12" s="24">
        <v>13998</v>
      </c>
      <c r="Y12" s="24">
        <v>-11216</v>
      </c>
      <c r="Z12" s="6">
        <v>-80.13</v>
      </c>
      <c r="AA12" s="22">
        <v>29075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7938321</v>
      </c>
      <c r="D14" s="25"/>
      <c r="E14" s="26">
        <v>6694832</v>
      </c>
      <c r="F14" s="27">
        <v>6694832</v>
      </c>
      <c r="G14" s="27">
        <v>11</v>
      </c>
      <c r="H14" s="27">
        <v>501</v>
      </c>
      <c r="I14" s="27"/>
      <c r="J14" s="27">
        <v>512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512</v>
      </c>
      <c r="X14" s="27">
        <v>3187002</v>
      </c>
      <c r="Y14" s="27">
        <v>-3186490</v>
      </c>
      <c r="Z14" s="7">
        <v>-99.98</v>
      </c>
      <c r="AA14" s="25">
        <v>6694832</v>
      </c>
    </row>
    <row r="15" spans="1:27" ht="13.5">
      <c r="A15" s="2" t="s">
        <v>42</v>
      </c>
      <c r="B15" s="8"/>
      <c r="C15" s="19">
        <f aca="true" t="shared" si="2" ref="C15:Y15">SUM(C16:C18)</f>
        <v>68441339</v>
      </c>
      <c r="D15" s="19">
        <f>SUM(D16:D18)</f>
        <v>0</v>
      </c>
      <c r="E15" s="20">
        <f t="shared" si="2"/>
        <v>71341952</v>
      </c>
      <c r="F15" s="21">
        <f t="shared" si="2"/>
        <v>71341952</v>
      </c>
      <c r="G15" s="21">
        <f t="shared" si="2"/>
        <v>6458</v>
      </c>
      <c r="H15" s="21">
        <f t="shared" si="2"/>
        <v>5064</v>
      </c>
      <c r="I15" s="21">
        <f t="shared" si="2"/>
        <v>5770869</v>
      </c>
      <c r="J15" s="21">
        <f t="shared" si="2"/>
        <v>5782391</v>
      </c>
      <c r="K15" s="21">
        <f t="shared" si="2"/>
        <v>10705209</v>
      </c>
      <c r="L15" s="21">
        <f t="shared" si="2"/>
        <v>5972084</v>
      </c>
      <c r="M15" s="21">
        <f t="shared" si="2"/>
        <v>0</v>
      </c>
      <c r="N15" s="21">
        <f t="shared" si="2"/>
        <v>16677293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22459684</v>
      </c>
      <c r="X15" s="21">
        <f t="shared" si="2"/>
        <v>42082002</v>
      </c>
      <c r="Y15" s="21">
        <f t="shared" si="2"/>
        <v>-19622318</v>
      </c>
      <c r="Z15" s="4">
        <f>+IF(X15&lt;&gt;0,+(Y15/X15)*100,0)</f>
        <v>-46.62876542803263</v>
      </c>
      <c r="AA15" s="19">
        <f>SUM(AA16:AA18)</f>
        <v>71341952</v>
      </c>
    </row>
    <row r="16" spans="1:27" ht="13.5">
      <c r="A16" s="5" t="s">
        <v>43</v>
      </c>
      <c r="B16" s="3"/>
      <c r="C16" s="22">
        <v>9901907</v>
      </c>
      <c r="D16" s="22"/>
      <c r="E16" s="23">
        <v>2208991</v>
      </c>
      <c r="F16" s="24">
        <v>2208991</v>
      </c>
      <c r="G16" s="24">
        <v>3156</v>
      </c>
      <c r="H16" s="24">
        <v>3457</v>
      </c>
      <c r="I16" s="24"/>
      <c r="J16" s="24">
        <v>6613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6613</v>
      </c>
      <c r="X16" s="24">
        <v>9142002</v>
      </c>
      <c r="Y16" s="24">
        <v>-9135389</v>
      </c>
      <c r="Z16" s="6">
        <v>-99.93</v>
      </c>
      <c r="AA16" s="22">
        <v>2208991</v>
      </c>
    </row>
    <row r="17" spans="1:27" ht="13.5">
      <c r="A17" s="5" t="s">
        <v>44</v>
      </c>
      <c r="B17" s="3"/>
      <c r="C17" s="22">
        <v>58538453</v>
      </c>
      <c r="D17" s="22"/>
      <c r="E17" s="23">
        <v>68231539</v>
      </c>
      <c r="F17" s="24">
        <v>68231539</v>
      </c>
      <c r="G17" s="24">
        <v>2926</v>
      </c>
      <c r="H17" s="24">
        <v>1170</v>
      </c>
      <c r="I17" s="24">
        <v>5770869</v>
      </c>
      <c r="J17" s="24">
        <v>5774965</v>
      </c>
      <c r="K17" s="24">
        <v>10705209</v>
      </c>
      <c r="L17" s="24">
        <v>5972084</v>
      </c>
      <c r="M17" s="24"/>
      <c r="N17" s="24">
        <v>16677293</v>
      </c>
      <c r="O17" s="24"/>
      <c r="P17" s="24"/>
      <c r="Q17" s="24"/>
      <c r="R17" s="24"/>
      <c r="S17" s="24"/>
      <c r="T17" s="24"/>
      <c r="U17" s="24"/>
      <c r="V17" s="24"/>
      <c r="W17" s="24">
        <v>22452258</v>
      </c>
      <c r="X17" s="24">
        <v>32489502</v>
      </c>
      <c r="Y17" s="24">
        <v>-10037244</v>
      </c>
      <c r="Z17" s="6">
        <v>-30.89</v>
      </c>
      <c r="AA17" s="22">
        <v>68231539</v>
      </c>
    </row>
    <row r="18" spans="1:27" ht="13.5">
      <c r="A18" s="5" t="s">
        <v>45</v>
      </c>
      <c r="B18" s="3"/>
      <c r="C18" s="22">
        <v>979</v>
      </c>
      <c r="D18" s="22"/>
      <c r="E18" s="23">
        <v>901422</v>
      </c>
      <c r="F18" s="24">
        <v>901422</v>
      </c>
      <c r="G18" s="24">
        <v>376</v>
      </c>
      <c r="H18" s="24">
        <v>437</v>
      </c>
      <c r="I18" s="24"/>
      <c r="J18" s="24">
        <v>813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813</v>
      </c>
      <c r="X18" s="24">
        <v>450498</v>
      </c>
      <c r="Y18" s="24">
        <v>-449685</v>
      </c>
      <c r="Z18" s="6">
        <v>-99.82</v>
      </c>
      <c r="AA18" s="22">
        <v>901422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334448864</v>
      </c>
      <c r="D25" s="40">
        <f>+D5+D9+D15+D19+D24</f>
        <v>0</v>
      </c>
      <c r="E25" s="41">
        <f t="shared" si="4"/>
        <v>348845663</v>
      </c>
      <c r="F25" s="42">
        <f t="shared" si="4"/>
        <v>348845663</v>
      </c>
      <c r="G25" s="42">
        <f t="shared" si="4"/>
        <v>96247395</v>
      </c>
      <c r="H25" s="42">
        <f t="shared" si="4"/>
        <v>1790273</v>
      </c>
      <c r="I25" s="42">
        <f t="shared" si="4"/>
        <v>6924079</v>
      </c>
      <c r="J25" s="42">
        <f t="shared" si="4"/>
        <v>104961747</v>
      </c>
      <c r="K25" s="42">
        <f t="shared" si="4"/>
        <v>13009061</v>
      </c>
      <c r="L25" s="42">
        <f t="shared" si="4"/>
        <v>87544097</v>
      </c>
      <c r="M25" s="42">
        <f t="shared" si="4"/>
        <v>1419832</v>
      </c>
      <c r="N25" s="42">
        <f t="shared" si="4"/>
        <v>101972990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206934737</v>
      </c>
      <c r="X25" s="42">
        <f t="shared" si="4"/>
        <v>175245012</v>
      </c>
      <c r="Y25" s="42">
        <f t="shared" si="4"/>
        <v>31689725</v>
      </c>
      <c r="Z25" s="43">
        <f>+IF(X25&lt;&gt;0,+(Y25/X25)*100,0)</f>
        <v>18.08309671033604</v>
      </c>
      <c r="AA25" s="40">
        <f>+AA5+AA9+AA15+AA19+AA24</f>
        <v>348845663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197884278</v>
      </c>
      <c r="D28" s="19">
        <f>SUM(D29:D31)</f>
        <v>0</v>
      </c>
      <c r="E28" s="20">
        <f t="shared" si="5"/>
        <v>190580288</v>
      </c>
      <c r="F28" s="21">
        <f t="shared" si="5"/>
        <v>190580288</v>
      </c>
      <c r="G28" s="21">
        <f t="shared" si="5"/>
        <v>11303594</v>
      </c>
      <c r="H28" s="21">
        <f t="shared" si="5"/>
        <v>16343267</v>
      </c>
      <c r="I28" s="21">
        <f t="shared" si="5"/>
        <v>17268977</v>
      </c>
      <c r="J28" s="21">
        <f t="shared" si="5"/>
        <v>44915838</v>
      </c>
      <c r="K28" s="21">
        <f t="shared" si="5"/>
        <v>17514765</v>
      </c>
      <c r="L28" s="21">
        <f t="shared" si="5"/>
        <v>15669910</v>
      </c>
      <c r="M28" s="21">
        <f t="shared" si="5"/>
        <v>17707291</v>
      </c>
      <c r="N28" s="21">
        <f t="shared" si="5"/>
        <v>50891966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95807804</v>
      </c>
      <c r="X28" s="21">
        <f t="shared" si="5"/>
        <v>91149000</v>
      </c>
      <c r="Y28" s="21">
        <f t="shared" si="5"/>
        <v>4658804</v>
      </c>
      <c r="Z28" s="4">
        <f>+IF(X28&lt;&gt;0,+(Y28/X28)*100,0)</f>
        <v>5.111195953877717</v>
      </c>
      <c r="AA28" s="19">
        <f>SUM(AA29:AA31)</f>
        <v>190580288</v>
      </c>
    </row>
    <row r="29" spans="1:27" ht="13.5">
      <c r="A29" s="5" t="s">
        <v>33</v>
      </c>
      <c r="B29" s="3"/>
      <c r="C29" s="22">
        <v>46807410</v>
      </c>
      <c r="D29" s="22"/>
      <c r="E29" s="23">
        <v>46741311</v>
      </c>
      <c r="F29" s="24">
        <v>46741311</v>
      </c>
      <c r="G29" s="24">
        <v>2892910</v>
      </c>
      <c r="H29" s="24">
        <v>4210787</v>
      </c>
      <c r="I29" s="24">
        <v>4146613</v>
      </c>
      <c r="J29" s="24">
        <v>11250310</v>
      </c>
      <c r="K29" s="24">
        <v>6305172</v>
      </c>
      <c r="L29" s="24">
        <v>4445986</v>
      </c>
      <c r="M29" s="24">
        <v>4217962</v>
      </c>
      <c r="N29" s="24">
        <v>14969120</v>
      </c>
      <c r="O29" s="24"/>
      <c r="P29" s="24"/>
      <c r="Q29" s="24"/>
      <c r="R29" s="24"/>
      <c r="S29" s="24"/>
      <c r="T29" s="24"/>
      <c r="U29" s="24"/>
      <c r="V29" s="24"/>
      <c r="W29" s="24">
        <v>26219430</v>
      </c>
      <c r="X29" s="24">
        <v>20869998</v>
      </c>
      <c r="Y29" s="24">
        <v>5349432</v>
      </c>
      <c r="Z29" s="6">
        <v>25.63</v>
      </c>
      <c r="AA29" s="22">
        <v>46741311</v>
      </c>
    </row>
    <row r="30" spans="1:27" ht="13.5">
      <c r="A30" s="5" t="s">
        <v>34</v>
      </c>
      <c r="B30" s="3"/>
      <c r="C30" s="25">
        <v>51685850</v>
      </c>
      <c r="D30" s="25"/>
      <c r="E30" s="26">
        <v>49319335</v>
      </c>
      <c r="F30" s="27">
        <v>49319335</v>
      </c>
      <c r="G30" s="27">
        <v>3069257</v>
      </c>
      <c r="H30" s="27">
        <v>3557751</v>
      </c>
      <c r="I30" s="27">
        <v>5686376</v>
      </c>
      <c r="J30" s="27">
        <v>12313384</v>
      </c>
      <c r="K30" s="27">
        <v>3475208</v>
      </c>
      <c r="L30" s="27">
        <v>3467872</v>
      </c>
      <c r="M30" s="27">
        <v>3480445</v>
      </c>
      <c r="N30" s="27">
        <v>10423525</v>
      </c>
      <c r="O30" s="27"/>
      <c r="P30" s="27"/>
      <c r="Q30" s="27"/>
      <c r="R30" s="27"/>
      <c r="S30" s="27"/>
      <c r="T30" s="27"/>
      <c r="U30" s="27"/>
      <c r="V30" s="27"/>
      <c r="W30" s="27">
        <v>22736909</v>
      </c>
      <c r="X30" s="27">
        <v>21790002</v>
      </c>
      <c r="Y30" s="27">
        <v>946907</v>
      </c>
      <c r="Z30" s="7">
        <v>4.35</v>
      </c>
      <c r="AA30" s="25">
        <v>49319335</v>
      </c>
    </row>
    <row r="31" spans="1:27" ht="13.5">
      <c r="A31" s="5" t="s">
        <v>35</v>
      </c>
      <c r="B31" s="3"/>
      <c r="C31" s="22">
        <v>99391018</v>
      </c>
      <c r="D31" s="22"/>
      <c r="E31" s="23">
        <v>94519642</v>
      </c>
      <c r="F31" s="24">
        <v>94519642</v>
      </c>
      <c r="G31" s="24">
        <v>5341427</v>
      </c>
      <c r="H31" s="24">
        <v>8574729</v>
      </c>
      <c r="I31" s="24">
        <v>7435988</v>
      </c>
      <c r="J31" s="24">
        <v>21352144</v>
      </c>
      <c r="K31" s="24">
        <v>7734385</v>
      </c>
      <c r="L31" s="24">
        <v>7756052</v>
      </c>
      <c r="M31" s="24">
        <v>10008884</v>
      </c>
      <c r="N31" s="24">
        <v>25499321</v>
      </c>
      <c r="O31" s="24"/>
      <c r="P31" s="24"/>
      <c r="Q31" s="24"/>
      <c r="R31" s="24"/>
      <c r="S31" s="24"/>
      <c r="T31" s="24"/>
      <c r="U31" s="24"/>
      <c r="V31" s="24"/>
      <c r="W31" s="24">
        <v>46851465</v>
      </c>
      <c r="X31" s="24">
        <v>48489000</v>
      </c>
      <c r="Y31" s="24">
        <v>-1637535</v>
      </c>
      <c r="Z31" s="6">
        <v>-3.38</v>
      </c>
      <c r="AA31" s="22">
        <v>94519642</v>
      </c>
    </row>
    <row r="32" spans="1:27" ht="13.5">
      <c r="A32" s="2" t="s">
        <v>36</v>
      </c>
      <c r="B32" s="3"/>
      <c r="C32" s="19">
        <f aca="true" t="shared" si="6" ref="C32:Y32">SUM(C33:C37)</f>
        <v>60760093</v>
      </c>
      <c r="D32" s="19">
        <f>SUM(D33:D37)</f>
        <v>0</v>
      </c>
      <c r="E32" s="20">
        <f t="shared" si="6"/>
        <v>61182706</v>
      </c>
      <c r="F32" s="21">
        <f t="shared" si="6"/>
        <v>61182706</v>
      </c>
      <c r="G32" s="21">
        <f t="shared" si="6"/>
        <v>4064698</v>
      </c>
      <c r="H32" s="21">
        <f t="shared" si="6"/>
        <v>4039675</v>
      </c>
      <c r="I32" s="21">
        <f t="shared" si="6"/>
        <v>5406720</v>
      </c>
      <c r="J32" s="21">
        <f t="shared" si="6"/>
        <v>13511093</v>
      </c>
      <c r="K32" s="21">
        <f t="shared" si="6"/>
        <v>4379775</v>
      </c>
      <c r="L32" s="21">
        <f t="shared" si="6"/>
        <v>4093632</v>
      </c>
      <c r="M32" s="21">
        <f t="shared" si="6"/>
        <v>4545912</v>
      </c>
      <c r="N32" s="21">
        <f t="shared" si="6"/>
        <v>13019319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26530412</v>
      </c>
      <c r="X32" s="21">
        <f t="shared" si="6"/>
        <v>29306496</v>
      </c>
      <c r="Y32" s="21">
        <f t="shared" si="6"/>
        <v>-2776084</v>
      </c>
      <c r="Z32" s="4">
        <f>+IF(X32&lt;&gt;0,+(Y32/X32)*100,0)</f>
        <v>-9.47258928532432</v>
      </c>
      <c r="AA32" s="19">
        <f>SUM(AA33:AA37)</f>
        <v>61182706</v>
      </c>
    </row>
    <row r="33" spans="1:27" ht="13.5">
      <c r="A33" s="5" t="s">
        <v>37</v>
      </c>
      <c r="B33" s="3"/>
      <c r="C33" s="22">
        <v>25842527</v>
      </c>
      <c r="D33" s="22"/>
      <c r="E33" s="23">
        <v>27405622</v>
      </c>
      <c r="F33" s="24">
        <v>27405622</v>
      </c>
      <c r="G33" s="24">
        <v>1895873</v>
      </c>
      <c r="H33" s="24">
        <v>1962264</v>
      </c>
      <c r="I33" s="24">
        <v>3173602</v>
      </c>
      <c r="J33" s="24">
        <v>7031739</v>
      </c>
      <c r="K33" s="24">
        <v>1961629</v>
      </c>
      <c r="L33" s="24">
        <v>1991245</v>
      </c>
      <c r="M33" s="24">
        <v>2116666</v>
      </c>
      <c r="N33" s="24">
        <v>6069540</v>
      </c>
      <c r="O33" s="24"/>
      <c r="P33" s="24"/>
      <c r="Q33" s="24"/>
      <c r="R33" s="24"/>
      <c r="S33" s="24"/>
      <c r="T33" s="24"/>
      <c r="U33" s="24"/>
      <c r="V33" s="24"/>
      <c r="W33" s="24">
        <v>13101279</v>
      </c>
      <c r="X33" s="24">
        <v>13807998</v>
      </c>
      <c r="Y33" s="24">
        <v>-706719</v>
      </c>
      <c r="Z33" s="6">
        <v>-5.12</v>
      </c>
      <c r="AA33" s="22">
        <v>27405622</v>
      </c>
    </row>
    <row r="34" spans="1:27" ht="13.5">
      <c r="A34" s="5" t="s">
        <v>38</v>
      </c>
      <c r="B34" s="3"/>
      <c r="C34" s="22">
        <v>365070</v>
      </c>
      <c r="D34" s="22"/>
      <c r="E34" s="23">
        <v>292790</v>
      </c>
      <c r="F34" s="24">
        <v>292790</v>
      </c>
      <c r="G34" s="24"/>
      <c r="H34" s="24">
        <v>1282</v>
      </c>
      <c r="I34" s="24">
        <v>42969</v>
      </c>
      <c r="J34" s="24">
        <v>44251</v>
      </c>
      <c r="K34" s="24">
        <v>206775</v>
      </c>
      <c r="L34" s="24">
        <v>7527</v>
      </c>
      <c r="M34" s="24">
        <v>5573</v>
      </c>
      <c r="N34" s="24">
        <v>219875</v>
      </c>
      <c r="O34" s="24"/>
      <c r="P34" s="24"/>
      <c r="Q34" s="24"/>
      <c r="R34" s="24"/>
      <c r="S34" s="24"/>
      <c r="T34" s="24"/>
      <c r="U34" s="24"/>
      <c r="V34" s="24"/>
      <c r="W34" s="24">
        <v>264126</v>
      </c>
      <c r="X34" s="24">
        <v>265998</v>
      </c>
      <c r="Y34" s="24">
        <v>-1872</v>
      </c>
      <c r="Z34" s="6">
        <v>-0.7</v>
      </c>
      <c r="AA34" s="22">
        <v>292790</v>
      </c>
    </row>
    <row r="35" spans="1:27" ht="13.5">
      <c r="A35" s="5" t="s">
        <v>39</v>
      </c>
      <c r="B35" s="3"/>
      <c r="C35" s="22">
        <v>21742590</v>
      </c>
      <c r="D35" s="22"/>
      <c r="E35" s="23">
        <v>21831948</v>
      </c>
      <c r="F35" s="24">
        <v>21831948</v>
      </c>
      <c r="G35" s="24">
        <v>1780544</v>
      </c>
      <c r="H35" s="24">
        <v>1652941</v>
      </c>
      <c r="I35" s="24">
        <v>1830282</v>
      </c>
      <c r="J35" s="24">
        <v>5263767</v>
      </c>
      <c r="K35" s="24">
        <v>1855620</v>
      </c>
      <c r="L35" s="24">
        <v>1720031</v>
      </c>
      <c r="M35" s="24">
        <v>2064106</v>
      </c>
      <c r="N35" s="24">
        <v>5639757</v>
      </c>
      <c r="O35" s="24"/>
      <c r="P35" s="24"/>
      <c r="Q35" s="24"/>
      <c r="R35" s="24"/>
      <c r="S35" s="24"/>
      <c r="T35" s="24"/>
      <c r="U35" s="24"/>
      <c r="V35" s="24"/>
      <c r="W35" s="24">
        <v>10903524</v>
      </c>
      <c r="X35" s="24">
        <v>9559500</v>
      </c>
      <c r="Y35" s="24">
        <v>1344024</v>
      </c>
      <c r="Z35" s="6">
        <v>14.06</v>
      </c>
      <c r="AA35" s="22">
        <v>21831948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12809906</v>
      </c>
      <c r="D37" s="25"/>
      <c r="E37" s="26">
        <v>11652346</v>
      </c>
      <c r="F37" s="27">
        <v>11652346</v>
      </c>
      <c r="G37" s="27">
        <v>388281</v>
      </c>
      <c r="H37" s="27">
        <v>423188</v>
      </c>
      <c r="I37" s="27">
        <v>359867</v>
      </c>
      <c r="J37" s="27">
        <v>1171336</v>
      </c>
      <c r="K37" s="27">
        <v>355751</v>
      </c>
      <c r="L37" s="27">
        <v>374829</v>
      </c>
      <c r="M37" s="27">
        <v>359567</v>
      </c>
      <c r="N37" s="27">
        <v>1090147</v>
      </c>
      <c r="O37" s="27"/>
      <c r="P37" s="27"/>
      <c r="Q37" s="27"/>
      <c r="R37" s="27"/>
      <c r="S37" s="27"/>
      <c r="T37" s="27"/>
      <c r="U37" s="27"/>
      <c r="V37" s="27"/>
      <c r="W37" s="27">
        <v>2261483</v>
      </c>
      <c r="X37" s="27">
        <v>5673000</v>
      </c>
      <c r="Y37" s="27">
        <v>-3411517</v>
      </c>
      <c r="Z37" s="7">
        <v>-60.14</v>
      </c>
      <c r="AA37" s="25">
        <v>11652346</v>
      </c>
    </row>
    <row r="38" spans="1:27" ht="13.5">
      <c r="A38" s="2" t="s">
        <v>42</v>
      </c>
      <c r="B38" s="8"/>
      <c r="C38" s="19">
        <f aca="true" t="shared" si="7" ref="C38:Y38">SUM(C39:C41)</f>
        <v>103818891</v>
      </c>
      <c r="D38" s="19">
        <f>SUM(D39:D41)</f>
        <v>0</v>
      </c>
      <c r="E38" s="20">
        <f t="shared" si="7"/>
        <v>97042281</v>
      </c>
      <c r="F38" s="21">
        <f t="shared" si="7"/>
        <v>97042281</v>
      </c>
      <c r="G38" s="21">
        <f t="shared" si="7"/>
        <v>6236644</v>
      </c>
      <c r="H38" s="21">
        <f t="shared" si="7"/>
        <v>7825149</v>
      </c>
      <c r="I38" s="21">
        <f t="shared" si="7"/>
        <v>7848115</v>
      </c>
      <c r="J38" s="21">
        <f t="shared" si="7"/>
        <v>21909908</v>
      </c>
      <c r="K38" s="21">
        <f t="shared" si="7"/>
        <v>8395289</v>
      </c>
      <c r="L38" s="21">
        <f t="shared" si="7"/>
        <v>9045461</v>
      </c>
      <c r="M38" s="21">
        <f t="shared" si="7"/>
        <v>9728590</v>
      </c>
      <c r="N38" s="21">
        <f t="shared" si="7"/>
        <v>27169340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49079248</v>
      </c>
      <c r="X38" s="21">
        <f t="shared" si="7"/>
        <v>54612996</v>
      </c>
      <c r="Y38" s="21">
        <f t="shared" si="7"/>
        <v>-5533748</v>
      </c>
      <c r="Z38" s="4">
        <f>+IF(X38&lt;&gt;0,+(Y38/X38)*100,0)</f>
        <v>-10.132657801816988</v>
      </c>
      <c r="AA38" s="19">
        <f>SUM(AA39:AA41)</f>
        <v>97042281</v>
      </c>
    </row>
    <row r="39" spans="1:27" ht="13.5">
      <c r="A39" s="5" t="s">
        <v>43</v>
      </c>
      <c r="B39" s="3"/>
      <c r="C39" s="22">
        <v>33710200</v>
      </c>
      <c r="D39" s="22"/>
      <c r="E39" s="23">
        <v>23574732</v>
      </c>
      <c r="F39" s="24">
        <v>23574732</v>
      </c>
      <c r="G39" s="24">
        <v>1619754</v>
      </c>
      <c r="H39" s="24">
        <v>1764006</v>
      </c>
      <c r="I39" s="24">
        <v>1906272</v>
      </c>
      <c r="J39" s="24">
        <v>5290032</v>
      </c>
      <c r="K39" s="24">
        <v>2000846</v>
      </c>
      <c r="L39" s="24">
        <v>1830497</v>
      </c>
      <c r="M39" s="24">
        <v>2257575</v>
      </c>
      <c r="N39" s="24">
        <v>6088918</v>
      </c>
      <c r="O39" s="24"/>
      <c r="P39" s="24"/>
      <c r="Q39" s="24"/>
      <c r="R39" s="24"/>
      <c r="S39" s="24"/>
      <c r="T39" s="24"/>
      <c r="U39" s="24"/>
      <c r="V39" s="24"/>
      <c r="W39" s="24">
        <v>11378950</v>
      </c>
      <c r="X39" s="24">
        <v>19356000</v>
      </c>
      <c r="Y39" s="24">
        <v>-7977050</v>
      </c>
      <c r="Z39" s="6">
        <v>-41.21</v>
      </c>
      <c r="AA39" s="22">
        <v>23574732</v>
      </c>
    </row>
    <row r="40" spans="1:27" ht="13.5">
      <c r="A40" s="5" t="s">
        <v>44</v>
      </c>
      <c r="B40" s="3"/>
      <c r="C40" s="22">
        <v>49369626</v>
      </c>
      <c r="D40" s="22"/>
      <c r="E40" s="23">
        <v>51429399</v>
      </c>
      <c r="F40" s="24">
        <v>51429399</v>
      </c>
      <c r="G40" s="24">
        <v>4171824</v>
      </c>
      <c r="H40" s="24">
        <v>4289298</v>
      </c>
      <c r="I40" s="24">
        <v>5417960</v>
      </c>
      <c r="J40" s="24">
        <v>13879082</v>
      </c>
      <c r="K40" s="24">
        <v>4326014</v>
      </c>
      <c r="L40" s="24">
        <v>4488675</v>
      </c>
      <c r="M40" s="24">
        <v>4082451</v>
      </c>
      <c r="N40" s="24">
        <v>12897140</v>
      </c>
      <c r="O40" s="24"/>
      <c r="P40" s="24"/>
      <c r="Q40" s="24"/>
      <c r="R40" s="24"/>
      <c r="S40" s="24"/>
      <c r="T40" s="24"/>
      <c r="U40" s="24"/>
      <c r="V40" s="24"/>
      <c r="W40" s="24">
        <v>26776222</v>
      </c>
      <c r="X40" s="24">
        <v>24057498</v>
      </c>
      <c r="Y40" s="24">
        <v>2718724</v>
      </c>
      <c r="Z40" s="6">
        <v>11.3</v>
      </c>
      <c r="AA40" s="22">
        <v>51429399</v>
      </c>
    </row>
    <row r="41" spans="1:27" ht="13.5">
      <c r="A41" s="5" t="s">
        <v>45</v>
      </c>
      <c r="B41" s="3"/>
      <c r="C41" s="22">
        <v>20739065</v>
      </c>
      <c r="D41" s="22"/>
      <c r="E41" s="23">
        <v>22038150</v>
      </c>
      <c r="F41" s="24">
        <v>22038150</v>
      </c>
      <c r="G41" s="24">
        <v>445066</v>
      </c>
      <c r="H41" s="24">
        <v>1771845</v>
      </c>
      <c r="I41" s="24">
        <v>523883</v>
      </c>
      <c r="J41" s="24">
        <v>2740794</v>
      </c>
      <c r="K41" s="24">
        <v>2068429</v>
      </c>
      <c r="L41" s="24">
        <v>2726289</v>
      </c>
      <c r="M41" s="24">
        <v>3388564</v>
      </c>
      <c r="N41" s="24">
        <v>8183282</v>
      </c>
      <c r="O41" s="24"/>
      <c r="P41" s="24"/>
      <c r="Q41" s="24"/>
      <c r="R41" s="24"/>
      <c r="S41" s="24"/>
      <c r="T41" s="24"/>
      <c r="U41" s="24"/>
      <c r="V41" s="24"/>
      <c r="W41" s="24">
        <v>10924076</v>
      </c>
      <c r="X41" s="24">
        <v>11199498</v>
      </c>
      <c r="Y41" s="24">
        <v>-275422</v>
      </c>
      <c r="Z41" s="6">
        <v>-2.46</v>
      </c>
      <c r="AA41" s="22">
        <v>22038150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362463262</v>
      </c>
      <c r="D48" s="40">
        <f>+D28+D32+D38+D42+D47</f>
        <v>0</v>
      </c>
      <c r="E48" s="41">
        <f t="shared" si="9"/>
        <v>348805275</v>
      </c>
      <c r="F48" s="42">
        <f t="shared" si="9"/>
        <v>348805275</v>
      </c>
      <c r="G48" s="42">
        <f t="shared" si="9"/>
        <v>21604936</v>
      </c>
      <c r="H48" s="42">
        <f t="shared" si="9"/>
        <v>28208091</v>
      </c>
      <c r="I48" s="42">
        <f t="shared" si="9"/>
        <v>30523812</v>
      </c>
      <c r="J48" s="42">
        <f t="shared" si="9"/>
        <v>80336839</v>
      </c>
      <c r="K48" s="42">
        <f t="shared" si="9"/>
        <v>30289829</v>
      </c>
      <c r="L48" s="42">
        <f t="shared" si="9"/>
        <v>28809003</v>
      </c>
      <c r="M48" s="42">
        <f t="shared" si="9"/>
        <v>31981793</v>
      </c>
      <c r="N48" s="42">
        <f t="shared" si="9"/>
        <v>91080625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171417464</v>
      </c>
      <c r="X48" s="42">
        <f t="shared" si="9"/>
        <v>175068492</v>
      </c>
      <c r="Y48" s="42">
        <f t="shared" si="9"/>
        <v>-3651028</v>
      </c>
      <c r="Z48" s="43">
        <f>+IF(X48&lt;&gt;0,+(Y48/X48)*100,0)</f>
        <v>-2.0854854910157106</v>
      </c>
      <c r="AA48" s="40">
        <f>+AA28+AA32+AA38+AA42+AA47</f>
        <v>348805275</v>
      </c>
    </row>
    <row r="49" spans="1:27" ht="13.5">
      <c r="A49" s="14" t="s">
        <v>58</v>
      </c>
      <c r="B49" s="15"/>
      <c r="C49" s="44">
        <f aca="true" t="shared" si="10" ref="C49:Y49">+C25-C48</f>
        <v>-28014398</v>
      </c>
      <c r="D49" s="44">
        <f>+D25-D48</f>
        <v>0</v>
      </c>
      <c r="E49" s="45">
        <f t="shared" si="10"/>
        <v>40388</v>
      </c>
      <c r="F49" s="46">
        <f t="shared" si="10"/>
        <v>40388</v>
      </c>
      <c r="G49" s="46">
        <f t="shared" si="10"/>
        <v>74642459</v>
      </c>
      <c r="H49" s="46">
        <f t="shared" si="10"/>
        <v>-26417818</v>
      </c>
      <c r="I49" s="46">
        <f t="shared" si="10"/>
        <v>-23599733</v>
      </c>
      <c r="J49" s="46">
        <f t="shared" si="10"/>
        <v>24624908</v>
      </c>
      <c r="K49" s="46">
        <f t="shared" si="10"/>
        <v>-17280768</v>
      </c>
      <c r="L49" s="46">
        <f t="shared" si="10"/>
        <v>58735094</v>
      </c>
      <c r="M49" s="46">
        <f t="shared" si="10"/>
        <v>-30561961</v>
      </c>
      <c r="N49" s="46">
        <f t="shared" si="10"/>
        <v>10892365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35517273</v>
      </c>
      <c r="X49" s="46">
        <f>IF(F25=F48,0,X25-X48)</f>
        <v>176520</v>
      </c>
      <c r="Y49" s="46">
        <f t="shared" si="10"/>
        <v>35340753</v>
      </c>
      <c r="Z49" s="47">
        <f>+IF(X49&lt;&gt;0,+(Y49/X49)*100,0)</f>
        <v>20020.820870156356</v>
      </c>
      <c r="AA49" s="44">
        <f>+AA25-AA48</f>
        <v>40388</v>
      </c>
    </row>
    <row r="50" spans="1:27" ht="13.5">
      <c r="A50" s="16" t="s">
        <v>71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73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469836546</v>
      </c>
      <c r="D5" s="19">
        <f>SUM(D6:D8)</f>
        <v>0</v>
      </c>
      <c r="E5" s="20">
        <f t="shared" si="0"/>
        <v>417395657</v>
      </c>
      <c r="F5" s="21">
        <f t="shared" si="0"/>
        <v>417395657</v>
      </c>
      <c r="G5" s="21">
        <f t="shared" si="0"/>
        <v>42576633</v>
      </c>
      <c r="H5" s="21">
        <f t="shared" si="0"/>
        <v>32566410</v>
      </c>
      <c r="I5" s="21">
        <f t="shared" si="0"/>
        <v>38457368</v>
      </c>
      <c r="J5" s="21">
        <f t="shared" si="0"/>
        <v>113600411</v>
      </c>
      <c r="K5" s="21">
        <f t="shared" si="0"/>
        <v>37898253</v>
      </c>
      <c r="L5" s="21">
        <f t="shared" si="0"/>
        <v>44672565</v>
      </c>
      <c r="M5" s="21">
        <f t="shared" si="0"/>
        <v>39878474</v>
      </c>
      <c r="N5" s="21">
        <f t="shared" si="0"/>
        <v>122449292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236049703</v>
      </c>
      <c r="X5" s="21">
        <f t="shared" si="0"/>
        <v>208569630</v>
      </c>
      <c r="Y5" s="21">
        <f t="shared" si="0"/>
        <v>27480073</v>
      </c>
      <c r="Z5" s="4">
        <f>+IF(X5&lt;&gt;0,+(Y5/X5)*100,0)</f>
        <v>13.175491081803234</v>
      </c>
      <c r="AA5" s="19">
        <f>SUM(AA6:AA8)</f>
        <v>417395657</v>
      </c>
    </row>
    <row r="6" spans="1:27" ht="13.5">
      <c r="A6" s="5" t="s">
        <v>33</v>
      </c>
      <c r="B6" s="3"/>
      <c r="C6" s="22">
        <v>3149271</v>
      </c>
      <c r="D6" s="22"/>
      <c r="E6" s="23">
        <v>7735684</v>
      </c>
      <c r="F6" s="24">
        <v>7735684</v>
      </c>
      <c r="G6" s="24">
        <v>80</v>
      </c>
      <c r="H6" s="24">
        <v>287019</v>
      </c>
      <c r="I6" s="24">
        <v>174204</v>
      </c>
      <c r="J6" s="24">
        <v>461303</v>
      </c>
      <c r="K6" s="24">
        <v>193597</v>
      </c>
      <c r="L6" s="24">
        <v>211031</v>
      </c>
      <c r="M6" s="24">
        <v>151688</v>
      </c>
      <c r="N6" s="24">
        <v>556316</v>
      </c>
      <c r="O6" s="24"/>
      <c r="P6" s="24"/>
      <c r="Q6" s="24"/>
      <c r="R6" s="24"/>
      <c r="S6" s="24"/>
      <c r="T6" s="24"/>
      <c r="U6" s="24"/>
      <c r="V6" s="24"/>
      <c r="W6" s="24">
        <v>1017619</v>
      </c>
      <c r="X6" s="24">
        <v>4272648</v>
      </c>
      <c r="Y6" s="24">
        <v>-3255029</v>
      </c>
      <c r="Z6" s="6">
        <v>-76.18</v>
      </c>
      <c r="AA6" s="22">
        <v>7735684</v>
      </c>
    </row>
    <row r="7" spans="1:27" ht="13.5">
      <c r="A7" s="5" t="s">
        <v>34</v>
      </c>
      <c r="B7" s="3"/>
      <c r="C7" s="25">
        <v>452904690</v>
      </c>
      <c r="D7" s="25"/>
      <c r="E7" s="26">
        <v>395655040</v>
      </c>
      <c r="F7" s="27">
        <v>395655040</v>
      </c>
      <c r="G7" s="27">
        <v>42271514</v>
      </c>
      <c r="H7" s="27">
        <v>31847120</v>
      </c>
      <c r="I7" s="27">
        <v>37766835</v>
      </c>
      <c r="J7" s="27">
        <v>111885469</v>
      </c>
      <c r="K7" s="27">
        <v>37427755</v>
      </c>
      <c r="L7" s="27">
        <v>43559506</v>
      </c>
      <c r="M7" s="27">
        <v>39423683</v>
      </c>
      <c r="N7" s="27">
        <v>120410944</v>
      </c>
      <c r="O7" s="27"/>
      <c r="P7" s="27"/>
      <c r="Q7" s="27"/>
      <c r="R7" s="27"/>
      <c r="S7" s="27"/>
      <c r="T7" s="27"/>
      <c r="U7" s="27"/>
      <c r="V7" s="27"/>
      <c r="W7" s="27">
        <v>232296413</v>
      </c>
      <c r="X7" s="27">
        <v>197827518</v>
      </c>
      <c r="Y7" s="27">
        <v>34468895</v>
      </c>
      <c r="Z7" s="7">
        <v>17.42</v>
      </c>
      <c r="AA7" s="25">
        <v>395655040</v>
      </c>
    </row>
    <row r="8" spans="1:27" ht="13.5">
      <c r="A8" s="5" t="s">
        <v>35</v>
      </c>
      <c r="B8" s="3"/>
      <c r="C8" s="22">
        <v>13782585</v>
      </c>
      <c r="D8" s="22"/>
      <c r="E8" s="23">
        <v>14004933</v>
      </c>
      <c r="F8" s="24">
        <v>14004933</v>
      </c>
      <c r="G8" s="24">
        <v>305039</v>
      </c>
      <c r="H8" s="24">
        <v>432271</v>
      </c>
      <c r="I8" s="24">
        <v>516329</v>
      </c>
      <c r="J8" s="24">
        <v>1253639</v>
      </c>
      <c r="K8" s="24">
        <v>276901</v>
      </c>
      <c r="L8" s="24">
        <v>902028</v>
      </c>
      <c r="M8" s="24">
        <v>303103</v>
      </c>
      <c r="N8" s="24">
        <v>1482032</v>
      </c>
      <c r="O8" s="24"/>
      <c r="P8" s="24"/>
      <c r="Q8" s="24"/>
      <c r="R8" s="24"/>
      <c r="S8" s="24"/>
      <c r="T8" s="24"/>
      <c r="U8" s="24"/>
      <c r="V8" s="24"/>
      <c r="W8" s="24">
        <v>2735671</v>
      </c>
      <c r="X8" s="24">
        <v>6469464</v>
      </c>
      <c r="Y8" s="24">
        <v>-3733793</v>
      </c>
      <c r="Z8" s="6">
        <v>-57.71</v>
      </c>
      <c r="AA8" s="22">
        <v>14004933</v>
      </c>
    </row>
    <row r="9" spans="1:27" ht="13.5">
      <c r="A9" s="2" t="s">
        <v>36</v>
      </c>
      <c r="B9" s="3"/>
      <c r="C9" s="19">
        <f aca="true" t="shared" si="1" ref="C9:Y9">SUM(C10:C14)</f>
        <v>269609919</v>
      </c>
      <c r="D9" s="19">
        <f>SUM(D10:D14)</f>
        <v>0</v>
      </c>
      <c r="E9" s="20">
        <f t="shared" si="1"/>
        <v>129842554</v>
      </c>
      <c r="F9" s="21">
        <f t="shared" si="1"/>
        <v>129842554</v>
      </c>
      <c r="G9" s="21">
        <f t="shared" si="1"/>
        <v>28816350</v>
      </c>
      <c r="H9" s="21">
        <f t="shared" si="1"/>
        <v>1586043</v>
      </c>
      <c r="I9" s="21">
        <f t="shared" si="1"/>
        <v>4954541</v>
      </c>
      <c r="J9" s="21">
        <f t="shared" si="1"/>
        <v>35356934</v>
      </c>
      <c r="K9" s="21">
        <f t="shared" si="1"/>
        <v>7193946</v>
      </c>
      <c r="L9" s="21">
        <f t="shared" si="1"/>
        <v>3138473</v>
      </c>
      <c r="M9" s="21">
        <f t="shared" si="1"/>
        <v>4775166</v>
      </c>
      <c r="N9" s="21">
        <f t="shared" si="1"/>
        <v>15107585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50464519</v>
      </c>
      <c r="X9" s="21">
        <f t="shared" si="1"/>
        <v>64993332</v>
      </c>
      <c r="Y9" s="21">
        <f t="shared" si="1"/>
        <v>-14528813</v>
      </c>
      <c r="Z9" s="4">
        <f>+IF(X9&lt;&gt;0,+(Y9/X9)*100,0)</f>
        <v>-22.354313208622695</v>
      </c>
      <c r="AA9" s="19">
        <f>SUM(AA10:AA14)</f>
        <v>129842554</v>
      </c>
    </row>
    <row r="10" spans="1:27" ht="13.5">
      <c r="A10" s="5" t="s">
        <v>37</v>
      </c>
      <c r="B10" s="3"/>
      <c r="C10" s="22">
        <v>79298049</v>
      </c>
      <c r="D10" s="22"/>
      <c r="E10" s="23">
        <v>85712225</v>
      </c>
      <c r="F10" s="24">
        <v>85712225</v>
      </c>
      <c r="G10" s="24">
        <v>27911920</v>
      </c>
      <c r="H10" s="24">
        <v>700438</v>
      </c>
      <c r="I10" s="24">
        <v>1153961</v>
      </c>
      <c r="J10" s="24">
        <v>29766319</v>
      </c>
      <c r="K10" s="24">
        <v>3900966</v>
      </c>
      <c r="L10" s="24">
        <v>2042296</v>
      </c>
      <c r="M10" s="24">
        <v>2269631</v>
      </c>
      <c r="N10" s="24">
        <v>8212893</v>
      </c>
      <c r="O10" s="24"/>
      <c r="P10" s="24"/>
      <c r="Q10" s="24"/>
      <c r="R10" s="24"/>
      <c r="S10" s="24"/>
      <c r="T10" s="24"/>
      <c r="U10" s="24"/>
      <c r="V10" s="24"/>
      <c r="W10" s="24">
        <v>37979212</v>
      </c>
      <c r="X10" s="24">
        <v>42856110</v>
      </c>
      <c r="Y10" s="24">
        <v>-4876898</v>
      </c>
      <c r="Z10" s="6">
        <v>-11.38</v>
      </c>
      <c r="AA10" s="22">
        <v>85712225</v>
      </c>
    </row>
    <row r="11" spans="1:27" ht="13.5">
      <c r="A11" s="5" t="s">
        <v>38</v>
      </c>
      <c r="B11" s="3"/>
      <c r="C11" s="22">
        <v>19658765</v>
      </c>
      <c r="D11" s="22"/>
      <c r="E11" s="23">
        <v>20075576</v>
      </c>
      <c r="F11" s="24">
        <v>20075576</v>
      </c>
      <c r="G11" s="24">
        <v>6929</v>
      </c>
      <c r="H11" s="24">
        <v>46110</v>
      </c>
      <c r="I11" s="24">
        <v>1251812</v>
      </c>
      <c r="J11" s="24">
        <v>1304851</v>
      </c>
      <c r="K11" s="24">
        <v>2127417</v>
      </c>
      <c r="L11" s="24">
        <v>889606</v>
      </c>
      <c r="M11" s="24">
        <v>2308062</v>
      </c>
      <c r="N11" s="24">
        <v>5325085</v>
      </c>
      <c r="O11" s="24"/>
      <c r="P11" s="24"/>
      <c r="Q11" s="24"/>
      <c r="R11" s="24"/>
      <c r="S11" s="24"/>
      <c r="T11" s="24"/>
      <c r="U11" s="24"/>
      <c r="V11" s="24"/>
      <c r="W11" s="24">
        <v>6629936</v>
      </c>
      <c r="X11" s="24">
        <v>10109844</v>
      </c>
      <c r="Y11" s="24">
        <v>-3479908</v>
      </c>
      <c r="Z11" s="6">
        <v>-34.42</v>
      </c>
      <c r="AA11" s="22">
        <v>20075576</v>
      </c>
    </row>
    <row r="12" spans="1:27" ht="13.5">
      <c r="A12" s="5" t="s">
        <v>39</v>
      </c>
      <c r="B12" s="3"/>
      <c r="C12" s="22"/>
      <c r="D12" s="22"/>
      <c r="E12" s="23">
        <v>23988370</v>
      </c>
      <c r="F12" s="24">
        <v>23988370</v>
      </c>
      <c r="G12" s="24">
        <v>892791</v>
      </c>
      <c r="H12" s="24">
        <v>834815</v>
      </c>
      <c r="I12" s="24">
        <v>2544118</v>
      </c>
      <c r="J12" s="24">
        <v>4271724</v>
      </c>
      <c r="K12" s="24">
        <v>1160913</v>
      </c>
      <c r="L12" s="24">
        <v>201921</v>
      </c>
      <c r="M12" s="24">
        <v>192913</v>
      </c>
      <c r="N12" s="24">
        <v>1555747</v>
      </c>
      <c r="O12" s="24"/>
      <c r="P12" s="24"/>
      <c r="Q12" s="24"/>
      <c r="R12" s="24"/>
      <c r="S12" s="24"/>
      <c r="T12" s="24"/>
      <c r="U12" s="24"/>
      <c r="V12" s="24"/>
      <c r="W12" s="24">
        <v>5827471</v>
      </c>
      <c r="X12" s="24">
        <v>11994186</v>
      </c>
      <c r="Y12" s="24">
        <v>-6166715</v>
      </c>
      <c r="Z12" s="6">
        <v>-51.41</v>
      </c>
      <c r="AA12" s="22">
        <v>23988370</v>
      </c>
    </row>
    <row r="13" spans="1:27" ht="13.5">
      <c r="A13" s="5" t="s">
        <v>40</v>
      </c>
      <c r="B13" s="3"/>
      <c r="C13" s="22">
        <v>170653105</v>
      </c>
      <c r="D13" s="22"/>
      <c r="E13" s="23">
        <v>66383</v>
      </c>
      <c r="F13" s="24">
        <v>66383</v>
      </c>
      <c r="G13" s="24">
        <v>4710</v>
      </c>
      <c r="H13" s="24">
        <v>4680</v>
      </c>
      <c r="I13" s="24">
        <v>4650</v>
      </c>
      <c r="J13" s="24">
        <v>14040</v>
      </c>
      <c r="K13" s="24">
        <v>4650</v>
      </c>
      <c r="L13" s="24">
        <v>4650</v>
      </c>
      <c r="M13" s="24">
        <v>4560</v>
      </c>
      <c r="N13" s="24">
        <v>13860</v>
      </c>
      <c r="O13" s="24"/>
      <c r="P13" s="24"/>
      <c r="Q13" s="24"/>
      <c r="R13" s="24"/>
      <c r="S13" s="24"/>
      <c r="T13" s="24"/>
      <c r="U13" s="24"/>
      <c r="V13" s="24"/>
      <c r="W13" s="24">
        <v>27900</v>
      </c>
      <c r="X13" s="24">
        <v>33192</v>
      </c>
      <c r="Y13" s="24">
        <v>-5292</v>
      </c>
      <c r="Z13" s="6">
        <v>-15.94</v>
      </c>
      <c r="AA13" s="22">
        <v>66383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77667591</v>
      </c>
      <c r="D15" s="19">
        <f>SUM(D16:D18)</f>
        <v>0</v>
      </c>
      <c r="E15" s="20">
        <f t="shared" si="2"/>
        <v>92540804</v>
      </c>
      <c r="F15" s="21">
        <f t="shared" si="2"/>
        <v>92540804</v>
      </c>
      <c r="G15" s="21">
        <f t="shared" si="2"/>
        <v>2598542</v>
      </c>
      <c r="H15" s="21">
        <f t="shared" si="2"/>
        <v>9477044</v>
      </c>
      <c r="I15" s="21">
        <f t="shared" si="2"/>
        <v>9128831</v>
      </c>
      <c r="J15" s="21">
        <f t="shared" si="2"/>
        <v>21204417</v>
      </c>
      <c r="K15" s="21">
        <f t="shared" si="2"/>
        <v>-308877</v>
      </c>
      <c r="L15" s="21">
        <f t="shared" si="2"/>
        <v>5346157</v>
      </c>
      <c r="M15" s="21">
        <f t="shared" si="2"/>
        <v>7046772</v>
      </c>
      <c r="N15" s="21">
        <f t="shared" si="2"/>
        <v>12084052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33288469</v>
      </c>
      <c r="X15" s="21">
        <f t="shared" si="2"/>
        <v>27845802</v>
      </c>
      <c r="Y15" s="21">
        <f t="shared" si="2"/>
        <v>5442667</v>
      </c>
      <c r="Z15" s="4">
        <f>+IF(X15&lt;&gt;0,+(Y15/X15)*100,0)</f>
        <v>19.545736193915335</v>
      </c>
      <c r="AA15" s="19">
        <f>SUM(AA16:AA18)</f>
        <v>92540804</v>
      </c>
    </row>
    <row r="16" spans="1:27" ht="13.5">
      <c r="A16" s="5" t="s">
        <v>43</v>
      </c>
      <c r="B16" s="3"/>
      <c r="C16" s="22">
        <v>16094741</v>
      </c>
      <c r="D16" s="22"/>
      <c r="E16" s="23">
        <v>28888750</v>
      </c>
      <c r="F16" s="24">
        <v>28888750</v>
      </c>
      <c r="G16" s="24">
        <v>218741</v>
      </c>
      <c r="H16" s="24">
        <v>320264</v>
      </c>
      <c r="I16" s="24">
        <v>954325</v>
      </c>
      <c r="J16" s="24">
        <v>1493330</v>
      </c>
      <c r="K16" s="24">
        <v>264776</v>
      </c>
      <c r="L16" s="24">
        <v>757207</v>
      </c>
      <c r="M16" s="24">
        <v>4320411</v>
      </c>
      <c r="N16" s="24">
        <v>5342394</v>
      </c>
      <c r="O16" s="24"/>
      <c r="P16" s="24"/>
      <c r="Q16" s="24"/>
      <c r="R16" s="24"/>
      <c r="S16" s="24"/>
      <c r="T16" s="24"/>
      <c r="U16" s="24"/>
      <c r="V16" s="24"/>
      <c r="W16" s="24">
        <v>6835724</v>
      </c>
      <c r="X16" s="24">
        <v>14444376</v>
      </c>
      <c r="Y16" s="24">
        <v>-7608652</v>
      </c>
      <c r="Z16" s="6">
        <v>-52.68</v>
      </c>
      <c r="AA16" s="22">
        <v>28888750</v>
      </c>
    </row>
    <row r="17" spans="1:27" ht="13.5">
      <c r="A17" s="5" t="s">
        <v>44</v>
      </c>
      <c r="B17" s="3"/>
      <c r="C17" s="22">
        <v>60810983</v>
      </c>
      <c r="D17" s="22"/>
      <c r="E17" s="23">
        <v>62656534</v>
      </c>
      <c r="F17" s="24">
        <v>62656534</v>
      </c>
      <c r="G17" s="24">
        <v>2351106</v>
      </c>
      <c r="H17" s="24">
        <v>9113117</v>
      </c>
      <c r="I17" s="24">
        <v>8142504</v>
      </c>
      <c r="J17" s="24">
        <v>19606727</v>
      </c>
      <c r="K17" s="24">
        <v>-599759</v>
      </c>
      <c r="L17" s="24">
        <v>4588038</v>
      </c>
      <c r="M17" s="24">
        <v>2725351</v>
      </c>
      <c r="N17" s="24">
        <v>6713630</v>
      </c>
      <c r="O17" s="24"/>
      <c r="P17" s="24"/>
      <c r="Q17" s="24"/>
      <c r="R17" s="24"/>
      <c r="S17" s="24"/>
      <c r="T17" s="24"/>
      <c r="U17" s="24"/>
      <c r="V17" s="24"/>
      <c r="W17" s="24">
        <v>26320357</v>
      </c>
      <c r="X17" s="24">
        <v>12903666</v>
      </c>
      <c r="Y17" s="24">
        <v>13416691</v>
      </c>
      <c r="Z17" s="6">
        <v>103.98</v>
      </c>
      <c r="AA17" s="22">
        <v>62656534</v>
      </c>
    </row>
    <row r="18" spans="1:27" ht="13.5">
      <c r="A18" s="5" t="s">
        <v>45</v>
      </c>
      <c r="B18" s="3"/>
      <c r="C18" s="22">
        <v>761867</v>
      </c>
      <c r="D18" s="22"/>
      <c r="E18" s="23">
        <v>995520</v>
      </c>
      <c r="F18" s="24">
        <v>995520</v>
      </c>
      <c r="G18" s="24">
        <v>28695</v>
      </c>
      <c r="H18" s="24">
        <v>43663</v>
      </c>
      <c r="I18" s="24">
        <v>32002</v>
      </c>
      <c r="J18" s="24">
        <v>104360</v>
      </c>
      <c r="K18" s="24">
        <v>26106</v>
      </c>
      <c r="L18" s="24">
        <v>912</v>
      </c>
      <c r="M18" s="24">
        <v>1010</v>
      </c>
      <c r="N18" s="24">
        <v>28028</v>
      </c>
      <c r="O18" s="24"/>
      <c r="P18" s="24"/>
      <c r="Q18" s="24"/>
      <c r="R18" s="24"/>
      <c r="S18" s="24"/>
      <c r="T18" s="24"/>
      <c r="U18" s="24"/>
      <c r="V18" s="24"/>
      <c r="W18" s="24">
        <v>132388</v>
      </c>
      <c r="X18" s="24">
        <v>497760</v>
      </c>
      <c r="Y18" s="24">
        <v>-365372</v>
      </c>
      <c r="Z18" s="6">
        <v>-73.4</v>
      </c>
      <c r="AA18" s="22">
        <v>995520</v>
      </c>
    </row>
    <row r="19" spans="1:27" ht="13.5">
      <c r="A19" s="2" t="s">
        <v>46</v>
      </c>
      <c r="B19" s="8"/>
      <c r="C19" s="19">
        <f aca="true" t="shared" si="3" ref="C19:Y19">SUM(C20:C23)</f>
        <v>1294538766</v>
      </c>
      <c r="D19" s="19">
        <f>SUM(D20:D23)</f>
        <v>0</v>
      </c>
      <c r="E19" s="20">
        <f t="shared" si="3"/>
        <v>1483541063</v>
      </c>
      <c r="F19" s="21">
        <f t="shared" si="3"/>
        <v>1483541063</v>
      </c>
      <c r="G19" s="21">
        <f t="shared" si="3"/>
        <v>156575881</v>
      </c>
      <c r="H19" s="21">
        <f t="shared" si="3"/>
        <v>109792238</v>
      </c>
      <c r="I19" s="21">
        <f t="shared" si="3"/>
        <v>143427815</v>
      </c>
      <c r="J19" s="21">
        <f t="shared" si="3"/>
        <v>409795934</v>
      </c>
      <c r="K19" s="21">
        <f t="shared" si="3"/>
        <v>83564867</v>
      </c>
      <c r="L19" s="21">
        <f t="shared" si="3"/>
        <v>95773572</v>
      </c>
      <c r="M19" s="21">
        <f t="shared" si="3"/>
        <v>104422571</v>
      </c>
      <c r="N19" s="21">
        <f t="shared" si="3"/>
        <v>283761010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693556944</v>
      </c>
      <c r="X19" s="21">
        <f t="shared" si="3"/>
        <v>759251268</v>
      </c>
      <c r="Y19" s="21">
        <f t="shared" si="3"/>
        <v>-65694324</v>
      </c>
      <c r="Z19" s="4">
        <f>+IF(X19&lt;&gt;0,+(Y19/X19)*100,0)</f>
        <v>-8.652514229320985</v>
      </c>
      <c r="AA19" s="19">
        <f>SUM(AA20:AA23)</f>
        <v>1483541063</v>
      </c>
    </row>
    <row r="20" spans="1:27" ht="13.5">
      <c r="A20" s="5" t="s">
        <v>47</v>
      </c>
      <c r="B20" s="3"/>
      <c r="C20" s="22">
        <v>762197549</v>
      </c>
      <c r="D20" s="22"/>
      <c r="E20" s="23">
        <v>895407719</v>
      </c>
      <c r="F20" s="24">
        <v>895407719</v>
      </c>
      <c r="G20" s="24">
        <v>79868224</v>
      </c>
      <c r="H20" s="24">
        <v>73688308</v>
      </c>
      <c r="I20" s="24">
        <v>76357096</v>
      </c>
      <c r="J20" s="24">
        <v>229913628</v>
      </c>
      <c r="K20" s="24">
        <v>69559077</v>
      </c>
      <c r="L20" s="24">
        <v>58017254</v>
      </c>
      <c r="M20" s="24">
        <v>66744588</v>
      </c>
      <c r="N20" s="24">
        <v>194320919</v>
      </c>
      <c r="O20" s="24"/>
      <c r="P20" s="24"/>
      <c r="Q20" s="24"/>
      <c r="R20" s="24"/>
      <c r="S20" s="24"/>
      <c r="T20" s="24"/>
      <c r="U20" s="24"/>
      <c r="V20" s="24"/>
      <c r="W20" s="24">
        <v>424234547</v>
      </c>
      <c r="X20" s="24">
        <v>447703860</v>
      </c>
      <c r="Y20" s="24">
        <v>-23469313</v>
      </c>
      <c r="Z20" s="6">
        <v>-5.24</v>
      </c>
      <c r="AA20" s="22">
        <v>895407719</v>
      </c>
    </row>
    <row r="21" spans="1:27" ht="13.5">
      <c r="A21" s="5" t="s">
        <v>48</v>
      </c>
      <c r="B21" s="3"/>
      <c r="C21" s="22">
        <v>223630808</v>
      </c>
      <c r="D21" s="22"/>
      <c r="E21" s="23">
        <v>253301667</v>
      </c>
      <c r="F21" s="24">
        <v>253301667</v>
      </c>
      <c r="G21" s="24">
        <v>23403283</v>
      </c>
      <c r="H21" s="24">
        <v>18264274</v>
      </c>
      <c r="I21" s="24">
        <v>20136249</v>
      </c>
      <c r="J21" s="24">
        <v>61803806</v>
      </c>
      <c r="K21" s="24">
        <v>21269077</v>
      </c>
      <c r="L21" s="24">
        <v>19639743</v>
      </c>
      <c r="M21" s="24">
        <v>19370948</v>
      </c>
      <c r="N21" s="24">
        <v>60279768</v>
      </c>
      <c r="O21" s="24"/>
      <c r="P21" s="24"/>
      <c r="Q21" s="24"/>
      <c r="R21" s="24"/>
      <c r="S21" s="24"/>
      <c r="T21" s="24"/>
      <c r="U21" s="24"/>
      <c r="V21" s="24"/>
      <c r="W21" s="24">
        <v>122083574</v>
      </c>
      <c r="X21" s="24">
        <v>126650832</v>
      </c>
      <c r="Y21" s="24">
        <v>-4567258</v>
      </c>
      <c r="Z21" s="6">
        <v>-3.61</v>
      </c>
      <c r="AA21" s="22">
        <v>253301667</v>
      </c>
    </row>
    <row r="22" spans="1:27" ht="13.5">
      <c r="A22" s="5" t="s">
        <v>49</v>
      </c>
      <c r="B22" s="3"/>
      <c r="C22" s="25">
        <v>144789423</v>
      </c>
      <c r="D22" s="25"/>
      <c r="E22" s="26">
        <v>167873693</v>
      </c>
      <c r="F22" s="27">
        <v>167873693</v>
      </c>
      <c r="G22" s="27">
        <v>21883041</v>
      </c>
      <c r="H22" s="27">
        <v>9236456</v>
      </c>
      <c r="I22" s="27">
        <v>38649501</v>
      </c>
      <c r="J22" s="27">
        <v>69768998</v>
      </c>
      <c r="K22" s="27">
        <v>-16320809</v>
      </c>
      <c r="L22" s="27">
        <v>9668113</v>
      </c>
      <c r="M22" s="27">
        <v>9279860</v>
      </c>
      <c r="N22" s="27">
        <v>2627164</v>
      </c>
      <c r="O22" s="27"/>
      <c r="P22" s="27"/>
      <c r="Q22" s="27"/>
      <c r="R22" s="27"/>
      <c r="S22" s="27"/>
      <c r="T22" s="27"/>
      <c r="U22" s="27"/>
      <c r="V22" s="27"/>
      <c r="W22" s="27">
        <v>72396162</v>
      </c>
      <c r="X22" s="27">
        <v>83936844</v>
      </c>
      <c r="Y22" s="27">
        <v>-11540682</v>
      </c>
      <c r="Z22" s="7">
        <v>-13.75</v>
      </c>
      <c r="AA22" s="25">
        <v>167873693</v>
      </c>
    </row>
    <row r="23" spans="1:27" ht="13.5">
      <c r="A23" s="5" t="s">
        <v>50</v>
      </c>
      <c r="B23" s="3"/>
      <c r="C23" s="22">
        <v>163920986</v>
      </c>
      <c r="D23" s="22"/>
      <c r="E23" s="23">
        <v>166957984</v>
      </c>
      <c r="F23" s="24">
        <v>166957984</v>
      </c>
      <c r="G23" s="24">
        <v>31421333</v>
      </c>
      <c r="H23" s="24">
        <v>8603200</v>
      </c>
      <c r="I23" s="24">
        <v>8284969</v>
      </c>
      <c r="J23" s="24">
        <v>48309502</v>
      </c>
      <c r="K23" s="24">
        <v>9057522</v>
      </c>
      <c r="L23" s="24">
        <v>8448462</v>
      </c>
      <c r="M23" s="24">
        <v>9027175</v>
      </c>
      <c r="N23" s="24">
        <v>26533159</v>
      </c>
      <c r="O23" s="24"/>
      <c r="P23" s="24"/>
      <c r="Q23" s="24"/>
      <c r="R23" s="24"/>
      <c r="S23" s="24"/>
      <c r="T23" s="24"/>
      <c r="U23" s="24"/>
      <c r="V23" s="24"/>
      <c r="W23" s="24">
        <v>74842661</v>
      </c>
      <c r="X23" s="24">
        <v>100959732</v>
      </c>
      <c r="Y23" s="24">
        <v>-26117071</v>
      </c>
      <c r="Z23" s="6">
        <v>-25.87</v>
      </c>
      <c r="AA23" s="22">
        <v>166957984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>
        <v>12500</v>
      </c>
      <c r="L24" s="21">
        <v>-526</v>
      </c>
      <c r="M24" s="21"/>
      <c r="N24" s="21">
        <v>11974</v>
      </c>
      <c r="O24" s="21"/>
      <c r="P24" s="21"/>
      <c r="Q24" s="21"/>
      <c r="R24" s="21"/>
      <c r="S24" s="21"/>
      <c r="T24" s="21"/>
      <c r="U24" s="21"/>
      <c r="V24" s="21"/>
      <c r="W24" s="21">
        <v>11974</v>
      </c>
      <c r="X24" s="21"/>
      <c r="Y24" s="21">
        <v>11974</v>
      </c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2111652822</v>
      </c>
      <c r="D25" s="40">
        <f>+D5+D9+D15+D19+D24</f>
        <v>0</v>
      </c>
      <c r="E25" s="41">
        <f t="shared" si="4"/>
        <v>2123320078</v>
      </c>
      <c r="F25" s="42">
        <f t="shared" si="4"/>
        <v>2123320078</v>
      </c>
      <c r="G25" s="42">
        <f t="shared" si="4"/>
        <v>230567406</v>
      </c>
      <c r="H25" s="42">
        <f t="shared" si="4"/>
        <v>153421735</v>
      </c>
      <c r="I25" s="42">
        <f t="shared" si="4"/>
        <v>195968555</v>
      </c>
      <c r="J25" s="42">
        <f t="shared" si="4"/>
        <v>579957696</v>
      </c>
      <c r="K25" s="42">
        <f t="shared" si="4"/>
        <v>128360689</v>
      </c>
      <c r="L25" s="42">
        <f t="shared" si="4"/>
        <v>148930241</v>
      </c>
      <c r="M25" s="42">
        <f t="shared" si="4"/>
        <v>156122983</v>
      </c>
      <c r="N25" s="42">
        <f t="shared" si="4"/>
        <v>433413913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1013371609</v>
      </c>
      <c r="X25" s="42">
        <f t="shared" si="4"/>
        <v>1060660032</v>
      </c>
      <c r="Y25" s="42">
        <f t="shared" si="4"/>
        <v>-47288423</v>
      </c>
      <c r="Z25" s="43">
        <f>+IF(X25&lt;&gt;0,+(Y25/X25)*100,0)</f>
        <v>-4.458395864208447</v>
      </c>
      <c r="AA25" s="40">
        <f>+AA5+AA9+AA15+AA19+AA24</f>
        <v>2123320078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513446389</v>
      </c>
      <c r="D28" s="19">
        <f>SUM(D29:D31)</f>
        <v>0</v>
      </c>
      <c r="E28" s="20">
        <f t="shared" si="5"/>
        <v>580936757</v>
      </c>
      <c r="F28" s="21">
        <f t="shared" si="5"/>
        <v>580936757</v>
      </c>
      <c r="G28" s="21">
        <f t="shared" si="5"/>
        <v>30857171</v>
      </c>
      <c r="H28" s="21">
        <f t="shared" si="5"/>
        <v>33112451</v>
      </c>
      <c r="I28" s="21">
        <f t="shared" si="5"/>
        <v>42757149</v>
      </c>
      <c r="J28" s="21">
        <f t="shared" si="5"/>
        <v>106726771</v>
      </c>
      <c r="K28" s="21">
        <f t="shared" si="5"/>
        <v>35415306</v>
      </c>
      <c r="L28" s="21">
        <f t="shared" si="5"/>
        <v>35890468</v>
      </c>
      <c r="M28" s="21">
        <f t="shared" si="5"/>
        <v>45966179</v>
      </c>
      <c r="N28" s="21">
        <f t="shared" si="5"/>
        <v>117271953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223998724</v>
      </c>
      <c r="X28" s="21">
        <f t="shared" si="5"/>
        <v>293880888</v>
      </c>
      <c r="Y28" s="21">
        <f t="shared" si="5"/>
        <v>-69882164</v>
      </c>
      <c r="Z28" s="4">
        <f>+IF(X28&lt;&gt;0,+(Y28/X28)*100,0)</f>
        <v>-23.779077460797655</v>
      </c>
      <c r="AA28" s="19">
        <f>SUM(AA29:AA31)</f>
        <v>580936757</v>
      </c>
    </row>
    <row r="29" spans="1:27" ht="13.5">
      <c r="A29" s="5" t="s">
        <v>33</v>
      </c>
      <c r="B29" s="3"/>
      <c r="C29" s="22">
        <v>79968788</v>
      </c>
      <c r="D29" s="22"/>
      <c r="E29" s="23">
        <v>94609561</v>
      </c>
      <c r="F29" s="24">
        <v>94609561</v>
      </c>
      <c r="G29" s="24">
        <v>5587928</v>
      </c>
      <c r="H29" s="24">
        <v>6985569</v>
      </c>
      <c r="I29" s="24">
        <v>7033806</v>
      </c>
      <c r="J29" s="24">
        <v>19607303</v>
      </c>
      <c r="K29" s="24">
        <v>6198123</v>
      </c>
      <c r="L29" s="24">
        <v>6494341</v>
      </c>
      <c r="M29" s="24">
        <v>7291268</v>
      </c>
      <c r="N29" s="24">
        <v>19983732</v>
      </c>
      <c r="O29" s="24"/>
      <c r="P29" s="24"/>
      <c r="Q29" s="24"/>
      <c r="R29" s="24"/>
      <c r="S29" s="24"/>
      <c r="T29" s="24"/>
      <c r="U29" s="24"/>
      <c r="V29" s="24"/>
      <c r="W29" s="24">
        <v>39591035</v>
      </c>
      <c r="X29" s="24">
        <v>47783556</v>
      </c>
      <c r="Y29" s="24">
        <v>-8192521</v>
      </c>
      <c r="Z29" s="6">
        <v>-17.15</v>
      </c>
      <c r="AA29" s="22">
        <v>94609561</v>
      </c>
    </row>
    <row r="30" spans="1:27" ht="13.5">
      <c r="A30" s="5" t="s">
        <v>34</v>
      </c>
      <c r="B30" s="3"/>
      <c r="C30" s="25">
        <v>240870627</v>
      </c>
      <c r="D30" s="25"/>
      <c r="E30" s="26">
        <v>258981563</v>
      </c>
      <c r="F30" s="27">
        <v>258981563</v>
      </c>
      <c r="G30" s="27">
        <v>10519501</v>
      </c>
      <c r="H30" s="27">
        <v>12603374</v>
      </c>
      <c r="I30" s="27">
        <v>21975054</v>
      </c>
      <c r="J30" s="27">
        <v>45097929</v>
      </c>
      <c r="K30" s="27">
        <v>15073470</v>
      </c>
      <c r="L30" s="27">
        <v>15531282</v>
      </c>
      <c r="M30" s="27">
        <v>21475562</v>
      </c>
      <c r="N30" s="27">
        <v>52080314</v>
      </c>
      <c r="O30" s="27"/>
      <c r="P30" s="27"/>
      <c r="Q30" s="27"/>
      <c r="R30" s="27"/>
      <c r="S30" s="27"/>
      <c r="T30" s="27"/>
      <c r="U30" s="27"/>
      <c r="V30" s="27"/>
      <c r="W30" s="27">
        <v>97178243</v>
      </c>
      <c r="X30" s="27">
        <v>132654468</v>
      </c>
      <c r="Y30" s="27">
        <v>-35476225</v>
      </c>
      <c r="Z30" s="7">
        <v>-26.74</v>
      </c>
      <c r="AA30" s="25">
        <v>258981563</v>
      </c>
    </row>
    <row r="31" spans="1:27" ht="13.5">
      <c r="A31" s="5" t="s">
        <v>35</v>
      </c>
      <c r="B31" s="3"/>
      <c r="C31" s="22">
        <v>192606974</v>
      </c>
      <c r="D31" s="22"/>
      <c r="E31" s="23">
        <v>227345633</v>
      </c>
      <c r="F31" s="24">
        <v>227345633</v>
      </c>
      <c r="G31" s="24">
        <v>14749742</v>
      </c>
      <c r="H31" s="24">
        <v>13523508</v>
      </c>
      <c r="I31" s="24">
        <v>13748289</v>
      </c>
      <c r="J31" s="24">
        <v>42021539</v>
      </c>
      <c r="K31" s="24">
        <v>14143713</v>
      </c>
      <c r="L31" s="24">
        <v>13864845</v>
      </c>
      <c r="M31" s="24">
        <v>17199349</v>
      </c>
      <c r="N31" s="24">
        <v>45207907</v>
      </c>
      <c r="O31" s="24"/>
      <c r="P31" s="24"/>
      <c r="Q31" s="24"/>
      <c r="R31" s="24"/>
      <c r="S31" s="24"/>
      <c r="T31" s="24"/>
      <c r="U31" s="24"/>
      <c r="V31" s="24"/>
      <c r="W31" s="24">
        <v>87229446</v>
      </c>
      <c r="X31" s="24">
        <v>113442864</v>
      </c>
      <c r="Y31" s="24">
        <v>-26213418</v>
      </c>
      <c r="Z31" s="6">
        <v>-23.11</v>
      </c>
      <c r="AA31" s="22">
        <v>227345633</v>
      </c>
    </row>
    <row r="32" spans="1:27" ht="13.5">
      <c r="A32" s="2" t="s">
        <v>36</v>
      </c>
      <c r="B32" s="3"/>
      <c r="C32" s="19">
        <f aca="true" t="shared" si="6" ref="C32:Y32">SUM(C33:C37)</f>
        <v>387581912</v>
      </c>
      <c r="D32" s="19">
        <f>SUM(D33:D37)</f>
        <v>0</v>
      </c>
      <c r="E32" s="20">
        <f t="shared" si="6"/>
        <v>306800890</v>
      </c>
      <c r="F32" s="21">
        <f t="shared" si="6"/>
        <v>306800890</v>
      </c>
      <c r="G32" s="21">
        <f t="shared" si="6"/>
        <v>16054463</v>
      </c>
      <c r="H32" s="21">
        <f t="shared" si="6"/>
        <v>20937832</v>
      </c>
      <c r="I32" s="21">
        <f t="shared" si="6"/>
        <v>36976059</v>
      </c>
      <c r="J32" s="21">
        <f t="shared" si="6"/>
        <v>73968354</v>
      </c>
      <c r="K32" s="21">
        <f t="shared" si="6"/>
        <v>24202325</v>
      </c>
      <c r="L32" s="21">
        <f t="shared" si="6"/>
        <v>26012951</v>
      </c>
      <c r="M32" s="21">
        <f t="shared" si="6"/>
        <v>25100430</v>
      </c>
      <c r="N32" s="21">
        <f t="shared" si="6"/>
        <v>75315706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149284060</v>
      </c>
      <c r="X32" s="21">
        <f t="shared" si="6"/>
        <v>154643634</v>
      </c>
      <c r="Y32" s="21">
        <f t="shared" si="6"/>
        <v>-5359574</v>
      </c>
      <c r="Z32" s="4">
        <f>+IF(X32&lt;&gt;0,+(Y32/X32)*100,0)</f>
        <v>-3.4657579244419465</v>
      </c>
      <c r="AA32" s="19">
        <f>SUM(AA33:AA37)</f>
        <v>306800890</v>
      </c>
    </row>
    <row r="33" spans="1:27" ht="13.5">
      <c r="A33" s="5" t="s">
        <v>37</v>
      </c>
      <c r="B33" s="3"/>
      <c r="C33" s="22">
        <v>42474058</v>
      </c>
      <c r="D33" s="22"/>
      <c r="E33" s="23">
        <v>63317254</v>
      </c>
      <c r="F33" s="24">
        <v>63317254</v>
      </c>
      <c r="G33" s="24">
        <v>2528722</v>
      </c>
      <c r="H33" s="24">
        <v>3341063</v>
      </c>
      <c r="I33" s="24">
        <v>3301865</v>
      </c>
      <c r="J33" s="24">
        <v>9171650</v>
      </c>
      <c r="K33" s="24">
        <v>3555862</v>
      </c>
      <c r="L33" s="24">
        <v>3258525</v>
      </c>
      <c r="M33" s="24">
        <v>3477487</v>
      </c>
      <c r="N33" s="24">
        <v>10291874</v>
      </c>
      <c r="O33" s="24"/>
      <c r="P33" s="24"/>
      <c r="Q33" s="24"/>
      <c r="R33" s="24"/>
      <c r="S33" s="24"/>
      <c r="T33" s="24"/>
      <c r="U33" s="24"/>
      <c r="V33" s="24"/>
      <c r="W33" s="24">
        <v>19463524</v>
      </c>
      <c r="X33" s="24">
        <v>32343186</v>
      </c>
      <c r="Y33" s="24">
        <v>-12879662</v>
      </c>
      <c r="Z33" s="6">
        <v>-39.82</v>
      </c>
      <c r="AA33" s="22">
        <v>63317254</v>
      </c>
    </row>
    <row r="34" spans="1:27" ht="13.5">
      <c r="A34" s="5" t="s">
        <v>38</v>
      </c>
      <c r="B34" s="3"/>
      <c r="C34" s="22">
        <v>83341089</v>
      </c>
      <c r="D34" s="22"/>
      <c r="E34" s="23">
        <v>101419648</v>
      </c>
      <c r="F34" s="24">
        <v>101419648</v>
      </c>
      <c r="G34" s="24">
        <v>6672822</v>
      </c>
      <c r="H34" s="24">
        <v>8039585</v>
      </c>
      <c r="I34" s="24">
        <v>7620024</v>
      </c>
      <c r="J34" s="24">
        <v>22332431</v>
      </c>
      <c r="K34" s="24">
        <v>8257172</v>
      </c>
      <c r="L34" s="24">
        <v>9961417</v>
      </c>
      <c r="M34" s="24">
        <v>9310980</v>
      </c>
      <c r="N34" s="24">
        <v>27529569</v>
      </c>
      <c r="O34" s="24"/>
      <c r="P34" s="24"/>
      <c r="Q34" s="24"/>
      <c r="R34" s="24"/>
      <c r="S34" s="24"/>
      <c r="T34" s="24"/>
      <c r="U34" s="24"/>
      <c r="V34" s="24"/>
      <c r="W34" s="24">
        <v>49862000</v>
      </c>
      <c r="X34" s="24">
        <v>50918454</v>
      </c>
      <c r="Y34" s="24">
        <v>-1056454</v>
      </c>
      <c r="Z34" s="6">
        <v>-2.07</v>
      </c>
      <c r="AA34" s="22">
        <v>101419648</v>
      </c>
    </row>
    <row r="35" spans="1:27" ht="13.5">
      <c r="A35" s="5" t="s">
        <v>39</v>
      </c>
      <c r="B35" s="3"/>
      <c r="C35" s="22">
        <v>253374858</v>
      </c>
      <c r="D35" s="22"/>
      <c r="E35" s="23">
        <v>133768287</v>
      </c>
      <c r="F35" s="24">
        <v>133768287</v>
      </c>
      <c r="G35" s="24">
        <v>5787134</v>
      </c>
      <c r="H35" s="24">
        <v>8780177</v>
      </c>
      <c r="I35" s="24">
        <v>24966593</v>
      </c>
      <c r="J35" s="24">
        <v>39533904</v>
      </c>
      <c r="K35" s="24">
        <v>11731279</v>
      </c>
      <c r="L35" s="24">
        <v>12166618</v>
      </c>
      <c r="M35" s="24">
        <v>11765710</v>
      </c>
      <c r="N35" s="24">
        <v>35663607</v>
      </c>
      <c r="O35" s="24"/>
      <c r="P35" s="24"/>
      <c r="Q35" s="24"/>
      <c r="R35" s="24"/>
      <c r="S35" s="24"/>
      <c r="T35" s="24"/>
      <c r="U35" s="24"/>
      <c r="V35" s="24"/>
      <c r="W35" s="24">
        <v>75197511</v>
      </c>
      <c r="X35" s="24">
        <v>67184142</v>
      </c>
      <c r="Y35" s="24">
        <v>8013369</v>
      </c>
      <c r="Z35" s="6">
        <v>11.93</v>
      </c>
      <c r="AA35" s="22">
        <v>133768287</v>
      </c>
    </row>
    <row r="36" spans="1:27" ht="13.5">
      <c r="A36" s="5" t="s">
        <v>40</v>
      </c>
      <c r="B36" s="3"/>
      <c r="C36" s="22">
        <v>8093913</v>
      </c>
      <c r="D36" s="22"/>
      <c r="E36" s="23">
        <v>8037657</v>
      </c>
      <c r="F36" s="24">
        <v>8037657</v>
      </c>
      <c r="G36" s="24">
        <v>1054756</v>
      </c>
      <c r="H36" s="24">
        <v>684354</v>
      </c>
      <c r="I36" s="24">
        <v>1077031</v>
      </c>
      <c r="J36" s="24">
        <v>2816141</v>
      </c>
      <c r="K36" s="24">
        <v>645201</v>
      </c>
      <c r="L36" s="24">
        <v>612403</v>
      </c>
      <c r="M36" s="24">
        <v>534649</v>
      </c>
      <c r="N36" s="24">
        <v>1792253</v>
      </c>
      <c r="O36" s="24"/>
      <c r="P36" s="24"/>
      <c r="Q36" s="24"/>
      <c r="R36" s="24"/>
      <c r="S36" s="24"/>
      <c r="T36" s="24"/>
      <c r="U36" s="24"/>
      <c r="V36" s="24"/>
      <c r="W36" s="24">
        <v>4608394</v>
      </c>
      <c r="X36" s="24">
        <v>4068828</v>
      </c>
      <c r="Y36" s="24">
        <v>539566</v>
      </c>
      <c r="Z36" s="6">
        <v>13.26</v>
      </c>
      <c r="AA36" s="22">
        <v>8037657</v>
      </c>
    </row>
    <row r="37" spans="1:27" ht="13.5">
      <c r="A37" s="5" t="s">
        <v>41</v>
      </c>
      <c r="B37" s="3"/>
      <c r="C37" s="25">
        <v>297994</v>
      </c>
      <c r="D37" s="25"/>
      <c r="E37" s="26">
        <v>258044</v>
      </c>
      <c r="F37" s="27">
        <v>258044</v>
      </c>
      <c r="G37" s="27">
        <v>11029</v>
      </c>
      <c r="H37" s="27">
        <v>92653</v>
      </c>
      <c r="I37" s="27">
        <v>10546</v>
      </c>
      <c r="J37" s="27">
        <v>114228</v>
      </c>
      <c r="K37" s="27">
        <v>12811</v>
      </c>
      <c r="L37" s="27">
        <v>13988</v>
      </c>
      <c r="M37" s="27">
        <v>11604</v>
      </c>
      <c r="N37" s="27">
        <v>38403</v>
      </c>
      <c r="O37" s="27"/>
      <c r="P37" s="27"/>
      <c r="Q37" s="27"/>
      <c r="R37" s="27"/>
      <c r="S37" s="27"/>
      <c r="T37" s="27"/>
      <c r="U37" s="27"/>
      <c r="V37" s="27"/>
      <c r="W37" s="27">
        <v>152631</v>
      </c>
      <c r="X37" s="27">
        <v>129024</v>
      </c>
      <c r="Y37" s="27">
        <v>23607</v>
      </c>
      <c r="Z37" s="7">
        <v>18.3</v>
      </c>
      <c r="AA37" s="25">
        <v>258044</v>
      </c>
    </row>
    <row r="38" spans="1:27" ht="13.5">
      <c r="A38" s="2" t="s">
        <v>42</v>
      </c>
      <c r="B38" s="8"/>
      <c r="C38" s="19">
        <f aca="true" t="shared" si="7" ref="C38:Y38">SUM(C39:C41)</f>
        <v>177540764</v>
      </c>
      <c r="D38" s="19">
        <f>SUM(D39:D41)</f>
        <v>0</v>
      </c>
      <c r="E38" s="20">
        <f t="shared" si="7"/>
        <v>221016746</v>
      </c>
      <c r="F38" s="21">
        <f t="shared" si="7"/>
        <v>221016746</v>
      </c>
      <c r="G38" s="21">
        <f t="shared" si="7"/>
        <v>16362566</v>
      </c>
      <c r="H38" s="21">
        <f t="shared" si="7"/>
        <v>12750354</v>
      </c>
      <c r="I38" s="21">
        <f t="shared" si="7"/>
        <v>17921903</v>
      </c>
      <c r="J38" s="21">
        <f t="shared" si="7"/>
        <v>47034823</v>
      </c>
      <c r="K38" s="21">
        <f t="shared" si="7"/>
        <v>15961183</v>
      </c>
      <c r="L38" s="21">
        <f t="shared" si="7"/>
        <v>15024965</v>
      </c>
      <c r="M38" s="21">
        <f t="shared" si="7"/>
        <v>15710780</v>
      </c>
      <c r="N38" s="21">
        <f t="shared" si="7"/>
        <v>46696928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93731751</v>
      </c>
      <c r="X38" s="21">
        <f t="shared" si="7"/>
        <v>111542928</v>
      </c>
      <c r="Y38" s="21">
        <f t="shared" si="7"/>
        <v>-17811177</v>
      </c>
      <c r="Z38" s="4">
        <f>+IF(X38&lt;&gt;0,+(Y38/X38)*100,0)</f>
        <v>-15.968002023400354</v>
      </c>
      <c r="AA38" s="19">
        <f>SUM(AA39:AA41)</f>
        <v>221016746</v>
      </c>
    </row>
    <row r="39" spans="1:27" ht="13.5">
      <c r="A39" s="5" t="s">
        <v>43</v>
      </c>
      <c r="B39" s="3"/>
      <c r="C39" s="22">
        <v>26794482</v>
      </c>
      <c r="D39" s="22"/>
      <c r="E39" s="23">
        <v>35791479</v>
      </c>
      <c r="F39" s="24">
        <v>35791479</v>
      </c>
      <c r="G39" s="24">
        <v>3882993</v>
      </c>
      <c r="H39" s="24">
        <v>2292553</v>
      </c>
      <c r="I39" s="24">
        <v>3991761</v>
      </c>
      <c r="J39" s="24">
        <v>10167307</v>
      </c>
      <c r="K39" s="24">
        <v>2824417</v>
      </c>
      <c r="L39" s="24">
        <v>2314769</v>
      </c>
      <c r="M39" s="24">
        <v>2381698</v>
      </c>
      <c r="N39" s="24">
        <v>7520884</v>
      </c>
      <c r="O39" s="24"/>
      <c r="P39" s="24"/>
      <c r="Q39" s="24"/>
      <c r="R39" s="24"/>
      <c r="S39" s="24"/>
      <c r="T39" s="24"/>
      <c r="U39" s="24"/>
      <c r="V39" s="24"/>
      <c r="W39" s="24">
        <v>17688191</v>
      </c>
      <c r="X39" s="24">
        <v>17745738</v>
      </c>
      <c r="Y39" s="24">
        <v>-57547</v>
      </c>
      <c r="Z39" s="6">
        <v>-0.32</v>
      </c>
      <c r="AA39" s="22">
        <v>35791479</v>
      </c>
    </row>
    <row r="40" spans="1:27" ht="13.5">
      <c r="A40" s="5" t="s">
        <v>44</v>
      </c>
      <c r="B40" s="3"/>
      <c r="C40" s="22">
        <v>148509304</v>
      </c>
      <c r="D40" s="22"/>
      <c r="E40" s="23">
        <v>182774248</v>
      </c>
      <c r="F40" s="24">
        <v>182774248</v>
      </c>
      <c r="G40" s="24">
        <v>12469635</v>
      </c>
      <c r="H40" s="24">
        <v>10425380</v>
      </c>
      <c r="I40" s="24">
        <v>13704836</v>
      </c>
      <c r="J40" s="24">
        <v>36599851</v>
      </c>
      <c r="K40" s="24">
        <v>13135947</v>
      </c>
      <c r="L40" s="24">
        <v>12584223</v>
      </c>
      <c r="M40" s="24">
        <v>13314756</v>
      </c>
      <c r="N40" s="24">
        <v>39034926</v>
      </c>
      <c r="O40" s="24"/>
      <c r="P40" s="24"/>
      <c r="Q40" s="24"/>
      <c r="R40" s="24"/>
      <c r="S40" s="24"/>
      <c r="T40" s="24"/>
      <c r="U40" s="24"/>
      <c r="V40" s="24"/>
      <c r="W40" s="24">
        <v>75634777</v>
      </c>
      <c r="X40" s="24">
        <v>92571678</v>
      </c>
      <c r="Y40" s="24">
        <v>-16936901</v>
      </c>
      <c r="Z40" s="6">
        <v>-18.3</v>
      </c>
      <c r="AA40" s="22">
        <v>182774248</v>
      </c>
    </row>
    <row r="41" spans="1:27" ht="13.5">
      <c r="A41" s="5" t="s">
        <v>45</v>
      </c>
      <c r="B41" s="3"/>
      <c r="C41" s="22">
        <v>2236978</v>
      </c>
      <c r="D41" s="22"/>
      <c r="E41" s="23">
        <v>2451019</v>
      </c>
      <c r="F41" s="24">
        <v>2451019</v>
      </c>
      <c r="G41" s="24">
        <v>9938</v>
      </c>
      <c r="H41" s="24">
        <v>32421</v>
      </c>
      <c r="I41" s="24">
        <v>225306</v>
      </c>
      <c r="J41" s="24">
        <v>267665</v>
      </c>
      <c r="K41" s="24">
        <v>819</v>
      </c>
      <c r="L41" s="24">
        <v>125973</v>
      </c>
      <c r="M41" s="24">
        <v>14326</v>
      </c>
      <c r="N41" s="24">
        <v>141118</v>
      </c>
      <c r="O41" s="24"/>
      <c r="P41" s="24"/>
      <c r="Q41" s="24"/>
      <c r="R41" s="24"/>
      <c r="S41" s="24"/>
      <c r="T41" s="24"/>
      <c r="U41" s="24"/>
      <c r="V41" s="24"/>
      <c r="W41" s="24">
        <v>408783</v>
      </c>
      <c r="X41" s="24">
        <v>1225512</v>
      </c>
      <c r="Y41" s="24">
        <v>-816729</v>
      </c>
      <c r="Z41" s="6">
        <v>-66.64</v>
      </c>
      <c r="AA41" s="22">
        <v>2451019</v>
      </c>
    </row>
    <row r="42" spans="1:27" ht="13.5">
      <c r="A42" s="2" t="s">
        <v>46</v>
      </c>
      <c r="B42" s="8"/>
      <c r="C42" s="19">
        <f aca="true" t="shared" si="8" ref="C42:Y42">SUM(C43:C46)</f>
        <v>1095940141</v>
      </c>
      <c r="D42" s="19">
        <f>SUM(D43:D46)</f>
        <v>0</v>
      </c>
      <c r="E42" s="20">
        <f t="shared" si="8"/>
        <v>1260427855</v>
      </c>
      <c r="F42" s="21">
        <f t="shared" si="8"/>
        <v>1260427855</v>
      </c>
      <c r="G42" s="21">
        <f t="shared" si="8"/>
        <v>101743920</v>
      </c>
      <c r="H42" s="21">
        <f t="shared" si="8"/>
        <v>118881706</v>
      </c>
      <c r="I42" s="21">
        <f t="shared" si="8"/>
        <v>96510473</v>
      </c>
      <c r="J42" s="21">
        <f t="shared" si="8"/>
        <v>317136099</v>
      </c>
      <c r="K42" s="21">
        <f t="shared" si="8"/>
        <v>93052070</v>
      </c>
      <c r="L42" s="21">
        <f t="shared" si="8"/>
        <v>95359246</v>
      </c>
      <c r="M42" s="21">
        <f t="shared" si="8"/>
        <v>86691441</v>
      </c>
      <c r="N42" s="21">
        <f t="shared" si="8"/>
        <v>275102757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592238856</v>
      </c>
      <c r="X42" s="21">
        <f t="shared" si="8"/>
        <v>492019164</v>
      </c>
      <c r="Y42" s="21">
        <f t="shared" si="8"/>
        <v>100219692</v>
      </c>
      <c r="Z42" s="4">
        <f>+IF(X42&lt;&gt;0,+(Y42/X42)*100,0)</f>
        <v>20.36906269772858</v>
      </c>
      <c r="AA42" s="19">
        <f>SUM(AA43:AA46)</f>
        <v>1260427855</v>
      </c>
    </row>
    <row r="43" spans="1:27" ht="13.5">
      <c r="A43" s="5" t="s">
        <v>47</v>
      </c>
      <c r="B43" s="3"/>
      <c r="C43" s="22">
        <v>624341480</v>
      </c>
      <c r="D43" s="22"/>
      <c r="E43" s="23">
        <v>702832764</v>
      </c>
      <c r="F43" s="24">
        <v>702832764</v>
      </c>
      <c r="G43" s="24">
        <v>71825146</v>
      </c>
      <c r="H43" s="24">
        <v>80623803</v>
      </c>
      <c r="I43" s="24">
        <v>56950357</v>
      </c>
      <c r="J43" s="24">
        <v>209399306</v>
      </c>
      <c r="K43" s="24">
        <v>49836809</v>
      </c>
      <c r="L43" s="24">
        <v>53395160</v>
      </c>
      <c r="M43" s="24">
        <v>47494613</v>
      </c>
      <c r="N43" s="24">
        <v>150726582</v>
      </c>
      <c r="O43" s="24"/>
      <c r="P43" s="24"/>
      <c r="Q43" s="24"/>
      <c r="R43" s="24"/>
      <c r="S43" s="24"/>
      <c r="T43" s="24"/>
      <c r="U43" s="24"/>
      <c r="V43" s="24"/>
      <c r="W43" s="24">
        <v>360125888</v>
      </c>
      <c r="X43" s="24">
        <v>351416382</v>
      </c>
      <c r="Y43" s="24">
        <v>8709506</v>
      </c>
      <c r="Z43" s="6">
        <v>2.48</v>
      </c>
      <c r="AA43" s="22">
        <v>702832764</v>
      </c>
    </row>
    <row r="44" spans="1:27" ht="13.5">
      <c r="A44" s="5" t="s">
        <v>48</v>
      </c>
      <c r="B44" s="3"/>
      <c r="C44" s="22">
        <v>268267243</v>
      </c>
      <c r="D44" s="22"/>
      <c r="E44" s="23">
        <v>299195563</v>
      </c>
      <c r="F44" s="24">
        <v>299195563</v>
      </c>
      <c r="G44" s="24">
        <v>21697220</v>
      </c>
      <c r="H44" s="24">
        <v>23388625</v>
      </c>
      <c r="I44" s="24">
        <v>24335882</v>
      </c>
      <c r="J44" s="24">
        <v>69421727</v>
      </c>
      <c r="K44" s="24">
        <v>24231030</v>
      </c>
      <c r="L44" s="24">
        <v>23344489</v>
      </c>
      <c r="M44" s="24">
        <v>23160075</v>
      </c>
      <c r="N44" s="24">
        <v>70735594</v>
      </c>
      <c r="O44" s="24"/>
      <c r="P44" s="24"/>
      <c r="Q44" s="24"/>
      <c r="R44" s="24"/>
      <c r="S44" s="24"/>
      <c r="T44" s="24"/>
      <c r="U44" s="24"/>
      <c r="V44" s="24"/>
      <c r="W44" s="24">
        <v>140157321</v>
      </c>
      <c r="X44" s="24">
        <v>11514594</v>
      </c>
      <c r="Y44" s="24">
        <v>128642727</v>
      </c>
      <c r="Z44" s="6">
        <v>1117.21</v>
      </c>
      <c r="AA44" s="22">
        <v>299195563</v>
      </c>
    </row>
    <row r="45" spans="1:27" ht="13.5">
      <c r="A45" s="5" t="s">
        <v>49</v>
      </c>
      <c r="B45" s="3"/>
      <c r="C45" s="25">
        <v>78692965</v>
      </c>
      <c r="D45" s="25"/>
      <c r="E45" s="26">
        <v>114702679</v>
      </c>
      <c r="F45" s="27">
        <v>114702679</v>
      </c>
      <c r="G45" s="27">
        <v>2792673</v>
      </c>
      <c r="H45" s="27">
        <v>5820010</v>
      </c>
      <c r="I45" s="27">
        <v>5906348</v>
      </c>
      <c r="J45" s="27">
        <v>14519031</v>
      </c>
      <c r="K45" s="27">
        <v>7237739</v>
      </c>
      <c r="L45" s="27">
        <v>6949655</v>
      </c>
      <c r="M45" s="27">
        <v>6556336</v>
      </c>
      <c r="N45" s="27">
        <v>20743730</v>
      </c>
      <c r="O45" s="27"/>
      <c r="P45" s="27"/>
      <c r="Q45" s="27"/>
      <c r="R45" s="27"/>
      <c r="S45" s="27"/>
      <c r="T45" s="27"/>
      <c r="U45" s="27"/>
      <c r="V45" s="27"/>
      <c r="W45" s="27">
        <v>35262761</v>
      </c>
      <c r="X45" s="27">
        <v>57351342</v>
      </c>
      <c r="Y45" s="27">
        <v>-22088581</v>
      </c>
      <c r="Z45" s="7">
        <v>-38.51</v>
      </c>
      <c r="AA45" s="25">
        <v>114702679</v>
      </c>
    </row>
    <row r="46" spans="1:27" ht="13.5">
      <c r="A46" s="5" t="s">
        <v>50</v>
      </c>
      <c r="B46" s="3"/>
      <c r="C46" s="22">
        <v>124638453</v>
      </c>
      <c r="D46" s="22"/>
      <c r="E46" s="23">
        <v>143696849</v>
      </c>
      <c r="F46" s="24">
        <v>143696849</v>
      </c>
      <c r="G46" s="24">
        <v>5428881</v>
      </c>
      <c r="H46" s="24">
        <v>9049268</v>
      </c>
      <c r="I46" s="24">
        <v>9317886</v>
      </c>
      <c r="J46" s="24">
        <v>23796035</v>
      </c>
      <c r="K46" s="24">
        <v>11746492</v>
      </c>
      <c r="L46" s="24">
        <v>11669942</v>
      </c>
      <c r="M46" s="24">
        <v>9480417</v>
      </c>
      <c r="N46" s="24">
        <v>32896851</v>
      </c>
      <c r="O46" s="24"/>
      <c r="P46" s="24"/>
      <c r="Q46" s="24"/>
      <c r="R46" s="24"/>
      <c r="S46" s="24"/>
      <c r="T46" s="24"/>
      <c r="U46" s="24"/>
      <c r="V46" s="24"/>
      <c r="W46" s="24">
        <v>56692886</v>
      </c>
      <c r="X46" s="24">
        <v>71736846</v>
      </c>
      <c r="Y46" s="24">
        <v>-15043960</v>
      </c>
      <c r="Z46" s="6">
        <v>-20.97</v>
      </c>
      <c r="AA46" s="22">
        <v>143696849</v>
      </c>
    </row>
    <row r="47" spans="1:27" ht="13.5">
      <c r="A47" s="2" t="s">
        <v>51</v>
      </c>
      <c r="B47" s="8" t="s">
        <v>52</v>
      </c>
      <c r="C47" s="19">
        <v>806599</v>
      </c>
      <c r="D47" s="19"/>
      <c r="E47" s="20">
        <v>1225419</v>
      </c>
      <c r="F47" s="21">
        <v>1225419</v>
      </c>
      <c r="G47" s="21">
        <v>57443</v>
      </c>
      <c r="H47" s="21">
        <v>57287</v>
      </c>
      <c r="I47" s="21">
        <v>63278</v>
      </c>
      <c r="J47" s="21">
        <v>178008</v>
      </c>
      <c r="K47" s="21">
        <v>61270</v>
      </c>
      <c r="L47" s="21"/>
      <c r="M47" s="21">
        <v>87883</v>
      </c>
      <c r="N47" s="21">
        <v>149153</v>
      </c>
      <c r="O47" s="21"/>
      <c r="P47" s="21"/>
      <c r="Q47" s="21"/>
      <c r="R47" s="21"/>
      <c r="S47" s="21"/>
      <c r="T47" s="21"/>
      <c r="U47" s="21"/>
      <c r="V47" s="21"/>
      <c r="W47" s="21">
        <v>327161</v>
      </c>
      <c r="X47" s="21">
        <v>612708</v>
      </c>
      <c r="Y47" s="21">
        <v>-285547</v>
      </c>
      <c r="Z47" s="4">
        <v>-46.6</v>
      </c>
      <c r="AA47" s="19">
        <v>1225419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2175315805</v>
      </c>
      <c r="D48" s="40">
        <f>+D28+D32+D38+D42+D47</f>
        <v>0</v>
      </c>
      <c r="E48" s="41">
        <f t="shared" si="9"/>
        <v>2370407667</v>
      </c>
      <c r="F48" s="42">
        <f t="shared" si="9"/>
        <v>2370407667</v>
      </c>
      <c r="G48" s="42">
        <f t="shared" si="9"/>
        <v>165075563</v>
      </c>
      <c r="H48" s="42">
        <f t="shared" si="9"/>
        <v>185739630</v>
      </c>
      <c r="I48" s="42">
        <f t="shared" si="9"/>
        <v>194228862</v>
      </c>
      <c r="J48" s="42">
        <f t="shared" si="9"/>
        <v>545044055</v>
      </c>
      <c r="K48" s="42">
        <f t="shared" si="9"/>
        <v>168692154</v>
      </c>
      <c r="L48" s="42">
        <f t="shared" si="9"/>
        <v>172287630</v>
      </c>
      <c r="M48" s="42">
        <f t="shared" si="9"/>
        <v>173556713</v>
      </c>
      <c r="N48" s="42">
        <f t="shared" si="9"/>
        <v>514536497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1059580552</v>
      </c>
      <c r="X48" s="42">
        <f t="shared" si="9"/>
        <v>1052699322</v>
      </c>
      <c r="Y48" s="42">
        <f t="shared" si="9"/>
        <v>6881230</v>
      </c>
      <c r="Z48" s="43">
        <f>+IF(X48&lt;&gt;0,+(Y48/X48)*100,0)</f>
        <v>0.6536747821710861</v>
      </c>
      <c r="AA48" s="40">
        <f>+AA28+AA32+AA38+AA42+AA47</f>
        <v>2370407667</v>
      </c>
    </row>
    <row r="49" spans="1:27" ht="13.5">
      <c r="A49" s="14" t="s">
        <v>58</v>
      </c>
      <c r="B49" s="15"/>
      <c r="C49" s="44">
        <f aca="true" t="shared" si="10" ref="C49:Y49">+C25-C48</f>
        <v>-63662983</v>
      </c>
      <c r="D49" s="44">
        <f>+D25-D48</f>
        <v>0</v>
      </c>
      <c r="E49" s="45">
        <f t="shared" si="10"/>
        <v>-247087589</v>
      </c>
      <c r="F49" s="46">
        <f t="shared" si="10"/>
        <v>-247087589</v>
      </c>
      <c r="G49" s="46">
        <f t="shared" si="10"/>
        <v>65491843</v>
      </c>
      <c r="H49" s="46">
        <f t="shared" si="10"/>
        <v>-32317895</v>
      </c>
      <c r="I49" s="46">
        <f t="shared" si="10"/>
        <v>1739693</v>
      </c>
      <c r="J49" s="46">
        <f t="shared" si="10"/>
        <v>34913641</v>
      </c>
      <c r="K49" s="46">
        <f t="shared" si="10"/>
        <v>-40331465</v>
      </c>
      <c r="L49" s="46">
        <f t="shared" si="10"/>
        <v>-23357389</v>
      </c>
      <c r="M49" s="46">
        <f t="shared" si="10"/>
        <v>-17433730</v>
      </c>
      <c r="N49" s="46">
        <f t="shared" si="10"/>
        <v>-81122584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-46208943</v>
      </c>
      <c r="X49" s="46">
        <f>IF(F25=F48,0,X25-X48)</f>
        <v>7960710</v>
      </c>
      <c r="Y49" s="46">
        <f t="shared" si="10"/>
        <v>-54169653</v>
      </c>
      <c r="Z49" s="47">
        <f>+IF(X49&lt;&gt;0,+(Y49/X49)*100,0)</f>
        <v>-680.4625843674747</v>
      </c>
      <c r="AA49" s="44">
        <f>+AA25-AA48</f>
        <v>-247087589</v>
      </c>
    </row>
    <row r="50" spans="1:27" ht="13.5">
      <c r="A50" s="16" t="s">
        <v>71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73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2015-02-02T08:29:52Z</dcterms:created>
  <dcterms:modified xsi:type="dcterms:W3CDTF">2015-02-16T09:45:21Z</dcterms:modified>
  <cp:category/>
  <cp:version/>
  <cp:contentType/>
  <cp:contentStatus/>
</cp:coreProperties>
</file>