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2" sheetId="9" r:id="rId9"/>
    <sheet name="LIM343" sheetId="10" r:id="rId10"/>
    <sheet name="LIM344" sheetId="11" r:id="rId11"/>
    <sheet name="DC34" sheetId="12" r:id="rId12"/>
    <sheet name="LIM351" sheetId="13" r:id="rId13"/>
    <sheet name="LIM352" sheetId="14" r:id="rId14"/>
    <sheet name="LIM353" sheetId="15" r:id="rId15"/>
    <sheet name="LIM354" sheetId="16" r:id="rId16"/>
    <sheet name="LIM355" sheetId="17" r:id="rId17"/>
    <sheet name="DC35" sheetId="18" r:id="rId18"/>
    <sheet name="LIM361" sheetId="19" r:id="rId19"/>
    <sheet name="LIM362" sheetId="20" r:id="rId20"/>
    <sheet name="LIM364" sheetId="21" r:id="rId21"/>
    <sheet name="LIM365" sheetId="22" r:id="rId22"/>
    <sheet name="LIM366" sheetId="23" r:id="rId23"/>
    <sheet name="LIM367" sheetId="24" r:id="rId24"/>
    <sheet name="DC36" sheetId="25" r:id="rId25"/>
    <sheet name="LIM471" sheetId="26" r:id="rId26"/>
    <sheet name="LIM472" sheetId="27" r:id="rId27"/>
    <sheet name="LIM473" sheetId="28" r:id="rId28"/>
    <sheet name="LIM474" sheetId="29" r:id="rId29"/>
    <sheet name="LIM475" sheetId="30" r:id="rId30"/>
    <sheet name="DC47" sheetId="31" r:id="rId31"/>
  </sheets>
  <definedNames>
    <definedName name="_xlnm.Print_Area" localSheetId="6">'DC33'!$A$1:$AA$55</definedName>
    <definedName name="_xlnm.Print_Area" localSheetId="11">'DC34'!$A$1:$AA$55</definedName>
    <definedName name="_xlnm.Print_Area" localSheetId="17">'DC35'!$A$1:$AA$55</definedName>
    <definedName name="_xlnm.Print_Area" localSheetId="24">'DC36'!$A$1:$AA$55</definedName>
    <definedName name="_xlnm.Print_Area" localSheetId="30">'DC47'!$A$1:$AA$55</definedName>
    <definedName name="_xlnm.Print_Area" localSheetId="1">'LIM331'!$A$1:$AA$55</definedName>
    <definedName name="_xlnm.Print_Area" localSheetId="2">'LIM332'!$A$1:$AA$55</definedName>
    <definedName name="_xlnm.Print_Area" localSheetId="3">'LIM333'!$A$1:$AA$55</definedName>
    <definedName name="_xlnm.Print_Area" localSheetId="4">'LIM334'!$A$1:$AA$55</definedName>
    <definedName name="_xlnm.Print_Area" localSheetId="5">'LIM335'!$A$1:$AA$55</definedName>
    <definedName name="_xlnm.Print_Area" localSheetId="7">'LIM341'!$A$1:$AA$55</definedName>
    <definedName name="_xlnm.Print_Area" localSheetId="8">'LIM342'!$A$1:$AA$55</definedName>
    <definedName name="_xlnm.Print_Area" localSheetId="9">'LIM343'!$A$1:$AA$55</definedName>
    <definedName name="_xlnm.Print_Area" localSheetId="10">'LIM344'!$A$1:$AA$55</definedName>
    <definedName name="_xlnm.Print_Area" localSheetId="12">'LIM351'!$A$1:$AA$55</definedName>
    <definedName name="_xlnm.Print_Area" localSheetId="13">'LIM352'!$A$1:$AA$55</definedName>
    <definedName name="_xlnm.Print_Area" localSheetId="14">'LIM353'!$A$1:$AA$55</definedName>
    <definedName name="_xlnm.Print_Area" localSheetId="15">'LIM354'!$A$1:$AA$55</definedName>
    <definedName name="_xlnm.Print_Area" localSheetId="16">'LIM355'!$A$1:$AA$55</definedName>
    <definedName name="_xlnm.Print_Area" localSheetId="18">'LIM361'!$A$1:$AA$55</definedName>
    <definedName name="_xlnm.Print_Area" localSheetId="19">'LIM362'!$A$1:$AA$55</definedName>
    <definedName name="_xlnm.Print_Area" localSheetId="20">'LIM364'!$A$1:$AA$55</definedName>
    <definedName name="_xlnm.Print_Area" localSheetId="21">'LIM365'!$A$1:$AA$55</definedName>
    <definedName name="_xlnm.Print_Area" localSheetId="22">'LIM366'!$A$1:$AA$55</definedName>
    <definedName name="_xlnm.Print_Area" localSheetId="23">'LIM367'!$A$1:$AA$55</definedName>
    <definedName name="_xlnm.Print_Area" localSheetId="25">'LIM471'!$A$1:$AA$55</definedName>
    <definedName name="_xlnm.Print_Area" localSheetId="26">'LIM472'!$A$1:$AA$55</definedName>
    <definedName name="_xlnm.Print_Area" localSheetId="27">'LIM473'!$A$1:$AA$55</definedName>
    <definedName name="_xlnm.Print_Area" localSheetId="28">'LIM474'!$A$1:$AA$55</definedName>
    <definedName name="_xlnm.Print_Area" localSheetId="29">'LIM475'!$A$1:$AA$55</definedName>
    <definedName name="_xlnm.Print_Area" localSheetId="0">'Summary'!$A$1:$AA$55</definedName>
  </definedNames>
  <calcPr calcMode="manual" fullCalcOnLoad="1"/>
</workbook>
</file>

<file path=xl/sharedStrings.xml><?xml version="1.0" encoding="utf-8"?>
<sst xmlns="http://schemas.openxmlformats.org/spreadsheetml/2006/main" count="2697" uniqueCount="95">
  <si>
    <t>Limpopo: Greater Giyani(LIM331) - Table C2 Quarterly Budget Statement - Financial Performance (standard classification) for 2nd Quarter ended 31 December 2014 (Figures Finalised as at 2015/01/31)</t>
  </si>
  <si>
    <t>Standard Classification 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</si>
  <si>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</si>
  <si>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</si>
  <si>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</si>
  <si>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</si>
  <si>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</si>
  <si>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</si>
  <si>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</si>
  <si>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</si>
  <si>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</si>
  <si>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</si>
  <si>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</si>
  <si>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</si>
  <si>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</si>
  <si>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</si>
  <si>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</si>
  <si>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</si>
  <si>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</si>
  <si>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</si>
  <si>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</si>
  <si>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</si>
  <si>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</si>
  <si>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</si>
  <si>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</si>
  <si>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</si>
  <si>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</si>
  <si>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</si>
  <si>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</si>
  <si>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</si>
  <si>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</si>
  <si>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</si>
  <si>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</si>
  <si>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</si>
  <si>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</si>
  <si>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</si>
  <si>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</si>
  <si>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</si>
  <si>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</si>
  <si>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</si>
  <si>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</si>
  <si>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</si>
  <si>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</si>
  <si>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</si>
  <si>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</si>
  <si>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</si>
  <si>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</si>
  <si>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</si>
  <si>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</si>
  <si>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</si>
  <si>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</si>
  <si>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</si>
  <si>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</si>
  <si>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</si>
  <si>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</si>
  <si>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</si>
  <si>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</si>
  <si>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</si>
  <si>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</si>
  <si>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Limpopo: Greater Letaba(LIM332) - Table C2 Quarterly Budget Statement - Financial Performance (standard classification) for 2nd Quarter ended 31 December 2014 (Figures Finalised as at 2015/01/31)</t>
  </si>
  <si>
    <t>Limpopo: Greater Tzaneen(LIM333) - Table C2 Quarterly Budget Statement - Financial Performance (standard classification) for 2nd Quarter ended 31 December 2014 (Figures Finalised as at 2015/01/31)</t>
  </si>
  <si>
    <t>Limpopo: Ba-Phalaborwa(LIM334) - Table C2 Quarterly Budget Statement - Financial Performance (standard classification) for 2nd Quarter ended 31 December 2014 (Figures Finalised as at 2015/01/31)</t>
  </si>
  <si>
    <t>Limpopo: Maruleng(LIM335) - Table C2 Quarterly Budget Statement - Financial Performance (standard classification) for 2nd Quarter ended 31 December 2014 (Figures Finalised as at 2015/01/31)</t>
  </si>
  <si>
    <t>Limpopo: Mopani(DC33) - Table C2 Quarterly Budget Statement - Financial Performance (standard classification) for 2nd Quarter ended 31 December 2014 (Figures Finalised as at 2015/01/31)</t>
  </si>
  <si>
    <t>Limpopo: Musina(LIM341) - Table C2 Quarterly Budget Statement - Financial Performance (standard classification) for 2nd Quarter ended 31 December 2014 (Figures Finalised as at 2015/01/31)</t>
  </si>
  <si>
    <t>Limpopo: Mutale(LIM342) - Table C2 Quarterly Budget Statement - Financial Performance (standard classification) for 2nd Quarter ended 31 December 2014 (Figures Finalised as at 2015/01/31)</t>
  </si>
  <si>
    <t>Limpopo: Thulamela(LIM343) - Table C2 Quarterly Budget Statement - Financial Performance (standard classification) for 2nd Quarter ended 31 December 2014 (Figures Finalised as at 2015/01/31)</t>
  </si>
  <si>
    <t>Limpopo: Makhado(LIM344) - Table C2 Quarterly Budget Statement - Financial Performance (standard classification) for 2nd Quarter ended 31 December 2014 (Figures Finalised as at 2015/01/31)</t>
  </si>
  <si>
    <t>Limpopo: Vhembe(DC34) - Table C2 Quarterly Budget Statement - Financial Performance (standard classification) for 2nd Quarter ended 31 December 2014 (Figures Finalised as at 2015/01/31)</t>
  </si>
  <si>
    <t>Limpopo: Blouberg(LIM351) - Table C2 Quarterly Budget Statement - Financial Performance (standard classification) for 2nd Quarter ended 31 December 2014 (Figures Finalised as at 2015/01/31)</t>
  </si>
  <si>
    <t>Limpopo: Aganang(LIM352) - Table C2 Quarterly Budget Statement - Financial Performance (standard classification) for 2nd Quarter ended 31 December 2014 (Figures Finalised as at 2015/01/31)</t>
  </si>
  <si>
    <t>Limpopo: Molemole(LIM353) - Table C2 Quarterly Budget Statement - Financial Performance (standard classification) for 2nd Quarter ended 31 December 2014 (Figures Finalised as at 2015/01/31)</t>
  </si>
  <si>
    <t>Limpopo: Polokwane(LIM354) - Table C2 Quarterly Budget Statement - Financial Performance (standard classification) for 2nd Quarter ended 31 December 2014 (Figures Finalised as at 2015/01/31)</t>
  </si>
  <si>
    <t>Limpopo: Lepelle-Nkumpi(LIM355) - Table C2 Quarterly Budget Statement - Financial Performance (standard classification) for 2nd Quarter ended 31 December 2014 (Figures Finalised as at 2015/01/31)</t>
  </si>
  <si>
    <t>Limpopo: Capricorn(DC35) - Table C2 Quarterly Budget Statement - Financial Performance (standard classification) for 2nd Quarter ended 31 December 2014 (Figures Finalised as at 2015/01/31)</t>
  </si>
  <si>
    <t>Limpopo: Thabazimbi(LIM361) - Table C2 Quarterly Budget Statement - Financial Performance (standard classification) for 2nd Quarter ended 31 December 2014 (Figures Finalised as at 2015/01/31)</t>
  </si>
  <si>
    <t>Limpopo: Lephalale(LIM362) - Table C2 Quarterly Budget Statement - Financial Performance (standard classification) for 2nd Quarter ended 31 December 2014 (Figures Finalised as at 2015/01/31)</t>
  </si>
  <si>
    <t>Limpopo: Mookgopong(LIM364) - Table C2 Quarterly Budget Statement - Financial Performance (standard classification) for 2nd Quarter ended 31 December 2014 (Figures Finalised as at 2015/01/31)</t>
  </si>
  <si>
    <t>Limpopo: Modimolle(LIM365) - Table C2 Quarterly Budget Statement - Financial Performance (standard classification) for 2nd Quarter ended 31 December 2014 (Figures Finalised as at 2015/01/31)</t>
  </si>
  <si>
    <t>Limpopo: Bela Bela(LIM366) - Table C2 Quarterly Budget Statement - Financial Performance (standard classification) for 2nd Quarter ended 31 December 2014 (Figures Finalised as at 2015/01/31)</t>
  </si>
  <si>
    <t>Limpopo: Mogalakwena(LIM367) - Table C2 Quarterly Budget Statement - Financial Performance (standard classification) for 2nd Quarter ended 31 December 2014 (Figures Finalised as at 2015/01/31)</t>
  </si>
  <si>
    <t>Limpopo: Waterberg(DC36) - Table C2 Quarterly Budget Statement - Financial Performance (standard classification) for 2nd Quarter ended 31 December 2014 (Figures Finalised as at 2015/01/31)</t>
  </si>
  <si>
    <t>Limpopo: Ephraim Mogale(LIM471) - Table C2 Quarterly Budget Statement - Financial Performance (standard classification) for 2nd Quarter ended 31 December 2014 (Figures Finalised as at 2015/01/31)</t>
  </si>
  <si>
    <t>Limpopo: Elias Motsoaledi(LIM472) - Table C2 Quarterly Budget Statement - Financial Performance (standard classification) for 2nd Quarter ended 31 December 2014 (Figures Finalised as at 2015/01/31)</t>
  </si>
  <si>
    <t>Limpopo: Makhuduthamaga(LIM473) - Table C2 Quarterly Budget Statement - Financial Performance (standard classification) for 2nd Quarter ended 31 December 2014 (Figures Finalised as at 2015/01/31)</t>
  </si>
  <si>
    <t>Limpopo: Fetakgomo(LIM474) - Table C2 Quarterly Budget Statement - Financial Performance (standard classification) for 2nd Quarter ended 31 December 2014 (Figures Finalised as at 2015/01/31)</t>
  </si>
  <si>
    <t>Limpopo: Greater Tubatse(LIM475) - Table C2 Quarterly Budget Statement - Financial Performance (standard classification) for 2nd Quarter ended 31 December 2014 (Figures Finalised as at 2015/01/31)</t>
  </si>
  <si>
    <t>Limpopo: Sekhukhune(DC47) - Table C2 Quarterly Budget Statement - Financial Performance (standard classification) for 2nd Quarter ended 31 December 2014 (Figures Finalised as at 2015/01/31)</t>
  </si>
  <si>
    <t>Summary - Table C2 Quarterly Budget Statement - Financial Performance (standard classification) for 2nd Quarter ended 31 December 2014 (Figures Finalised as at 2015/01/31)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</si>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</sst>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.00_);\(#,###.00\);.00_)"/>
    <numFmt numFmtId="169" formatCode="#,###_);\(#,###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1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9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9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72" fontId="3" fillId="0" borderId="27" xfId="0" applyNumberFormat="1" applyFont="1" applyBorder="1" applyAlignment="1" applyProtection="1">
      <alignment horizontal="center"/>
      <protection/>
    </xf>
    <xf numFmtId="172" fontId="3" fillId="0" borderId="2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72" fontId="3" fillId="0" borderId="28" xfId="0" applyNumberFormat="1" applyFont="1" applyFill="1" applyBorder="1" applyAlignment="1" applyProtection="1">
      <alignment/>
      <protection/>
    </xf>
    <xf numFmtId="172" fontId="3" fillId="0" borderId="29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2" fontId="3" fillId="0" borderId="24" xfId="0" applyNumberFormat="1" applyFont="1" applyBorder="1" applyAlignment="1" applyProtection="1">
      <alignment/>
      <protection/>
    </xf>
    <xf numFmtId="172" fontId="3" fillId="0" borderId="30" xfId="0" applyNumberFormat="1" applyFont="1" applyBorder="1" applyAlignment="1" applyProtection="1">
      <alignment/>
      <protection/>
    </xf>
    <xf numFmtId="172" fontId="3" fillId="0" borderId="23" xfId="0" applyNumberFormat="1" applyFont="1" applyBorder="1" applyAlignment="1" applyProtection="1">
      <alignment/>
      <protection/>
    </xf>
    <xf numFmtId="171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8658886381</v>
      </c>
      <c r="D5" s="19">
        <f>SUM(D6:D8)</f>
        <v>0</v>
      </c>
      <c r="E5" s="20">
        <f t="shared" si="0"/>
        <v>8497410490</v>
      </c>
      <c r="F5" s="21">
        <f t="shared" si="0"/>
        <v>8745667490</v>
      </c>
      <c r="G5" s="21">
        <f t="shared" si="0"/>
        <v>2150727580</v>
      </c>
      <c r="H5" s="21">
        <f t="shared" si="0"/>
        <v>221754146</v>
      </c>
      <c r="I5" s="21">
        <f t="shared" si="0"/>
        <v>208698954</v>
      </c>
      <c r="J5" s="21">
        <f t="shared" si="0"/>
        <v>2581180680</v>
      </c>
      <c r="K5" s="21">
        <f t="shared" si="0"/>
        <v>163031571</v>
      </c>
      <c r="L5" s="21">
        <f t="shared" si="0"/>
        <v>823231719</v>
      </c>
      <c r="M5" s="21">
        <f t="shared" si="0"/>
        <v>752282326</v>
      </c>
      <c r="N5" s="21">
        <f t="shared" si="0"/>
        <v>1738545616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4319726296</v>
      </c>
      <c r="X5" s="21">
        <f t="shared" si="0"/>
        <v>4971520679</v>
      </c>
      <c r="Y5" s="21">
        <f t="shared" si="0"/>
        <v>-651794383</v>
      </c>
      <c r="Z5" s="4">
        <f>+IF(X5&lt;&gt;0,+(Y5/X5)*100,0)</f>
        <v>-13.110563650136633</v>
      </c>
      <c r="AA5" s="19">
        <f>SUM(AA6:AA8)</f>
        <v>8745667490</v>
      </c>
    </row>
    <row r="6" spans="1:27" ht="13.5">
      <c r="A6" s="5" t="s">
        <v>33</v>
      </c>
      <c r="B6" s="3"/>
      <c r="C6" s="22">
        <v>484568985</v>
      </c>
      <c r="D6" s="22"/>
      <c r="E6" s="23">
        <v>1433245634</v>
      </c>
      <c r="F6" s="24">
        <v>1433245634</v>
      </c>
      <c r="G6" s="24">
        <v>418631364</v>
      </c>
      <c r="H6" s="24">
        <v>28844657</v>
      </c>
      <c r="I6" s="24">
        <v>23025214</v>
      </c>
      <c r="J6" s="24">
        <v>470501235</v>
      </c>
      <c r="K6" s="24">
        <v>21584161</v>
      </c>
      <c r="L6" s="24">
        <v>235695412</v>
      </c>
      <c r="M6" s="24">
        <v>33954471</v>
      </c>
      <c r="N6" s="24">
        <v>291234044</v>
      </c>
      <c r="O6" s="24"/>
      <c r="P6" s="24"/>
      <c r="Q6" s="24"/>
      <c r="R6" s="24"/>
      <c r="S6" s="24"/>
      <c r="T6" s="24"/>
      <c r="U6" s="24"/>
      <c r="V6" s="24"/>
      <c r="W6" s="24">
        <v>761735279</v>
      </c>
      <c r="X6" s="24">
        <v>853964588</v>
      </c>
      <c r="Y6" s="24">
        <v>-92229309</v>
      </c>
      <c r="Z6" s="6">
        <v>-10.8</v>
      </c>
      <c r="AA6" s="22">
        <v>1433245634</v>
      </c>
    </row>
    <row r="7" spans="1:27" ht="13.5">
      <c r="A7" s="5" t="s">
        <v>34</v>
      </c>
      <c r="B7" s="3"/>
      <c r="C7" s="25">
        <v>7673178335</v>
      </c>
      <c r="D7" s="25"/>
      <c r="E7" s="26">
        <v>5371054569</v>
      </c>
      <c r="F7" s="27">
        <v>5619311569</v>
      </c>
      <c r="G7" s="27">
        <v>1224050796</v>
      </c>
      <c r="H7" s="27">
        <v>166164284</v>
      </c>
      <c r="I7" s="27">
        <v>169200950</v>
      </c>
      <c r="J7" s="27">
        <v>1559416030</v>
      </c>
      <c r="K7" s="27">
        <v>117244012</v>
      </c>
      <c r="L7" s="27">
        <v>493699774</v>
      </c>
      <c r="M7" s="27">
        <v>378888310</v>
      </c>
      <c r="N7" s="27">
        <v>989832096</v>
      </c>
      <c r="O7" s="27"/>
      <c r="P7" s="27"/>
      <c r="Q7" s="27"/>
      <c r="R7" s="27"/>
      <c r="S7" s="27"/>
      <c r="T7" s="27"/>
      <c r="U7" s="27"/>
      <c r="V7" s="27"/>
      <c r="W7" s="27">
        <v>2549248126</v>
      </c>
      <c r="X7" s="27">
        <v>3132626755</v>
      </c>
      <c r="Y7" s="27">
        <v>-583378629</v>
      </c>
      <c r="Z7" s="7">
        <v>-18.62</v>
      </c>
      <c r="AA7" s="25">
        <v>5619311569</v>
      </c>
    </row>
    <row r="8" spans="1:27" ht="13.5">
      <c r="A8" s="5" t="s">
        <v>35</v>
      </c>
      <c r="B8" s="3"/>
      <c r="C8" s="22">
        <v>501139061</v>
      </c>
      <c r="D8" s="22"/>
      <c r="E8" s="23">
        <v>1693110287</v>
      </c>
      <c r="F8" s="24">
        <v>1693110287</v>
      </c>
      <c r="G8" s="24">
        <v>508045420</v>
      </c>
      <c r="H8" s="24">
        <v>26745205</v>
      </c>
      <c r="I8" s="24">
        <v>16472790</v>
      </c>
      <c r="J8" s="24">
        <v>551263415</v>
      </c>
      <c r="K8" s="24">
        <v>24203398</v>
      </c>
      <c r="L8" s="24">
        <v>93836533</v>
      </c>
      <c r="M8" s="24">
        <v>339439545</v>
      </c>
      <c r="N8" s="24">
        <v>457479476</v>
      </c>
      <c r="O8" s="24"/>
      <c r="P8" s="24"/>
      <c r="Q8" s="24"/>
      <c r="R8" s="24"/>
      <c r="S8" s="24"/>
      <c r="T8" s="24"/>
      <c r="U8" s="24"/>
      <c r="V8" s="24"/>
      <c r="W8" s="24">
        <v>1008742891</v>
      </c>
      <c r="X8" s="24">
        <v>984929336</v>
      </c>
      <c r="Y8" s="24">
        <v>23813555</v>
      </c>
      <c r="Z8" s="6">
        <v>2.42</v>
      </c>
      <c r="AA8" s="22">
        <v>1693110287</v>
      </c>
    </row>
    <row r="9" spans="1:27" ht="13.5">
      <c r="A9" s="2" t="s">
        <v>36</v>
      </c>
      <c r="B9" s="3"/>
      <c r="C9" s="19">
        <f aca="true" t="shared" si="1" ref="C9:Y9">SUM(C10:C14)</f>
        <v>167492411</v>
      </c>
      <c r="D9" s="19">
        <f>SUM(D10:D14)</f>
        <v>0</v>
      </c>
      <c r="E9" s="20">
        <f t="shared" si="1"/>
        <v>338203093</v>
      </c>
      <c r="F9" s="21">
        <f t="shared" si="1"/>
        <v>347709593</v>
      </c>
      <c r="G9" s="21">
        <f t="shared" si="1"/>
        <v>20824825</v>
      </c>
      <c r="H9" s="21">
        <f t="shared" si="1"/>
        <v>19129508</v>
      </c>
      <c r="I9" s="21">
        <f t="shared" si="1"/>
        <v>22265672</v>
      </c>
      <c r="J9" s="21">
        <f t="shared" si="1"/>
        <v>62220005</v>
      </c>
      <c r="K9" s="21">
        <f t="shared" si="1"/>
        <v>18511321</v>
      </c>
      <c r="L9" s="21">
        <f t="shared" si="1"/>
        <v>7452249</v>
      </c>
      <c r="M9" s="21">
        <f t="shared" si="1"/>
        <v>14859810</v>
      </c>
      <c r="N9" s="21">
        <f t="shared" si="1"/>
        <v>40823380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103043385</v>
      </c>
      <c r="X9" s="21">
        <f t="shared" si="1"/>
        <v>184590882</v>
      </c>
      <c r="Y9" s="21">
        <f t="shared" si="1"/>
        <v>-81547497</v>
      </c>
      <c r="Z9" s="4">
        <f>+IF(X9&lt;&gt;0,+(Y9/X9)*100,0)</f>
        <v>-44.177424213185134</v>
      </c>
      <c r="AA9" s="19">
        <f>SUM(AA10:AA14)</f>
        <v>347709593</v>
      </c>
    </row>
    <row r="10" spans="1:27" ht="13.5">
      <c r="A10" s="5" t="s">
        <v>37</v>
      </c>
      <c r="B10" s="3"/>
      <c r="C10" s="22">
        <v>57121593</v>
      </c>
      <c r="D10" s="22"/>
      <c r="E10" s="23">
        <v>131382250</v>
      </c>
      <c r="F10" s="24">
        <v>131388750</v>
      </c>
      <c r="G10" s="24">
        <v>13372470</v>
      </c>
      <c r="H10" s="24">
        <v>12657595</v>
      </c>
      <c r="I10" s="24">
        <v>8975800</v>
      </c>
      <c r="J10" s="24">
        <v>35005865</v>
      </c>
      <c r="K10" s="24">
        <v>10403321</v>
      </c>
      <c r="L10" s="24">
        <v>3027695</v>
      </c>
      <c r="M10" s="24">
        <v>7301769</v>
      </c>
      <c r="N10" s="24">
        <v>20732785</v>
      </c>
      <c r="O10" s="24"/>
      <c r="P10" s="24"/>
      <c r="Q10" s="24"/>
      <c r="R10" s="24"/>
      <c r="S10" s="24"/>
      <c r="T10" s="24"/>
      <c r="U10" s="24"/>
      <c r="V10" s="24"/>
      <c r="W10" s="24">
        <v>55738650</v>
      </c>
      <c r="X10" s="24">
        <v>109374031</v>
      </c>
      <c r="Y10" s="24">
        <v>-53635381</v>
      </c>
      <c r="Z10" s="6">
        <v>-49.04</v>
      </c>
      <c r="AA10" s="22">
        <v>131388750</v>
      </c>
    </row>
    <row r="11" spans="1:27" ht="13.5">
      <c r="A11" s="5" t="s">
        <v>38</v>
      </c>
      <c r="B11" s="3"/>
      <c r="C11" s="22">
        <v>2736086</v>
      </c>
      <c r="D11" s="22"/>
      <c r="E11" s="23">
        <v>39272352</v>
      </c>
      <c r="F11" s="24">
        <v>39272352</v>
      </c>
      <c r="G11" s="24">
        <v>168412</v>
      </c>
      <c r="H11" s="24">
        <v>214326</v>
      </c>
      <c r="I11" s="24">
        <v>552497</v>
      </c>
      <c r="J11" s="24">
        <v>935235</v>
      </c>
      <c r="K11" s="24">
        <v>568350</v>
      </c>
      <c r="L11" s="24">
        <v>216037</v>
      </c>
      <c r="M11" s="24">
        <v>965965</v>
      </c>
      <c r="N11" s="24">
        <v>1750352</v>
      </c>
      <c r="O11" s="24"/>
      <c r="P11" s="24"/>
      <c r="Q11" s="24"/>
      <c r="R11" s="24"/>
      <c r="S11" s="24"/>
      <c r="T11" s="24"/>
      <c r="U11" s="24"/>
      <c r="V11" s="24"/>
      <c r="W11" s="24">
        <v>2685587</v>
      </c>
      <c r="X11" s="24">
        <v>7780265</v>
      </c>
      <c r="Y11" s="24">
        <v>-5094678</v>
      </c>
      <c r="Z11" s="6">
        <v>-65.48</v>
      </c>
      <c r="AA11" s="22">
        <v>39272352</v>
      </c>
    </row>
    <row r="12" spans="1:27" ht="13.5">
      <c r="A12" s="5" t="s">
        <v>39</v>
      </c>
      <c r="B12" s="3"/>
      <c r="C12" s="22">
        <v>99736570</v>
      </c>
      <c r="D12" s="22"/>
      <c r="E12" s="23">
        <v>141371863</v>
      </c>
      <c r="F12" s="24">
        <v>150221863</v>
      </c>
      <c r="G12" s="24">
        <v>7066421</v>
      </c>
      <c r="H12" s="24">
        <v>6030247</v>
      </c>
      <c r="I12" s="24">
        <v>10957485</v>
      </c>
      <c r="J12" s="24">
        <v>24054153</v>
      </c>
      <c r="K12" s="24">
        <v>7294200</v>
      </c>
      <c r="L12" s="24">
        <v>4278045</v>
      </c>
      <c r="M12" s="24">
        <v>4841088</v>
      </c>
      <c r="N12" s="24">
        <v>16413333</v>
      </c>
      <c r="O12" s="24"/>
      <c r="P12" s="24"/>
      <c r="Q12" s="24"/>
      <c r="R12" s="24"/>
      <c r="S12" s="24"/>
      <c r="T12" s="24"/>
      <c r="U12" s="24"/>
      <c r="V12" s="24"/>
      <c r="W12" s="24">
        <v>40467486</v>
      </c>
      <c r="X12" s="24">
        <v>64062506</v>
      </c>
      <c r="Y12" s="24">
        <v>-23595020</v>
      </c>
      <c r="Z12" s="6">
        <v>-36.83</v>
      </c>
      <c r="AA12" s="22">
        <v>150221863</v>
      </c>
    </row>
    <row r="13" spans="1:27" ht="13.5">
      <c r="A13" s="5" t="s">
        <v>40</v>
      </c>
      <c r="B13" s="3"/>
      <c r="C13" s="22">
        <v>2067814</v>
      </c>
      <c r="D13" s="22"/>
      <c r="E13" s="23">
        <v>6052178</v>
      </c>
      <c r="F13" s="24">
        <v>6702178</v>
      </c>
      <c r="G13" s="24">
        <v>216005</v>
      </c>
      <c r="H13" s="24">
        <v>225973</v>
      </c>
      <c r="I13" s="24">
        <v>1776672</v>
      </c>
      <c r="J13" s="24">
        <v>2218650</v>
      </c>
      <c r="K13" s="24">
        <v>233802</v>
      </c>
      <c r="L13" s="24">
        <v>-68161</v>
      </c>
      <c r="M13" s="24">
        <v>1749921</v>
      </c>
      <c r="N13" s="24">
        <v>1915562</v>
      </c>
      <c r="O13" s="24"/>
      <c r="P13" s="24"/>
      <c r="Q13" s="24"/>
      <c r="R13" s="24"/>
      <c r="S13" s="24"/>
      <c r="T13" s="24"/>
      <c r="U13" s="24"/>
      <c r="V13" s="24"/>
      <c r="W13" s="24">
        <v>4134212</v>
      </c>
      <c r="X13" s="24">
        <v>3364518</v>
      </c>
      <c r="Y13" s="24">
        <v>769694</v>
      </c>
      <c r="Z13" s="6">
        <v>22.88</v>
      </c>
      <c r="AA13" s="22">
        <v>6702178</v>
      </c>
    </row>
    <row r="14" spans="1:27" ht="13.5">
      <c r="A14" s="5" t="s">
        <v>41</v>
      </c>
      <c r="B14" s="3"/>
      <c r="C14" s="25">
        <v>5830348</v>
      </c>
      <c r="D14" s="25"/>
      <c r="E14" s="26">
        <v>20124450</v>
      </c>
      <c r="F14" s="27">
        <v>20124450</v>
      </c>
      <c r="G14" s="27">
        <v>1517</v>
      </c>
      <c r="H14" s="27">
        <v>1367</v>
      </c>
      <c r="I14" s="27">
        <v>3218</v>
      </c>
      <c r="J14" s="27">
        <v>6102</v>
      </c>
      <c r="K14" s="27">
        <v>11648</v>
      </c>
      <c r="L14" s="27">
        <v>-1367</v>
      </c>
      <c r="M14" s="27">
        <v>1067</v>
      </c>
      <c r="N14" s="27">
        <v>11348</v>
      </c>
      <c r="O14" s="27"/>
      <c r="P14" s="27"/>
      <c r="Q14" s="27"/>
      <c r="R14" s="27"/>
      <c r="S14" s="27"/>
      <c r="T14" s="27"/>
      <c r="U14" s="27"/>
      <c r="V14" s="27"/>
      <c r="W14" s="27">
        <v>17450</v>
      </c>
      <c r="X14" s="27">
        <v>9562</v>
      </c>
      <c r="Y14" s="27">
        <v>7888</v>
      </c>
      <c r="Z14" s="7">
        <v>82.49</v>
      </c>
      <c r="AA14" s="25">
        <v>20124450</v>
      </c>
    </row>
    <row r="15" spans="1:27" ht="13.5">
      <c r="A15" s="2" t="s">
        <v>42</v>
      </c>
      <c r="B15" s="8"/>
      <c r="C15" s="19">
        <f aca="true" t="shared" si="2" ref="C15:Y15">SUM(C16:C18)</f>
        <v>761769242</v>
      </c>
      <c r="D15" s="19">
        <f>SUM(D16:D18)</f>
        <v>0</v>
      </c>
      <c r="E15" s="20">
        <f t="shared" si="2"/>
        <v>1118501400</v>
      </c>
      <c r="F15" s="21">
        <f t="shared" si="2"/>
        <v>1258545400</v>
      </c>
      <c r="G15" s="21">
        <f t="shared" si="2"/>
        <v>103005853</v>
      </c>
      <c r="H15" s="21">
        <f t="shared" si="2"/>
        <v>39249988</v>
      </c>
      <c r="I15" s="21">
        <f t="shared" si="2"/>
        <v>41015100</v>
      </c>
      <c r="J15" s="21">
        <f t="shared" si="2"/>
        <v>183270941</v>
      </c>
      <c r="K15" s="21">
        <f t="shared" si="2"/>
        <v>68044290</v>
      </c>
      <c r="L15" s="21">
        <f t="shared" si="2"/>
        <v>92682724</v>
      </c>
      <c r="M15" s="21">
        <f t="shared" si="2"/>
        <v>97240848</v>
      </c>
      <c r="N15" s="21">
        <f t="shared" si="2"/>
        <v>257967862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441238803</v>
      </c>
      <c r="X15" s="21">
        <f t="shared" si="2"/>
        <v>624335820</v>
      </c>
      <c r="Y15" s="21">
        <f t="shared" si="2"/>
        <v>-183097017</v>
      </c>
      <c r="Z15" s="4">
        <f>+IF(X15&lt;&gt;0,+(Y15/X15)*100,0)</f>
        <v>-29.326687839246514</v>
      </c>
      <c r="AA15" s="19">
        <f>SUM(AA16:AA18)</f>
        <v>1258545400</v>
      </c>
    </row>
    <row r="16" spans="1:27" ht="13.5">
      <c r="A16" s="5" t="s">
        <v>43</v>
      </c>
      <c r="B16" s="3"/>
      <c r="C16" s="22">
        <v>123130619</v>
      </c>
      <c r="D16" s="22"/>
      <c r="E16" s="23">
        <v>386531946</v>
      </c>
      <c r="F16" s="24">
        <v>387466946</v>
      </c>
      <c r="G16" s="24">
        <v>11724312</v>
      </c>
      <c r="H16" s="24">
        <v>9969488</v>
      </c>
      <c r="I16" s="24">
        <v>22790441</v>
      </c>
      <c r="J16" s="24">
        <v>44484241</v>
      </c>
      <c r="K16" s="24">
        <v>10336581</v>
      </c>
      <c r="L16" s="24">
        <v>-3550149</v>
      </c>
      <c r="M16" s="24">
        <v>14954659</v>
      </c>
      <c r="N16" s="24">
        <v>21741091</v>
      </c>
      <c r="O16" s="24"/>
      <c r="P16" s="24"/>
      <c r="Q16" s="24"/>
      <c r="R16" s="24"/>
      <c r="S16" s="24"/>
      <c r="T16" s="24"/>
      <c r="U16" s="24"/>
      <c r="V16" s="24"/>
      <c r="W16" s="24">
        <v>66225332</v>
      </c>
      <c r="X16" s="24">
        <v>182456328</v>
      </c>
      <c r="Y16" s="24">
        <v>-116230996</v>
      </c>
      <c r="Z16" s="6">
        <v>-63.7</v>
      </c>
      <c r="AA16" s="22">
        <v>387466946</v>
      </c>
    </row>
    <row r="17" spans="1:27" ht="13.5">
      <c r="A17" s="5" t="s">
        <v>44</v>
      </c>
      <c r="B17" s="3"/>
      <c r="C17" s="22">
        <v>634159386</v>
      </c>
      <c r="D17" s="22"/>
      <c r="E17" s="23">
        <v>714826753</v>
      </c>
      <c r="F17" s="24">
        <v>853935753</v>
      </c>
      <c r="G17" s="24">
        <v>89899977</v>
      </c>
      <c r="H17" s="24">
        <v>27791442</v>
      </c>
      <c r="I17" s="24">
        <v>15473604</v>
      </c>
      <c r="J17" s="24">
        <v>133165023</v>
      </c>
      <c r="K17" s="24">
        <v>54993182</v>
      </c>
      <c r="L17" s="24">
        <v>95155472</v>
      </c>
      <c r="M17" s="24">
        <v>81819440</v>
      </c>
      <c r="N17" s="24">
        <v>231968094</v>
      </c>
      <c r="O17" s="24"/>
      <c r="P17" s="24"/>
      <c r="Q17" s="24"/>
      <c r="R17" s="24"/>
      <c r="S17" s="24"/>
      <c r="T17" s="24"/>
      <c r="U17" s="24"/>
      <c r="V17" s="24"/>
      <c r="W17" s="24">
        <v>365133117</v>
      </c>
      <c r="X17" s="24">
        <v>413030520</v>
      </c>
      <c r="Y17" s="24">
        <v>-47897403</v>
      </c>
      <c r="Z17" s="6">
        <v>-11.6</v>
      </c>
      <c r="AA17" s="22">
        <v>853935753</v>
      </c>
    </row>
    <row r="18" spans="1:27" ht="13.5">
      <c r="A18" s="5" t="s">
        <v>45</v>
      </c>
      <c r="B18" s="3"/>
      <c r="C18" s="22">
        <v>4479237</v>
      </c>
      <c r="D18" s="22"/>
      <c r="E18" s="23">
        <v>17142701</v>
      </c>
      <c r="F18" s="24">
        <v>17142701</v>
      </c>
      <c r="G18" s="24">
        <v>1381564</v>
      </c>
      <c r="H18" s="24">
        <v>1489058</v>
      </c>
      <c r="I18" s="24">
        <v>2751055</v>
      </c>
      <c r="J18" s="24">
        <v>5621677</v>
      </c>
      <c r="K18" s="24">
        <v>2714527</v>
      </c>
      <c r="L18" s="24">
        <v>1077401</v>
      </c>
      <c r="M18" s="24">
        <v>466749</v>
      </c>
      <c r="N18" s="24">
        <v>4258677</v>
      </c>
      <c r="O18" s="24"/>
      <c r="P18" s="24"/>
      <c r="Q18" s="24"/>
      <c r="R18" s="24"/>
      <c r="S18" s="24"/>
      <c r="T18" s="24"/>
      <c r="U18" s="24"/>
      <c r="V18" s="24"/>
      <c r="W18" s="24">
        <v>9880354</v>
      </c>
      <c r="X18" s="24">
        <v>28848972</v>
      </c>
      <c r="Y18" s="24">
        <v>-18968618</v>
      </c>
      <c r="Z18" s="6">
        <v>-65.75</v>
      </c>
      <c r="AA18" s="22">
        <v>17142701</v>
      </c>
    </row>
    <row r="19" spans="1:27" ht="13.5">
      <c r="A19" s="2" t="s">
        <v>46</v>
      </c>
      <c r="B19" s="8"/>
      <c r="C19" s="19">
        <f aca="true" t="shared" si="3" ref="C19:Y19">SUM(C20:C23)</f>
        <v>2304801761</v>
      </c>
      <c r="D19" s="19">
        <f>SUM(D20:D23)</f>
        <v>0</v>
      </c>
      <c r="E19" s="20">
        <f t="shared" si="3"/>
        <v>5984334917</v>
      </c>
      <c r="F19" s="21">
        <f t="shared" si="3"/>
        <v>5989494917</v>
      </c>
      <c r="G19" s="21">
        <f t="shared" si="3"/>
        <v>350764339</v>
      </c>
      <c r="H19" s="21">
        <f t="shared" si="3"/>
        <v>274439516</v>
      </c>
      <c r="I19" s="21">
        <f t="shared" si="3"/>
        <v>308918201</v>
      </c>
      <c r="J19" s="21">
        <f t="shared" si="3"/>
        <v>934122056</v>
      </c>
      <c r="K19" s="21">
        <f t="shared" si="3"/>
        <v>422443818</v>
      </c>
      <c r="L19" s="21">
        <f t="shared" si="3"/>
        <v>316735130</v>
      </c>
      <c r="M19" s="21">
        <f t="shared" si="3"/>
        <v>316063261</v>
      </c>
      <c r="N19" s="21">
        <f t="shared" si="3"/>
        <v>1055242209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1989364265</v>
      </c>
      <c r="X19" s="21">
        <f t="shared" si="3"/>
        <v>2945793711</v>
      </c>
      <c r="Y19" s="21">
        <f t="shared" si="3"/>
        <v>-956429446</v>
      </c>
      <c r="Z19" s="4">
        <f>+IF(X19&lt;&gt;0,+(Y19/X19)*100,0)</f>
        <v>-32.467631471564374</v>
      </c>
      <c r="AA19" s="19">
        <f>SUM(AA20:AA23)</f>
        <v>5989494917</v>
      </c>
    </row>
    <row r="20" spans="1:27" ht="13.5">
      <c r="A20" s="5" t="s">
        <v>47</v>
      </c>
      <c r="B20" s="3"/>
      <c r="C20" s="22">
        <v>1281282062</v>
      </c>
      <c r="D20" s="22"/>
      <c r="E20" s="23">
        <v>2455524830</v>
      </c>
      <c r="F20" s="24">
        <v>2455524830</v>
      </c>
      <c r="G20" s="24">
        <v>208250849</v>
      </c>
      <c r="H20" s="24">
        <v>172087537</v>
      </c>
      <c r="I20" s="24">
        <v>181559939</v>
      </c>
      <c r="J20" s="24">
        <v>561898325</v>
      </c>
      <c r="K20" s="24">
        <v>280320950</v>
      </c>
      <c r="L20" s="24">
        <v>193040120</v>
      </c>
      <c r="M20" s="24">
        <v>165643173</v>
      </c>
      <c r="N20" s="24">
        <v>639004243</v>
      </c>
      <c r="O20" s="24"/>
      <c r="P20" s="24"/>
      <c r="Q20" s="24"/>
      <c r="R20" s="24"/>
      <c r="S20" s="24"/>
      <c r="T20" s="24"/>
      <c r="U20" s="24"/>
      <c r="V20" s="24"/>
      <c r="W20" s="24">
        <v>1200902568</v>
      </c>
      <c r="X20" s="24">
        <v>1143579543</v>
      </c>
      <c r="Y20" s="24">
        <v>57323025</v>
      </c>
      <c r="Z20" s="6">
        <v>5.01</v>
      </c>
      <c r="AA20" s="22">
        <v>2455524830</v>
      </c>
    </row>
    <row r="21" spans="1:27" ht="13.5">
      <c r="A21" s="5" t="s">
        <v>48</v>
      </c>
      <c r="B21" s="3"/>
      <c r="C21" s="22">
        <v>802257820</v>
      </c>
      <c r="D21" s="22"/>
      <c r="E21" s="23">
        <v>2873445570</v>
      </c>
      <c r="F21" s="24">
        <v>2873445570</v>
      </c>
      <c r="G21" s="24">
        <v>97350626</v>
      </c>
      <c r="H21" s="24">
        <v>71949255</v>
      </c>
      <c r="I21" s="24">
        <v>95653194</v>
      </c>
      <c r="J21" s="24">
        <v>264953075</v>
      </c>
      <c r="K21" s="24">
        <v>107834255</v>
      </c>
      <c r="L21" s="24">
        <v>101229699</v>
      </c>
      <c r="M21" s="24">
        <v>116342825</v>
      </c>
      <c r="N21" s="24">
        <v>325406779</v>
      </c>
      <c r="O21" s="24"/>
      <c r="P21" s="24"/>
      <c r="Q21" s="24"/>
      <c r="R21" s="24"/>
      <c r="S21" s="24"/>
      <c r="T21" s="24"/>
      <c r="U21" s="24"/>
      <c r="V21" s="24"/>
      <c r="W21" s="24">
        <v>590359854</v>
      </c>
      <c r="X21" s="24">
        <v>1534212098</v>
      </c>
      <c r="Y21" s="24">
        <v>-943852244</v>
      </c>
      <c r="Z21" s="6">
        <v>-61.52</v>
      </c>
      <c r="AA21" s="22">
        <v>2873445570</v>
      </c>
    </row>
    <row r="22" spans="1:27" ht="13.5">
      <c r="A22" s="5" t="s">
        <v>49</v>
      </c>
      <c r="B22" s="3"/>
      <c r="C22" s="25">
        <v>98988798</v>
      </c>
      <c r="D22" s="25"/>
      <c r="E22" s="26">
        <v>380003614</v>
      </c>
      <c r="F22" s="27">
        <v>380003614</v>
      </c>
      <c r="G22" s="27">
        <v>18154323</v>
      </c>
      <c r="H22" s="27">
        <v>9690757</v>
      </c>
      <c r="I22" s="27">
        <v>11632346</v>
      </c>
      <c r="J22" s="27">
        <v>39477426</v>
      </c>
      <c r="K22" s="27">
        <v>12688951</v>
      </c>
      <c r="L22" s="27">
        <v>7704443</v>
      </c>
      <c r="M22" s="27">
        <v>14281644</v>
      </c>
      <c r="N22" s="27">
        <v>34675038</v>
      </c>
      <c r="O22" s="27"/>
      <c r="P22" s="27"/>
      <c r="Q22" s="27"/>
      <c r="R22" s="27"/>
      <c r="S22" s="27"/>
      <c r="T22" s="27"/>
      <c r="U22" s="27"/>
      <c r="V22" s="27"/>
      <c r="W22" s="27">
        <v>74152464</v>
      </c>
      <c r="X22" s="27">
        <v>154070092</v>
      </c>
      <c r="Y22" s="27">
        <v>-79917628</v>
      </c>
      <c r="Z22" s="7">
        <v>-51.87</v>
      </c>
      <c r="AA22" s="25">
        <v>380003614</v>
      </c>
    </row>
    <row r="23" spans="1:27" ht="13.5">
      <c r="A23" s="5" t="s">
        <v>50</v>
      </c>
      <c r="B23" s="3"/>
      <c r="C23" s="22">
        <v>122273081</v>
      </c>
      <c r="D23" s="22"/>
      <c r="E23" s="23">
        <v>275360903</v>
      </c>
      <c r="F23" s="24">
        <v>280520903</v>
      </c>
      <c r="G23" s="24">
        <v>27008541</v>
      </c>
      <c r="H23" s="24">
        <v>20711967</v>
      </c>
      <c r="I23" s="24">
        <v>20072722</v>
      </c>
      <c r="J23" s="24">
        <v>67793230</v>
      </c>
      <c r="K23" s="24">
        <v>21599662</v>
      </c>
      <c r="L23" s="24">
        <v>14760868</v>
      </c>
      <c r="M23" s="24">
        <v>19795619</v>
      </c>
      <c r="N23" s="24">
        <v>56156149</v>
      </c>
      <c r="O23" s="24"/>
      <c r="P23" s="24"/>
      <c r="Q23" s="24"/>
      <c r="R23" s="24"/>
      <c r="S23" s="24"/>
      <c r="T23" s="24"/>
      <c r="U23" s="24"/>
      <c r="V23" s="24"/>
      <c r="W23" s="24">
        <v>123949379</v>
      </c>
      <c r="X23" s="24">
        <v>113931978</v>
      </c>
      <c r="Y23" s="24">
        <v>10017401</v>
      </c>
      <c r="Z23" s="6">
        <v>8.79</v>
      </c>
      <c r="AA23" s="22">
        <v>280520903</v>
      </c>
    </row>
    <row r="24" spans="1:27" ht="13.5">
      <c r="A24" s="2" t="s">
        <v>51</v>
      </c>
      <c r="B24" s="8" t="s">
        <v>52</v>
      </c>
      <c r="C24" s="19">
        <v>1982537</v>
      </c>
      <c r="D24" s="19"/>
      <c r="E24" s="20">
        <v>1782960</v>
      </c>
      <c r="F24" s="21">
        <v>1782960</v>
      </c>
      <c r="G24" s="21">
        <v>210092</v>
      </c>
      <c r="H24" s="21">
        <v>173679</v>
      </c>
      <c r="I24" s="21">
        <v>165781</v>
      </c>
      <c r="J24" s="21">
        <v>549552</v>
      </c>
      <c r="K24" s="21">
        <v>158286</v>
      </c>
      <c r="L24" s="21">
        <v>120982</v>
      </c>
      <c r="M24" s="21">
        <v>284567</v>
      </c>
      <c r="N24" s="21">
        <v>563835</v>
      </c>
      <c r="O24" s="21"/>
      <c r="P24" s="21"/>
      <c r="Q24" s="21"/>
      <c r="R24" s="21"/>
      <c r="S24" s="21"/>
      <c r="T24" s="21"/>
      <c r="U24" s="21"/>
      <c r="V24" s="21"/>
      <c r="W24" s="21">
        <v>1113387</v>
      </c>
      <c r="X24" s="21">
        <v>17547506</v>
      </c>
      <c r="Y24" s="21">
        <v>-16434119</v>
      </c>
      <c r="Z24" s="4">
        <v>-93.66</v>
      </c>
      <c r="AA24" s="19">
        <v>1782960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11894932332</v>
      </c>
      <c r="D25" s="40">
        <f>+D5+D9+D15+D19+D24</f>
        <v>0</v>
      </c>
      <c r="E25" s="41">
        <f t="shared" si="4"/>
        <v>15940232860</v>
      </c>
      <c r="F25" s="42">
        <f t="shared" si="4"/>
        <v>16343200360</v>
      </c>
      <c r="G25" s="42">
        <f t="shared" si="4"/>
        <v>2625532689</v>
      </c>
      <c r="H25" s="42">
        <f t="shared" si="4"/>
        <v>554746837</v>
      </c>
      <c r="I25" s="42">
        <f t="shared" si="4"/>
        <v>581063708</v>
      </c>
      <c r="J25" s="42">
        <f t="shared" si="4"/>
        <v>3761343234</v>
      </c>
      <c r="K25" s="42">
        <f t="shared" si="4"/>
        <v>672189286</v>
      </c>
      <c r="L25" s="42">
        <f t="shared" si="4"/>
        <v>1240222804</v>
      </c>
      <c r="M25" s="42">
        <f t="shared" si="4"/>
        <v>1180730812</v>
      </c>
      <c r="N25" s="42">
        <f t="shared" si="4"/>
        <v>3093142902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6854486136</v>
      </c>
      <c r="X25" s="42">
        <f t="shared" si="4"/>
        <v>8743788598</v>
      </c>
      <c r="Y25" s="42">
        <f t="shared" si="4"/>
        <v>-1889302462</v>
      </c>
      <c r="Z25" s="43">
        <f>+IF(X25&lt;&gt;0,+(Y25/X25)*100,0)</f>
        <v>-21.607366656052815</v>
      </c>
      <c r="AA25" s="40">
        <f>+AA5+AA9+AA15+AA19+AA24</f>
        <v>16343200360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5993300577</v>
      </c>
      <c r="D28" s="19">
        <f>SUM(D29:D31)</f>
        <v>0</v>
      </c>
      <c r="E28" s="20">
        <f t="shared" si="5"/>
        <v>4604642083</v>
      </c>
      <c r="F28" s="21">
        <f t="shared" si="5"/>
        <v>4735714160</v>
      </c>
      <c r="G28" s="21">
        <f t="shared" si="5"/>
        <v>336486649</v>
      </c>
      <c r="H28" s="21">
        <f t="shared" si="5"/>
        <v>322772583</v>
      </c>
      <c r="I28" s="21">
        <f t="shared" si="5"/>
        <v>319535351</v>
      </c>
      <c r="J28" s="21">
        <f t="shared" si="5"/>
        <v>978794583</v>
      </c>
      <c r="K28" s="21">
        <f t="shared" si="5"/>
        <v>334017927</v>
      </c>
      <c r="L28" s="21">
        <f t="shared" si="5"/>
        <v>254008181</v>
      </c>
      <c r="M28" s="21">
        <f t="shared" si="5"/>
        <v>365599209</v>
      </c>
      <c r="N28" s="21">
        <f t="shared" si="5"/>
        <v>953625317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1932419900</v>
      </c>
      <c r="X28" s="21">
        <f t="shared" si="5"/>
        <v>2102174788</v>
      </c>
      <c r="Y28" s="21">
        <f t="shared" si="5"/>
        <v>-169754888</v>
      </c>
      <c r="Z28" s="4">
        <f>+IF(X28&lt;&gt;0,+(Y28/X28)*100,0)</f>
        <v>-8.075203307023964</v>
      </c>
      <c r="AA28" s="19">
        <f>SUM(AA29:AA31)</f>
        <v>4735714160</v>
      </c>
    </row>
    <row r="29" spans="1:27" ht="13.5">
      <c r="A29" s="5" t="s">
        <v>33</v>
      </c>
      <c r="B29" s="3"/>
      <c r="C29" s="22">
        <v>988949928</v>
      </c>
      <c r="D29" s="22"/>
      <c r="E29" s="23">
        <v>1389374470</v>
      </c>
      <c r="F29" s="24">
        <v>1405967777</v>
      </c>
      <c r="G29" s="24">
        <v>95218938</v>
      </c>
      <c r="H29" s="24">
        <v>79879437</v>
      </c>
      <c r="I29" s="24">
        <v>85333777</v>
      </c>
      <c r="J29" s="24">
        <v>260432152</v>
      </c>
      <c r="K29" s="24">
        <v>83574726</v>
      </c>
      <c r="L29" s="24">
        <v>67896010</v>
      </c>
      <c r="M29" s="24">
        <v>79840103</v>
      </c>
      <c r="N29" s="24">
        <v>231310839</v>
      </c>
      <c r="O29" s="24"/>
      <c r="P29" s="24"/>
      <c r="Q29" s="24"/>
      <c r="R29" s="24"/>
      <c r="S29" s="24"/>
      <c r="T29" s="24"/>
      <c r="U29" s="24"/>
      <c r="V29" s="24"/>
      <c r="W29" s="24">
        <v>491742991</v>
      </c>
      <c r="X29" s="24">
        <v>600955827</v>
      </c>
      <c r="Y29" s="24">
        <v>-109212836</v>
      </c>
      <c r="Z29" s="6">
        <v>-18.17</v>
      </c>
      <c r="AA29" s="22">
        <v>1405967777</v>
      </c>
    </row>
    <row r="30" spans="1:27" ht="13.5">
      <c r="A30" s="5" t="s">
        <v>34</v>
      </c>
      <c r="B30" s="3"/>
      <c r="C30" s="25">
        <v>3557333330</v>
      </c>
      <c r="D30" s="25"/>
      <c r="E30" s="26">
        <v>1489768346</v>
      </c>
      <c r="F30" s="27">
        <v>1538463148</v>
      </c>
      <c r="G30" s="27">
        <v>82844595</v>
      </c>
      <c r="H30" s="27">
        <v>118970331</v>
      </c>
      <c r="I30" s="27">
        <v>102682025</v>
      </c>
      <c r="J30" s="27">
        <v>304496951</v>
      </c>
      <c r="K30" s="27">
        <v>124146589</v>
      </c>
      <c r="L30" s="27">
        <v>96893937</v>
      </c>
      <c r="M30" s="27">
        <v>129666441</v>
      </c>
      <c r="N30" s="27">
        <v>350706967</v>
      </c>
      <c r="O30" s="27"/>
      <c r="P30" s="27"/>
      <c r="Q30" s="27"/>
      <c r="R30" s="27"/>
      <c r="S30" s="27"/>
      <c r="T30" s="27"/>
      <c r="U30" s="27"/>
      <c r="V30" s="27"/>
      <c r="W30" s="27">
        <v>655203918</v>
      </c>
      <c r="X30" s="27">
        <v>627858359</v>
      </c>
      <c r="Y30" s="27">
        <v>27345559</v>
      </c>
      <c r="Z30" s="7">
        <v>4.36</v>
      </c>
      <c r="AA30" s="25">
        <v>1538463148</v>
      </c>
    </row>
    <row r="31" spans="1:27" ht="13.5">
      <c r="A31" s="5" t="s">
        <v>35</v>
      </c>
      <c r="B31" s="3"/>
      <c r="C31" s="22">
        <v>1447017319</v>
      </c>
      <c r="D31" s="22"/>
      <c r="E31" s="23">
        <v>1725499267</v>
      </c>
      <c r="F31" s="24">
        <v>1791283235</v>
      </c>
      <c r="G31" s="24">
        <v>158423116</v>
      </c>
      <c r="H31" s="24">
        <v>123922815</v>
      </c>
      <c r="I31" s="24">
        <v>131519549</v>
      </c>
      <c r="J31" s="24">
        <v>413865480</v>
      </c>
      <c r="K31" s="24">
        <v>126296612</v>
      </c>
      <c r="L31" s="24">
        <v>89218234</v>
      </c>
      <c r="M31" s="24">
        <v>156092665</v>
      </c>
      <c r="N31" s="24">
        <v>371607511</v>
      </c>
      <c r="O31" s="24"/>
      <c r="P31" s="24"/>
      <c r="Q31" s="24"/>
      <c r="R31" s="24"/>
      <c r="S31" s="24"/>
      <c r="T31" s="24"/>
      <c r="U31" s="24"/>
      <c r="V31" s="24"/>
      <c r="W31" s="24">
        <v>785472991</v>
      </c>
      <c r="X31" s="24">
        <v>873360602</v>
      </c>
      <c r="Y31" s="24">
        <v>-87887611</v>
      </c>
      <c r="Z31" s="6">
        <v>-10.06</v>
      </c>
      <c r="AA31" s="22">
        <v>1791283235</v>
      </c>
    </row>
    <row r="32" spans="1:27" ht="13.5">
      <c r="A32" s="2" t="s">
        <v>36</v>
      </c>
      <c r="B32" s="3"/>
      <c r="C32" s="19">
        <f aca="true" t="shared" si="6" ref="C32:Y32">SUM(C33:C37)</f>
        <v>472929936</v>
      </c>
      <c r="D32" s="19">
        <f>SUM(D33:D37)</f>
        <v>0</v>
      </c>
      <c r="E32" s="20">
        <f t="shared" si="6"/>
        <v>1349073113</v>
      </c>
      <c r="F32" s="21">
        <f t="shared" si="6"/>
        <v>1328504878</v>
      </c>
      <c r="G32" s="21">
        <f t="shared" si="6"/>
        <v>81596571</v>
      </c>
      <c r="H32" s="21">
        <f t="shared" si="6"/>
        <v>87775480</v>
      </c>
      <c r="I32" s="21">
        <f t="shared" si="6"/>
        <v>92644630</v>
      </c>
      <c r="J32" s="21">
        <f t="shared" si="6"/>
        <v>262016681</v>
      </c>
      <c r="K32" s="21">
        <f t="shared" si="6"/>
        <v>92934614</v>
      </c>
      <c r="L32" s="21">
        <f t="shared" si="6"/>
        <v>85082308</v>
      </c>
      <c r="M32" s="21">
        <f t="shared" si="6"/>
        <v>105539909</v>
      </c>
      <c r="N32" s="21">
        <f t="shared" si="6"/>
        <v>283556831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545573512</v>
      </c>
      <c r="X32" s="21">
        <f t="shared" si="6"/>
        <v>623388364</v>
      </c>
      <c r="Y32" s="21">
        <f t="shared" si="6"/>
        <v>-77814852</v>
      </c>
      <c r="Z32" s="4">
        <f>+IF(X32&lt;&gt;0,+(Y32/X32)*100,0)</f>
        <v>-12.482564079428341</v>
      </c>
      <c r="AA32" s="19">
        <f>SUM(AA33:AA37)</f>
        <v>1328504878</v>
      </c>
    </row>
    <row r="33" spans="1:27" ht="13.5">
      <c r="A33" s="5" t="s">
        <v>37</v>
      </c>
      <c r="B33" s="3"/>
      <c r="C33" s="22">
        <v>179174660</v>
      </c>
      <c r="D33" s="22"/>
      <c r="E33" s="23">
        <v>430511445</v>
      </c>
      <c r="F33" s="24">
        <v>449693923</v>
      </c>
      <c r="G33" s="24">
        <v>28404262</v>
      </c>
      <c r="H33" s="24">
        <v>28631718</v>
      </c>
      <c r="I33" s="24">
        <v>28976745</v>
      </c>
      <c r="J33" s="24">
        <v>86012725</v>
      </c>
      <c r="K33" s="24">
        <v>32970811</v>
      </c>
      <c r="L33" s="24">
        <v>25250542</v>
      </c>
      <c r="M33" s="24">
        <v>31443038</v>
      </c>
      <c r="N33" s="24">
        <v>89664391</v>
      </c>
      <c r="O33" s="24"/>
      <c r="P33" s="24"/>
      <c r="Q33" s="24"/>
      <c r="R33" s="24"/>
      <c r="S33" s="24"/>
      <c r="T33" s="24"/>
      <c r="U33" s="24"/>
      <c r="V33" s="24"/>
      <c r="W33" s="24">
        <v>175677116</v>
      </c>
      <c r="X33" s="24">
        <v>222493591</v>
      </c>
      <c r="Y33" s="24">
        <v>-46816475</v>
      </c>
      <c r="Z33" s="6">
        <v>-21.04</v>
      </c>
      <c r="AA33" s="22">
        <v>449693923</v>
      </c>
    </row>
    <row r="34" spans="1:27" ht="13.5">
      <c r="A34" s="5" t="s">
        <v>38</v>
      </c>
      <c r="B34" s="3"/>
      <c r="C34" s="22">
        <v>51012405</v>
      </c>
      <c r="D34" s="22"/>
      <c r="E34" s="23">
        <v>201076595</v>
      </c>
      <c r="F34" s="24">
        <v>201076595</v>
      </c>
      <c r="G34" s="24">
        <v>8536616</v>
      </c>
      <c r="H34" s="24">
        <v>10090905</v>
      </c>
      <c r="I34" s="24">
        <v>12301208</v>
      </c>
      <c r="J34" s="24">
        <v>30928729</v>
      </c>
      <c r="K34" s="24">
        <v>14261516</v>
      </c>
      <c r="L34" s="24">
        <v>10517406</v>
      </c>
      <c r="M34" s="24">
        <v>17069809</v>
      </c>
      <c r="N34" s="24">
        <v>41848731</v>
      </c>
      <c r="O34" s="24"/>
      <c r="P34" s="24"/>
      <c r="Q34" s="24"/>
      <c r="R34" s="24"/>
      <c r="S34" s="24"/>
      <c r="T34" s="24"/>
      <c r="U34" s="24"/>
      <c r="V34" s="24"/>
      <c r="W34" s="24">
        <v>72777460</v>
      </c>
      <c r="X34" s="24">
        <v>74266455</v>
      </c>
      <c r="Y34" s="24">
        <v>-1488995</v>
      </c>
      <c r="Z34" s="6">
        <v>-2</v>
      </c>
      <c r="AA34" s="22">
        <v>201076595</v>
      </c>
    </row>
    <row r="35" spans="1:27" ht="13.5">
      <c r="A35" s="5" t="s">
        <v>39</v>
      </c>
      <c r="B35" s="3"/>
      <c r="C35" s="22">
        <v>195903946</v>
      </c>
      <c r="D35" s="22"/>
      <c r="E35" s="23">
        <v>481007968</v>
      </c>
      <c r="F35" s="24">
        <v>497157255</v>
      </c>
      <c r="G35" s="24">
        <v>35244501</v>
      </c>
      <c r="H35" s="24">
        <v>35171884</v>
      </c>
      <c r="I35" s="24">
        <v>37883109</v>
      </c>
      <c r="J35" s="24">
        <v>108299494</v>
      </c>
      <c r="K35" s="24">
        <v>36513999</v>
      </c>
      <c r="L35" s="24">
        <v>33370652</v>
      </c>
      <c r="M35" s="24">
        <v>36823241</v>
      </c>
      <c r="N35" s="24">
        <v>106707892</v>
      </c>
      <c r="O35" s="24"/>
      <c r="P35" s="24"/>
      <c r="Q35" s="24"/>
      <c r="R35" s="24"/>
      <c r="S35" s="24"/>
      <c r="T35" s="24"/>
      <c r="U35" s="24"/>
      <c r="V35" s="24"/>
      <c r="W35" s="24">
        <v>215007386</v>
      </c>
      <c r="X35" s="24">
        <v>224040189</v>
      </c>
      <c r="Y35" s="24">
        <v>-9032803</v>
      </c>
      <c r="Z35" s="6">
        <v>-4.03</v>
      </c>
      <c r="AA35" s="22">
        <v>497157255</v>
      </c>
    </row>
    <row r="36" spans="1:27" ht="13.5">
      <c r="A36" s="5" t="s">
        <v>40</v>
      </c>
      <c r="B36" s="3"/>
      <c r="C36" s="22">
        <v>14771888</v>
      </c>
      <c r="D36" s="22"/>
      <c r="E36" s="23">
        <v>161628736</v>
      </c>
      <c r="F36" s="24">
        <v>105728736</v>
      </c>
      <c r="G36" s="24">
        <v>6634310</v>
      </c>
      <c r="H36" s="24">
        <v>10920437</v>
      </c>
      <c r="I36" s="24">
        <v>10957740</v>
      </c>
      <c r="J36" s="24">
        <v>28512487</v>
      </c>
      <c r="K36" s="24">
        <v>6670179</v>
      </c>
      <c r="L36" s="24">
        <v>13442219</v>
      </c>
      <c r="M36" s="24">
        <v>17650204</v>
      </c>
      <c r="N36" s="24">
        <v>37762602</v>
      </c>
      <c r="O36" s="24"/>
      <c r="P36" s="24"/>
      <c r="Q36" s="24"/>
      <c r="R36" s="24"/>
      <c r="S36" s="24"/>
      <c r="T36" s="24"/>
      <c r="U36" s="24"/>
      <c r="V36" s="24"/>
      <c r="W36" s="24">
        <v>66275089</v>
      </c>
      <c r="X36" s="24">
        <v>87111168</v>
      </c>
      <c r="Y36" s="24">
        <v>-20836079</v>
      </c>
      <c r="Z36" s="6">
        <v>-23.92</v>
      </c>
      <c r="AA36" s="22">
        <v>105728736</v>
      </c>
    </row>
    <row r="37" spans="1:27" ht="13.5">
      <c r="A37" s="5" t="s">
        <v>41</v>
      </c>
      <c r="B37" s="3"/>
      <c r="C37" s="25">
        <v>32067037</v>
      </c>
      <c r="D37" s="25"/>
      <c r="E37" s="26">
        <v>74848369</v>
      </c>
      <c r="F37" s="27">
        <v>74848369</v>
      </c>
      <c r="G37" s="27">
        <v>2776882</v>
      </c>
      <c r="H37" s="27">
        <v>2960536</v>
      </c>
      <c r="I37" s="27">
        <v>2525828</v>
      </c>
      <c r="J37" s="27">
        <v>8263246</v>
      </c>
      <c r="K37" s="27">
        <v>2518109</v>
      </c>
      <c r="L37" s="27">
        <v>2501489</v>
      </c>
      <c r="M37" s="27">
        <v>2553617</v>
      </c>
      <c r="N37" s="27">
        <v>7573215</v>
      </c>
      <c r="O37" s="27"/>
      <c r="P37" s="27"/>
      <c r="Q37" s="27"/>
      <c r="R37" s="27"/>
      <c r="S37" s="27"/>
      <c r="T37" s="27"/>
      <c r="U37" s="27"/>
      <c r="V37" s="27"/>
      <c r="W37" s="27">
        <v>15836461</v>
      </c>
      <c r="X37" s="27">
        <v>15476961</v>
      </c>
      <c r="Y37" s="27">
        <v>359500</v>
      </c>
      <c r="Z37" s="7">
        <v>2.32</v>
      </c>
      <c r="AA37" s="25">
        <v>74848369</v>
      </c>
    </row>
    <row r="38" spans="1:27" ht="13.5">
      <c r="A38" s="2" t="s">
        <v>42</v>
      </c>
      <c r="B38" s="8"/>
      <c r="C38" s="19">
        <f aca="true" t="shared" si="7" ref="C38:Y38">SUM(C39:C41)</f>
        <v>605292330</v>
      </c>
      <c r="D38" s="19">
        <f>SUM(D39:D41)</f>
        <v>0</v>
      </c>
      <c r="E38" s="20">
        <f t="shared" si="7"/>
        <v>1273997670</v>
      </c>
      <c r="F38" s="21">
        <f t="shared" si="7"/>
        <v>1365966759</v>
      </c>
      <c r="G38" s="21">
        <f t="shared" si="7"/>
        <v>62263085</v>
      </c>
      <c r="H38" s="21">
        <f t="shared" si="7"/>
        <v>64851238</v>
      </c>
      <c r="I38" s="21">
        <f t="shared" si="7"/>
        <v>82354433</v>
      </c>
      <c r="J38" s="21">
        <f t="shared" si="7"/>
        <v>209468756</v>
      </c>
      <c r="K38" s="21">
        <f t="shared" si="7"/>
        <v>79751622</v>
      </c>
      <c r="L38" s="21">
        <f t="shared" si="7"/>
        <v>73136461</v>
      </c>
      <c r="M38" s="21">
        <f t="shared" si="7"/>
        <v>80473151</v>
      </c>
      <c r="N38" s="21">
        <f t="shared" si="7"/>
        <v>233361234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442829990</v>
      </c>
      <c r="X38" s="21">
        <f t="shared" si="7"/>
        <v>617653978</v>
      </c>
      <c r="Y38" s="21">
        <f t="shared" si="7"/>
        <v>-174823988</v>
      </c>
      <c r="Z38" s="4">
        <f>+IF(X38&lt;&gt;0,+(Y38/X38)*100,0)</f>
        <v>-28.30451907167997</v>
      </c>
      <c r="AA38" s="19">
        <f>SUM(AA39:AA41)</f>
        <v>1365966759</v>
      </c>
    </row>
    <row r="39" spans="1:27" ht="13.5">
      <c r="A39" s="5" t="s">
        <v>43</v>
      </c>
      <c r="B39" s="3"/>
      <c r="C39" s="22">
        <v>163906450</v>
      </c>
      <c r="D39" s="22"/>
      <c r="E39" s="23">
        <v>408146407</v>
      </c>
      <c r="F39" s="24">
        <v>445750308</v>
      </c>
      <c r="G39" s="24">
        <v>21555811</v>
      </c>
      <c r="H39" s="24">
        <v>24750100</v>
      </c>
      <c r="I39" s="24">
        <v>30875584</v>
      </c>
      <c r="J39" s="24">
        <v>77181495</v>
      </c>
      <c r="K39" s="24">
        <v>28830010</v>
      </c>
      <c r="L39" s="24">
        <v>26415075</v>
      </c>
      <c r="M39" s="24">
        <v>29086431</v>
      </c>
      <c r="N39" s="24">
        <v>84331516</v>
      </c>
      <c r="O39" s="24"/>
      <c r="P39" s="24"/>
      <c r="Q39" s="24"/>
      <c r="R39" s="24"/>
      <c r="S39" s="24"/>
      <c r="T39" s="24"/>
      <c r="U39" s="24"/>
      <c r="V39" s="24"/>
      <c r="W39" s="24">
        <v>161513011</v>
      </c>
      <c r="X39" s="24">
        <v>195220530</v>
      </c>
      <c r="Y39" s="24">
        <v>-33707519</v>
      </c>
      <c r="Z39" s="6">
        <v>-17.27</v>
      </c>
      <c r="AA39" s="22">
        <v>445750308</v>
      </c>
    </row>
    <row r="40" spans="1:27" ht="13.5">
      <c r="A40" s="5" t="s">
        <v>44</v>
      </c>
      <c r="B40" s="3"/>
      <c r="C40" s="22">
        <v>436811605</v>
      </c>
      <c r="D40" s="22"/>
      <c r="E40" s="23">
        <v>840065699</v>
      </c>
      <c r="F40" s="24">
        <v>894430887</v>
      </c>
      <c r="G40" s="24">
        <v>38930658</v>
      </c>
      <c r="H40" s="24">
        <v>38077147</v>
      </c>
      <c r="I40" s="24">
        <v>48296925</v>
      </c>
      <c r="J40" s="24">
        <v>125304730</v>
      </c>
      <c r="K40" s="24">
        <v>47828695</v>
      </c>
      <c r="L40" s="24">
        <v>44016715</v>
      </c>
      <c r="M40" s="24">
        <v>48570360</v>
      </c>
      <c r="N40" s="24">
        <v>140415770</v>
      </c>
      <c r="O40" s="24"/>
      <c r="P40" s="24"/>
      <c r="Q40" s="24"/>
      <c r="R40" s="24"/>
      <c r="S40" s="24"/>
      <c r="T40" s="24"/>
      <c r="U40" s="24"/>
      <c r="V40" s="24"/>
      <c r="W40" s="24">
        <v>265720500</v>
      </c>
      <c r="X40" s="24">
        <v>401228931</v>
      </c>
      <c r="Y40" s="24">
        <v>-135508431</v>
      </c>
      <c r="Z40" s="6">
        <v>-33.77</v>
      </c>
      <c r="AA40" s="22">
        <v>894430887</v>
      </c>
    </row>
    <row r="41" spans="1:27" ht="13.5">
      <c r="A41" s="5" t="s">
        <v>45</v>
      </c>
      <c r="B41" s="3"/>
      <c r="C41" s="22">
        <v>4574275</v>
      </c>
      <c r="D41" s="22"/>
      <c r="E41" s="23">
        <v>25785564</v>
      </c>
      <c r="F41" s="24">
        <v>25785564</v>
      </c>
      <c r="G41" s="24">
        <v>1776616</v>
      </c>
      <c r="H41" s="24">
        <v>2023991</v>
      </c>
      <c r="I41" s="24">
        <v>3181924</v>
      </c>
      <c r="J41" s="24">
        <v>6982531</v>
      </c>
      <c r="K41" s="24">
        <v>3092917</v>
      </c>
      <c r="L41" s="24">
        <v>2704671</v>
      </c>
      <c r="M41" s="24">
        <v>2816360</v>
      </c>
      <c r="N41" s="24">
        <v>8613948</v>
      </c>
      <c r="O41" s="24"/>
      <c r="P41" s="24"/>
      <c r="Q41" s="24"/>
      <c r="R41" s="24"/>
      <c r="S41" s="24"/>
      <c r="T41" s="24"/>
      <c r="U41" s="24"/>
      <c r="V41" s="24"/>
      <c r="W41" s="24">
        <v>15596479</v>
      </c>
      <c r="X41" s="24">
        <v>21204517</v>
      </c>
      <c r="Y41" s="24">
        <v>-5608038</v>
      </c>
      <c r="Z41" s="6">
        <v>-26.45</v>
      </c>
      <c r="AA41" s="22">
        <v>25785564</v>
      </c>
    </row>
    <row r="42" spans="1:27" ht="13.5">
      <c r="A42" s="2" t="s">
        <v>46</v>
      </c>
      <c r="B42" s="8"/>
      <c r="C42" s="19">
        <f aca="true" t="shared" si="8" ref="C42:Y42">SUM(C43:C46)</f>
        <v>3248292949</v>
      </c>
      <c r="D42" s="19">
        <f>SUM(D43:D46)</f>
        <v>0</v>
      </c>
      <c r="E42" s="20">
        <f t="shared" si="8"/>
        <v>4967554951</v>
      </c>
      <c r="F42" s="21">
        <f t="shared" si="8"/>
        <v>4983599507</v>
      </c>
      <c r="G42" s="21">
        <f t="shared" si="8"/>
        <v>313649450</v>
      </c>
      <c r="H42" s="21">
        <f t="shared" si="8"/>
        <v>298132888</v>
      </c>
      <c r="I42" s="21">
        <f t="shared" si="8"/>
        <v>318110942</v>
      </c>
      <c r="J42" s="21">
        <f t="shared" si="8"/>
        <v>929893280</v>
      </c>
      <c r="K42" s="21">
        <f t="shared" si="8"/>
        <v>309496898</v>
      </c>
      <c r="L42" s="21">
        <f t="shared" si="8"/>
        <v>269369226</v>
      </c>
      <c r="M42" s="21">
        <f t="shared" si="8"/>
        <v>379145409</v>
      </c>
      <c r="N42" s="21">
        <f t="shared" si="8"/>
        <v>958011533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1887904813</v>
      </c>
      <c r="X42" s="21">
        <f t="shared" si="8"/>
        <v>2345250817</v>
      </c>
      <c r="Y42" s="21">
        <f t="shared" si="8"/>
        <v>-457346004</v>
      </c>
      <c r="Z42" s="4">
        <f>+IF(X42&lt;&gt;0,+(Y42/X42)*100,0)</f>
        <v>-19.500942103285492</v>
      </c>
      <c r="AA42" s="19">
        <f>SUM(AA43:AA46)</f>
        <v>4983599507</v>
      </c>
    </row>
    <row r="43" spans="1:27" ht="13.5">
      <c r="A43" s="5" t="s">
        <v>47</v>
      </c>
      <c r="B43" s="3"/>
      <c r="C43" s="22">
        <v>1195022932</v>
      </c>
      <c r="D43" s="22"/>
      <c r="E43" s="23">
        <v>2140044574</v>
      </c>
      <c r="F43" s="24">
        <v>2140044574</v>
      </c>
      <c r="G43" s="24">
        <v>193466214</v>
      </c>
      <c r="H43" s="24">
        <v>171966502</v>
      </c>
      <c r="I43" s="24">
        <v>165300693</v>
      </c>
      <c r="J43" s="24">
        <v>530733409</v>
      </c>
      <c r="K43" s="24">
        <v>137214849</v>
      </c>
      <c r="L43" s="24">
        <v>142907903</v>
      </c>
      <c r="M43" s="24">
        <v>171150385</v>
      </c>
      <c r="N43" s="24">
        <v>451273137</v>
      </c>
      <c r="O43" s="24"/>
      <c r="P43" s="24"/>
      <c r="Q43" s="24"/>
      <c r="R43" s="24"/>
      <c r="S43" s="24"/>
      <c r="T43" s="24"/>
      <c r="U43" s="24"/>
      <c r="V43" s="24"/>
      <c r="W43" s="24">
        <v>982006546</v>
      </c>
      <c r="X43" s="24">
        <v>1069570733</v>
      </c>
      <c r="Y43" s="24">
        <v>-87564187</v>
      </c>
      <c r="Z43" s="6">
        <v>-8.19</v>
      </c>
      <c r="AA43" s="22">
        <v>2140044574</v>
      </c>
    </row>
    <row r="44" spans="1:27" ht="13.5">
      <c r="A44" s="5" t="s">
        <v>48</v>
      </c>
      <c r="B44" s="3"/>
      <c r="C44" s="22">
        <v>1847035502</v>
      </c>
      <c r="D44" s="22"/>
      <c r="E44" s="23">
        <v>2348727944</v>
      </c>
      <c r="F44" s="24">
        <v>2348727944</v>
      </c>
      <c r="G44" s="24">
        <v>93039202</v>
      </c>
      <c r="H44" s="24">
        <v>91425895</v>
      </c>
      <c r="I44" s="24">
        <v>119213528</v>
      </c>
      <c r="J44" s="24">
        <v>303678625</v>
      </c>
      <c r="K44" s="24">
        <v>140878820</v>
      </c>
      <c r="L44" s="24">
        <v>99909797</v>
      </c>
      <c r="M44" s="24">
        <v>166953182</v>
      </c>
      <c r="N44" s="24">
        <v>407741799</v>
      </c>
      <c r="O44" s="24"/>
      <c r="P44" s="24"/>
      <c r="Q44" s="24"/>
      <c r="R44" s="24"/>
      <c r="S44" s="24"/>
      <c r="T44" s="24"/>
      <c r="U44" s="24"/>
      <c r="V44" s="24"/>
      <c r="W44" s="24">
        <v>711420424</v>
      </c>
      <c r="X44" s="24">
        <v>1058124104</v>
      </c>
      <c r="Y44" s="24">
        <v>-346703680</v>
      </c>
      <c r="Z44" s="6">
        <v>-32.77</v>
      </c>
      <c r="AA44" s="22">
        <v>2348727944</v>
      </c>
    </row>
    <row r="45" spans="1:27" ht="13.5">
      <c r="A45" s="5" t="s">
        <v>49</v>
      </c>
      <c r="B45" s="3"/>
      <c r="C45" s="25">
        <v>58844874</v>
      </c>
      <c r="D45" s="25"/>
      <c r="E45" s="26">
        <v>192039508</v>
      </c>
      <c r="F45" s="27">
        <v>192039508</v>
      </c>
      <c r="G45" s="27">
        <v>8071246</v>
      </c>
      <c r="H45" s="27">
        <v>11024869</v>
      </c>
      <c r="I45" s="27">
        <v>10134270</v>
      </c>
      <c r="J45" s="27">
        <v>29230385</v>
      </c>
      <c r="K45" s="27">
        <v>9468628</v>
      </c>
      <c r="L45" s="27">
        <v>6560567</v>
      </c>
      <c r="M45" s="27">
        <v>14651252</v>
      </c>
      <c r="N45" s="27">
        <v>30680447</v>
      </c>
      <c r="O45" s="27"/>
      <c r="P45" s="27"/>
      <c r="Q45" s="27"/>
      <c r="R45" s="27"/>
      <c r="S45" s="27"/>
      <c r="T45" s="27"/>
      <c r="U45" s="27"/>
      <c r="V45" s="27"/>
      <c r="W45" s="27">
        <v>59910832</v>
      </c>
      <c r="X45" s="27">
        <v>66705969</v>
      </c>
      <c r="Y45" s="27">
        <v>-6795137</v>
      </c>
      <c r="Z45" s="7">
        <v>-10.19</v>
      </c>
      <c r="AA45" s="25">
        <v>192039508</v>
      </c>
    </row>
    <row r="46" spans="1:27" ht="13.5">
      <c r="A46" s="5" t="s">
        <v>50</v>
      </c>
      <c r="B46" s="3"/>
      <c r="C46" s="22">
        <v>147389641</v>
      </c>
      <c r="D46" s="22"/>
      <c r="E46" s="23">
        <v>286742925</v>
      </c>
      <c r="F46" s="24">
        <v>302787481</v>
      </c>
      <c r="G46" s="24">
        <v>19072788</v>
      </c>
      <c r="H46" s="24">
        <v>23715622</v>
      </c>
      <c r="I46" s="24">
        <v>23462451</v>
      </c>
      <c r="J46" s="24">
        <v>66250861</v>
      </c>
      <c r="K46" s="24">
        <v>21934601</v>
      </c>
      <c r="L46" s="24">
        <v>19990959</v>
      </c>
      <c r="M46" s="24">
        <v>26390590</v>
      </c>
      <c r="N46" s="24">
        <v>68316150</v>
      </c>
      <c r="O46" s="24"/>
      <c r="P46" s="24"/>
      <c r="Q46" s="24"/>
      <c r="R46" s="24"/>
      <c r="S46" s="24"/>
      <c r="T46" s="24"/>
      <c r="U46" s="24"/>
      <c r="V46" s="24"/>
      <c r="W46" s="24">
        <v>134567011</v>
      </c>
      <c r="X46" s="24">
        <v>150850011</v>
      </c>
      <c r="Y46" s="24">
        <v>-16283000</v>
      </c>
      <c r="Z46" s="6">
        <v>-10.79</v>
      </c>
      <c r="AA46" s="22">
        <v>302787481</v>
      </c>
    </row>
    <row r="47" spans="1:27" ht="13.5">
      <c r="A47" s="2" t="s">
        <v>51</v>
      </c>
      <c r="B47" s="8" t="s">
        <v>52</v>
      </c>
      <c r="C47" s="19">
        <v>6846651</v>
      </c>
      <c r="D47" s="19"/>
      <c r="E47" s="20">
        <v>7407388</v>
      </c>
      <c r="F47" s="21">
        <v>7407388</v>
      </c>
      <c r="G47" s="21">
        <v>574626</v>
      </c>
      <c r="H47" s="21">
        <v>472677</v>
      </c>
      <c r="I47" s="21">
        <v>656377</v>
      </c>
      <c r="J47" s="21">
        <v>1703680</v>
      </c>
      <c r="K47" s="21">
        <v>566110</v>
      </c>
      <c r="L47" s="21">
        <v>472603</v>
      </c>
      <c r="M47" s="21">
        <v>683192</v>
      </c>
      <c r="N47" s="21">
        <v>1721905</v>
      </c>
      <c r="O47" s="21"/>
      <c r="P47" s="21"/>
      <c r="Q47" s="21"/>
      <c r="R47" s="21"/>
      <c r="S47" s="21"/>
      <c r="T47" s="21"/>
      <c r="U47" s="21"/>
      <c r="V47" s="21"/>
      <c r="W47" s="21">
        <v>3425585</v>
      </c>
      <c r="X47" s="21">
        <v>27879064</v>
      </c>
      <c r="Y47" s="21">
        <v>-24453479</v>
      </c>
      <c r="Z47" s="4">
        <v>-87.71</v>
      </c>
      <c r="AA47" s="19">
        <v>7407388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10326662443</v>
      </c>
      <c r="D48" s="40">
        <f>+D28+D32+D38+D42+D47</f>
        <v>0</v>
      </c>
      <c r="E48" s="41">
        <f t="shared" si="9"/>
        <v>12202675205</v>
      </c>
      <c r="F48" s="42">
        <f t="shared" si="9"/>
        <v>12421192692</v>
      </c>
      <c r="G48" s="42">
        <f t="shared" si="9"/>
        <v>794570381</v>
      </c>
      <c r="H48" s="42">
        <f t="shared" si="9"/>
        <v>774004866</v>
      </c>
      <c r="I48" s="42">
        <f t="shared" si="9"/>
        <v>813301733</v>
      </c>
      <c r="J48" s="42">
        <f t="shared" si="9"/>
        <v>2381876980</v>
      </c>
      <c r="K48" s="42">
        <f t="shared" si="9"/>
        <v>816767171</v>
      </c>
      <c r="L48" s="42">
        <f t="shared" si="9"/>
        <v>682068779</v>
      </c>
      <c r="M48" s="42">
        <f t="shared" si="9"/>
        <v>931440870</v>
      </c>
      <c r="N48" s="42">
        <f t="shared" si="9"/>
        <v>2430276820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4812153800</v>
      </c>
      <c r="X48" s="42">
        <f t="shared" si="9"/>
        <v>5716347011</v>
      </c>
      <c r="Y48" s="42">
        <f t="shared" si="9"/>
        <v>-904193211</v>
      </c>
      <c r="Z48" s="43">
        <f>+IF(X48&lt;&gt;0,+(Y48/X48)*100,0)</f>
        <v>-15.817675331117156</v>
      </c>
      <c r="AA48" s="40">
        <f>+AA28+AA32+AA38+AA42+AA47</f>
        <v>12421192692</v>
      </c>
    </row>
    <row r="49" spans="1:27" ht="13.5">
      <c r="A49" s="14" t="s">
        <v>58</v>
      </c>
      <c r="B49" s="15"/>
      <c r="C49" s="44">
        <f aca="true" t="shared" si="10" ref="C49:Y49">+C25-C48</f>
        <v>1568269889</v>
      </c>
      <c r="D49" s="44">
        <f>+D25-D48</f>
        <v>0</v>
      </c>
      <c r="E49" s="45">
        <f t="shared" si="10"/>
        <v>3737557655</v>
      </c>
      <c r="F49" s="46">
        <f t="shared" si="10"/>
        <v>3922007668</v>
      </c>
      <c r="G49" s="46">
        <f t="shared" si="10"/>
        <v>1830962308</v>
      </c>
      <c r="H49" s="46">
        <f t="shared" si="10"/>
        <v>-219258029</v>
      </c>
      <c r="I49" s="46">
        <f t="shared" si="10"/>
        <v>-232238025</v>
      </c>
      <c r="J49" s="46">
        <f t="shared" si="10"/>
        <v>1379466254</v>
      </c>
      <c r="K49" s="46">
        <f t="shared" si="10"/>
        <v>-144577885</v>
      </c>
      <c r="L49" s="46">
        <f t="shared" si="10"/>
        <v>558154025</v>
      </c>
      <c r="M49" s="46">
        <f t="shared" si="10"/>
        <v>249289942</v>
      </c>
      <c r="N49" s="46">
        <f t="shared" si="10"/>
        <v>662866082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2042332336</v>
      </c>
      <c r="X49" s="46">
        <f>IF(F25=F48,0,X25-X48)</f>
        <v>3027441587</v>
      </c>
      <c r="Y49" s="46">
        <f t="shared" si="10"/>
        <v>-985109251</v>
      </c>
      <c r="Z49" s="47">
        <f>+IF(X49&lt;&gt;0,+(Y49/X49)*100,0)</f>
        <v>-32.53933140213549</v>
      </c>
      <c r="AA49" s="44">
        <f>+AA25-AA48</f>
        <v>3922007668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622956130</v>
      </c>
      <c r="F5" s="21">
        <f t="shared" si="0"/>
        <v>622956130</v>
      </c>
      <c r="G5" s="21">
        <f t="shared" si="0"/>
        <v>141685966</v>
      </c>
      <c r="H5" s="21">
        <f t="shared" si="0"/>
        <v>8791620</v>
      </c>
      <c r="I5" s="21">
        <f t="shared" si="0"/>
        <v>7571275</v>
      </c>
      <c r="J5" s="21">
        <f t="shared" si="0"/>
        <v>158048861</v>
      </c>
      <c r="K5" s="21">
        <f t="shared" si="0"/>
        <v>7474327</v>
      </c>
      <c r="L5" s="21">
        <f t="shared" si="0"/>
        <v>119923201</v>
      </c>
      <c r="M5" s="21">
        <f t="shared" si="0"/>
        <v>7115083</v>
      </c>
      <c r="N5" s="21">
        <f t="shared" si="0"/>
        <v>134512611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292561472</v>
      </c>
      <c r="X5" s="21">
        <f t="shared" si="0"/>
        <v>311478000</v>
      </c>
      <c r="Y5" s="21">
        <f t="shared" si="0"/>
        <v>-18916528</v>
      </c>
      <c r="Z5" s="4">
        <f>+IF(X5&lt;&gt;0,+(Y5/X5)*100,0)</f>
        <v>-6.07315059169508</v>
      </c>
      <c r="AA5" s="19">
        <f>SUM(AA6:AA8)</f>
        <v>622956130</v>
      </c>
    </row>
    <row r="6" spans="1:27" ht="13.5">
      <c r="A6" s="5" t="s">
        <v>33</v>
      </c>
      <c r="B6" s="3"/>
      <c r="C6" s="22"/>
      <c r="D6" s="22"/>
      <c r="E6" s="23">
        <v>428467000</v>
      </c>
      <c r="F6" s="24">
        <v>428467000</v>
      </c>
      <c r="G6" s="24">
        <v>134021000</v>
      </c>
      <c r="H6" s="24"/>
      <c r="I6" s="24"/>
      <c r="J6" s="24">
        <v>134021000</v>
      </c>
      <c r="K6" s="24"/>
      <c r="L6" s="24">
        <v>112822000</v>
      </c>
      <c r="M6" s="24"/>
      <c r="N6" s="24">
        <v>112822000</v>
      </c>
      <c r="O6" s="24"/>
      <c r="P6" s="24"/>
      <c r="Q6" s="24"/>
      <c r="R6" s="24"/>
      <c r="S6" s="24"/>
      <c r="T6" s="24"/>
      <c r="U6" s="24"/>
      <c r="V6" s="24"/>
      <c r="W6" s="24">
        <v>246843000</v>
      </c>
      <c r="X6" s="24">
        <v>214236000</v>
      </c>
      <c r="Y6" s="24">
        <v>32607000</v>
      </c>
      <c r="Z6" s="6">
        <v>15.22</v>
      </c>
      <c r="AA6" s="22">
        <v>428467000</v>
      </c>
    </row>
    <row r="7" spans="1:27" ht="13.5">
      <c r="A7" s="5" t="s">
        <v>34</v>
      </c>
      <c r="B7" s="3"/>
      <c r="C7" s="25"/>
      <c r="D7" s="25"/>
      <c r="E7" s="26">
        <v>194239130</v>
      </c>
      <c r="F7" s="27">
        <v>194239130</v>
      </c>
      <c r="G7" s="27">
        <v>7598320</v>
      </c>
      <c r="H7" s="27">
        <v>8678603</v>
      </c>
      <c r="I7" s="27">
        <v>6589329</v>
      </c>
      <c r="J7" s="27">
        <v>22866252</v>
      </c>
      <c r="K7" s="27">
        <v>7458966</v>
      </c>
      <c r="L7" s="27">
        <v>7037189</v>
      </c>
      <c r="M7" s="27">
        <v>7096669</v>
      </c>
      <c r="N7" s="27">
        <v>21592824</v>
      </c>
      <c r="O7" s="27"/>
      <c r="P7" s="27"/>
      <c r="Q7" s="27"/>
      <c r="R7" s="27"/>
      <c r="S7" s="27"/>
      <c r="T7" s="27"/>
      <c r="U7" s="27"/>
      <c r="V7" s="27"/>
      <c r="W7" s="27">
        <v>44459076</v>
      </c>
      <c r="X7" s="27">
        <v>97116000</v>
      </c>
      <c r="Y7" s="27">
        <v>-52656924</v>
      </c>
      <c r="Z7" s="7">
        <v>-54.22</v>
      </c>
      <c r="AA7" s="25">
        <v>194239130</v>
      </c>
    </row>
    <row r="8" spans="1:27" ht="13.5">
      <c r="A8" s="5" t="s">
        <v>35</v>
      </c>
      <c r="B8" s="3"/>
      <c r="C8" s="22"/>
      <c r="D8" s="22"/>
      <c r="E8" s="23">
        <v>250000</v>
      </c>
      <c r="F8" s="24">
        <v>250000</v>
      </c>
      <c r="G8" s="24">
        <v>66646</v>
      </c>
      <c r="H8" s="24">
        <v>113017</v>
      </c>
      <c r="I8" s="24">
        <v>981946</v>
      </c>
      <c r="J8" s="24">
        <v>1161609</v>
      </c>
      <c r="K8" s="24">
        <v>15361</v>
      </c>
      <c r="L8" s="24">
        <v>64012</v>
      </c>
      <c r="M8" s="24">
        <v>18414</v>
      </c>
      <c r="N8" s="24">
        <v>97787</v>
      </c>
      <c r="O8" s="24"/>
      <c r="P8" s="24"/>
      <c r="Q8" s="24"/>
      <c r="R8" s="24"/>
      <c r="S8" s="24"/>
      <c r="T8" s="24"/>
      <c r="U8" s="24"/>
      <c r="V8" s="24"/>
      <c r="W8" s="24">
        <v>1259396</v>
      </c>
      <c r="X8" s="24">
        <v>126000</v>
      </c>
      <c r="Y8" s="24">
        <v>1133396</v>
      </c>
      <c r="Z8" s="6">
        <v>899.52</v>
      </c>
      <c r="AA8" s="22">
        <v>250000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19700000</v>
      </c>
      <c r="F9" s="21">
        <f t="shared" si="1"/>
        <v>19700000</v>
      </c>
      <c r="G9" s="21">
        <f t="shared" si="1"/>
        <v>1321218</v>
      </c>
      <c r="H9" s="21">
        <f t="shared" si="1"/>
        <v>1268487</v>
      </c>
      <c r="I9" s="21">
        <f t="shared" si="1"/>
        <v>2688893</v>
      </c>
      <c r="J9" s="21">
        <f t="shared" si="1"/>
        <v>5278598</v>
      </c>
      <c r="K9" s="21">
        <f t="shared" si="1"/>
        <v>1531263</v>
      </c>
      <c r="L9" s="21">
        <f t="shared" si="1"/>
        <v>1263830</v>
      </c>
      <c r="M9" s="21">
        <f t="shared" si="1"/>
        <v>2922529</v>
      </c>
      <c r="N9" s="21">
        <f t="shared" si="1"/>
        <v>5717622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10996220</v>
      </c>
      <c r="X9" s="21">
        <f t="shared" si="1"/>
        <v>9846000</v>
      </c>
      <c r="Y9" s="21">
        <f t="shared" si="1"/>
        <v>1150220</v>
      </c>
      <c r="Z9" s="4">
        <f>+IF(X9&lt;&gt;0,+(Y9/X9)*100,0)</f>
        <v>11.682104407881374</v>
      </c>
      <c r="AA9" s="19">
        <f>SUM(AA10:AA14)</f>
        <v>19700000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>
        <v>1000000</v>
      </c>
      <c r="F11" s="24">
        <v>1000000</v>
      </c>
      <c r="G11" s="24">
        <v>72145</v>
      </c>
      <c r="H11" s="24">
        <v>59919</v>
      </c>
      <c r="I11" s="24">
        <v>98162</v>
      </c>
      <c r="J11" s="24">
        <v>230226</v>
      </c>
      <c r="K11" s="24">
        <v>99463</v>
      </c>
      <c r="L11" s="24">
        <v>77882</v>
      </c>
      <c r="M11" s="24">
        <v>52089</v>
      </c>
      <c r="N11" s="24">
        <v>229434</v>
      </c>
      <c r="O11" s="24"/>
      <c r="P11" s="24"/>
      <c r="Q11" s="24"/>
      <c r="R11" s="24"/>
      <c r="S11" s="24"/>
      <c r="T11" s="24"/>
      <c r="U11" s="24"/>
      <c r="V11" s="24"/>
      <c r="W11" s="24">
        <v>459660</v>
      </c>
      <c r="X11" s="24">
        <v>498000</v>
      </c>
      <c r="Y11" s="24">
        <v>-38340</v>
      </c>
      <c r="Z11" s="6">
        <v>-7.7</v>
      </c>
      <c r="AA11" s="22">
        <v>1000000</v>
      </c>
    </row>
    <row r="12" spans="1:27" ht="13.5">
      <c r="A12" s="5" t="s">
        <v>39</v>
      </c>
      <c r="B12" s="3"/>
      <c r="C12" s="22"/>
      <c r="D12" s="22"/>
      <c r="E12" s="23">
        <v>14700000</v>
      </c>
      <c r="F12" s="24">
        <v>14700000</v>
      </c>
      <c r="G12" s="24">
        <v>1249051</v>
      </c>
      <c r="H12" s="24">
        <v>1208377</v>
      </c>
      <c r="I12" s="24">
        <v>1090731</v>
      </c>
      <c r="J12" s="24">
        <v>3548159</v>
      </c>
      <c r="K12" s="24">
        <v>1431263</v>
      </c>
      <c r="L12" s="24">
        <v>1185850</v>
      </c>
      <c r="M12" s="24">
        <v>1370440</v>
      </c>
      <c r="N12" s="24">
        <v>3987553</v>
      </c>
      <c r="O12" s="24"/>
      <c r="P12" s="24"/>
      <c r="Q12" s="24"/>
      <c r="R12" s="24"/>
      <c r="S12" s="24"/>
      <c r="T12" s="24"/>
      <c r="U12" s="24"/>
      <c r="V12" s="24"/>
      <c r="W12" s="24">
        <v>7535712</v>
      </c>
      <c r="X12" s="24">
        <v>7350000</v>
      </c>
      <c r="Y12" s="24">
        <v>185712</v>
      </c>
      <c r="Z12" s="6">
        <v>2.53</v>
      </c>
      <c r="AA12" s="22">
        <v>14700000</v>
      </c>
    </row>
    <row r="13" spans="1:27" ht="13.5">
      <c r="A13" s="5" t="s">
        <v>40</v>
      </c>
      <c r="B13" s="3"/>
      <c r="C13" s="22"/>
      <c r="D13" s="22"/>
      <c r="E13" s="23">
        <v>4000000</v>
      </c>
      <c r="F13" s="24">
        <v>4000000</v>
      </c>
      <c r="G13" s="24">
        <v>22</v>
      </c>
      <c r="H13" s="24">
        <v>191</v>
      </c>
      <c r="I13" s="24">
        <v>1500000</v>
      </c>
      <c r="J13" s="24">
        <v>1500213</v>
      </c>
      <c r="K13" s="24">
        <v>537</v>
      </c>
      <c r="L13" s="24">
        <v>98</v>
      </c>
      <c r="M13" s="24">
        <v>1500000</v>
      </c>
      <c r="N13" s="24">
        <v>1500635</v>
      </c>
      <c r="O13" s="24"/>
      <c r="P13" s="24"/>
      <c r="Q13" s="24"/>
      <c r="R13" s="24"/>
      <c r="S13" s="24"/>
      <c r="T13" s="24"/>
      <c r="U13" s="24"/>
      <c r="V13" s="24"/>
      <c r="W13" s="24">
        <v>3000848</v>
      </c>
      <c r="X13" s="24">
        <v>1998000</v>
      </c>
      <c r="Y13" s="24">
        <v>1002848</v>
      </c>
      <c r="Z13" s="6">
        <v>50.19</v>
      </c>
      <c r="AA13" s="22">
        <v>4000000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237984292</v>
      </c>
      <c r="F15" s="21">
        <f t="shared" si="2"/>
        <v>237984292</v>
      </c>
      <c r="G15" s="21">
        <f t="shared" si="2"/>
        <v>35967584</v>
      </c>
      <c r="H15" s="21">
        <f t="shared" si="2"/>
        <v>1663732</v>
      </c>
      <c r="I15" s="21">
        <f t="shared" si="2"/>
        <v>5285063</v>
      </c>
      <c r="J15" s="21">
        <f t="shared" si="2"/>
        <v>42916379</v>
      </c>
      <c r="K15" s="21">
        <f t="shared" si="2"/>
        <v>1237758</v>
      </c>
      <c r="L15" s="21">
        <f t="shared" si="2"/>
        <v>50176061</v>
      </c>
      <c r="M15" s="21">
        <f t="shared" si="2"/>
        <v>769406</v>
      </c>
      <c r="N15" s="21">
        <f t="shared" si="2"/>
        <v>52183225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95099604</v>
      </c>
      <c r="X15" s="21">
        <f t="shared" si="2"/>
        <v>118986000</v>
      </c>
      <c r="Y15" s="21">
        <f t="shared" si="2"/>
        <v>-23886396</v>
      </c>
      <c r="Z15" s="4">
        <f>+IF(X15&lt;&gt;0,+(Y15/X15)*100,0)</f>
        <v>-20.074963441077102</v>
      </c>
      <c r="AA15" s="19">
        <f>SUM(AA16:AA18)</f>
        <v>237984292</v>
      </c>
    </row>
    <row r="16" spans="1:27" ht="13.5">
      <c r="A16" s="5" t="s">
        <v>43</v>
      </c>
      <c r="B16" s="3"/>
      <c r="C16" s="22"/>
      <c r="D16" s="22"/>
      <c r="E16" s="23">
        <v>94787292</v>
      </c>
      <c r="F16" s="24">
        <v>94787292</v>
      </c>
      <c r="G16" s="24">
        <v>1122584</v>
      </c>
      <c r="H16" s="24">
        <v>968732</v>
      </c>
      <c r="I16" s="24">
        <v>1594063</v>
      </c>
      <c r="J16" s="24">
        <v>3685379</v>
      </c>
      <c r="K16" s="24">
        <v>1236881</v>
      </c>
      <c r="L16" s="24">
        <v>964061</v>
      </c>
      <c r="M16" s="24">
        <v>769406</v>
      </c>
      <c r="N16" s="24">
        <v>2970348</v>
      </c>
      <c r="O16" s="24"/>
      <c r="P16" s="24"/>
      <c r="Q16" s="24"/>
      <c r="R16" s="24"/>
      <c r="S16" s="24"/>
      <c r="T16" s="24"/>
      <c r="U16" s="24"/>
      <c r="V16" s="24"/>
      <c r="W16" s="24">
        <v>6655727</v>
      </c>
      <c r="X16" s="24">
        <v>47388000</v>
      </c>
      <c r="Y16" s="24">
        <v>-40732273</v>
      </c>
      <c r="Z16" s="6">
        <v>-85.95</v>
      </c>
      <c r="AA16" s="22">
        <v>94787292</v>
      </c>
    </row>
    <row r="17" spans="1:27" ht="13.5">
      <c r="A17" s="5" t="s">
        <v>44</v>
      </c>
      <c r="B17" s="3"/>
      <c r="C17" s="22"/>
      <c r="D17" s="22"/>
      <c r="E17" s="23">
        <v>143197000</v>
      </c>
      <c r="F17" s="24">
        <v>143197000</v>
      </c>
      <c r="G17" s="24">
        <v>34845000</v>
      </c>
      <c r="H17" s="24">
        <v>695000</v>
      </c>
      <c r="I17" s="24">
        <v>3691000</v>
      </c>
      <c r="J17" s="24">
        <v>39231000</v>
      </c>
      <c r="K17" s="24">
        <v>877</v>
      </c>
      <c r="L17" s="24">
        <v>49212000</v>
      </c>
      <c r="M17" s="24"/>
      <c r="N17" s="24">
        <v>49212877</v>
      </c>
      <c r="O17" s="24"/>
      <c r="P17" s="24"/>
      <c r="Q17" s="24"/>
      <c r="R17" s="24"/>
      <c r="S17" s="24"/>
      <c r="T17" s="24"/>
      <c r="U17" s="24"/>
      <c r="V17" s="24"/>
      <c r="W17" s="24">
        <v>88443877</v>
      </c>
      <c r="X17" s="24">
        <v>71598000</v>
      </c>
      <c r="Y17" s="24">
        <v>16845877</v>
      </c>
      <c r="Z17" s="6">
        <v>23.53</v>
      </c>
      <c r="AA17" s="22">
        <v>143197000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3000000</v>
      </c>
      <c r="F19" s="21">
        <f t="shared" si="3"/>
        <v>3000000</v>
      </c>
      <c r="G19" s="21">
        <f t="shared" si="3"/>
        <v>3894465</v>
      </c>
      <c r="H19" s="21">
        <f t="shared" si="3"/>
        <v>3942692</v>
      </c>
      <c r="I19" s="21">
        <f t="shared" si="3"/>
        <v>4085472</v>
      </c>
      <c r="J19" s="21">
        <f t="shared" si="3"/>
        <v>11922629</v>
      </c>
      <c r="K19" s="21">
        <f t="shared" si="3"/>
        <v>4064344</v>
      </c>
      <c r="L19" s="21">
        <f t="shared" si="3"/>
        <v>4089067</v>
      </c>
      <c r="M19" s="21">
        <f t="shared" si="3"/>
        <v>3969365</v>
      </c>
      <c r="N19" s="21">
        <f t="shared" si="3"/>
        <v>12122776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24045405</v>
      </c>
      <c r="X19" s="21">
        <f t="shared" si="3"/>
        <v>1500000</v>
      </c>
      <c r="Y19" s="21">
        <f t="shared" si="3"/>
        <v>22545405</v>
      </c>
      <c r="Z19" s="4">
        <f>+IF(X19&lt;&gt;0,+(Y19/X19)*100,0)</f>
        <v>1503.027</v>
      </c>
      <c r="AA19" s="19">
        <f>SUM(AA20:AA23)</f>
        <v>3000000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>
        <v>3000000</v>
      </c>
      <c r="F23" s="24">
        <v>3000000</v>
      </c>
      <c r="G23" s="24">
        <v>3894465</v>
      </c>
      <c r="H23" s="24">
        <v>3942692</v>
      </c>
      <c r="I23" s="24">
        <v>4085472</v>
      </c>
      <c r="J23" s="24">
        <v>11922629</v>
      </c>
      <c r="K23" s="24">
        <v>4064344</v>
      </c>
      <c r="L23" s="24">
        <v>4089067</v>
      </c>
      <c r="M23" s="24">
        <v>3969365</v>
      </c>
      <c r="N23" s="24">
        <v>12122776</v>
      </c>
      <c r="O23" s="24"/>
      <c r="P23" s="24"/>
      <c r="Q23" s="24"/>
      <c r="R23" s="24"/>
      <c r="S23" s="24"/>
      <c r="T23" s="24"/>
      <c r="U23" s="24"/>
      <c r="V23" s="24"/>
      <c r="W23" s="24">
        <v>24045405</v>
      </c>
      <c r="X23" s="24">
        <v>1500000</v>
      </c>
      <c r="Y23" s="24">
        <v>22545405</v>
      </c>
      <c r="Z23" s="6">
        <v>1503.03</v>
      </c>
      <c r="AA23" s="22">
        <v>3000000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883640422</v>
      </c>
      <c r="F25" s="42">
        <f t="shared" si="4"/>
        <v>883640422</v>
      </c>
      <c r="G25" s="42">
        <f t="shared" si="4"/>
        <v>182869233</v>
      </c>
      <c r="H25" s="42">
        <f t="shared" si="4"/>
        <v>15666531</v>
      </c>
      <c r="I25" s="42">
        <f t="shared" si="4"/>
        <v>19630703</v>
      </c>
      <c r="J25" s="42">
        <f t="shared" si="4"/>
        <v>218166467</v>
      </c>
      <c r="K25" s="42">
        <f t="shared" si="4"/>
        <v>14307692</v>
      </c>
      <c r="L25" s="42">
        <f t="shared" si="4"/>
        <v>175452159</v>
      </c>
      <c r="M25" s="42">
        <f t="shared" si="4"/>
        <v>14776383</v>
      </c>
      <c r="N25" s="42">
        <f t="shared" si="4"/>
        <v>204536234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422702701</v>
      </c>
      <c r="X25" s="42">
        <f t="shared" si="4"/>
        <v>441810000</v>
      </c>
      <c r="Y25" s="42">
        <f t="shared" si="4"/>
        <v>-19107299</v>
      </c>
      <c r="Z25" s="43">
        <f>+IF(X25&lt;&gt;0,+(Y25/X25)*100,0)</f>
        <v>-4.32477739299699</v>
      </c>
      <c r="AA25" s="40">
        <f>+AA5+AA9+AA15+AA19+AA24</f>
        <v>883640422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203742764</v>
      </c>
      <c r="F28" s="21">
        <f t="shared" si="5"/>
        <v>203742764</v>
      </c>
      <c r="G28" s="21">
        <f t="shared" si="5"/>
        <v>16088065</v>
      </c>
      <c r="H28" s="21">
        <f t="shared" si="5"/>
        <v>14830344</v>
      </c>
      <c r="I28" s="21">
        <f t="shared" si="5"/>
        <v>14759057</v>
      </c>
      <c r="J28" s="21">
        <f t="shared" si="5"/>
        <v>45677466</v>
      </c>
      <c r="K28" s="21">
        <f t="shared" si="5"/>
        <v>15339421</v>
      </c>
      <c r="L28" s="21">
        <f t="shared" si="5"/>
        <v>11054734</v>
      </c>
      <c r="M28" s="21">
        <f t="shared" si="5"/>
        <v>10793573</v>
      </c>
      <c r="N28" s="21">
        <f t="shared" si="5"/>
        <v>37187728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82865194</v>
      </c>
      <c r="X28" s="21">
        <f t="shared" si="5"/>
        <v>96701000</v>
      </c>
      <c r="Y28" s="21">
        <f t="shared" si="5"/>
        <v>-13835806</v>
      </c>
      <c r="Z28" s="4">
        <f>+IF(X28&lt;&gt;0,+(Y28/X28)*100,0)</f>
        <v>-14.307821015294566</v>
      </c>
      <c r="AA28" s="19">
        <f>SUM(AA29:AA31)</f>
        <v>203742764</v>
      </c>
    </row>
    <row r="29" spans="1:27" ht="13.5">
      <c r="A29" s="5" t="s">
        <v>33</v>
      </c>
      <c r="B29" s="3"/>
      <c r="C29" s="22"/>
      <c r="D29" s="22"/>
      <c r="E29" s="23">
        <v>117019734</v>
      </c>
      <c r="F29" s="24">
        <v>117019734</v>
      </c>
      <c r="G29" s="24">
        <v>10440510</v>
      </c>
      <c r="H29" s="24">
        <v>8062679</v>
      </c>
      <c r="I29" s="24">
        <v>6745377</v>
      </c>
      <c r="J29" s="24">
        <v>25248566</v>
      </c>
      <c r="K29" s="24">
        <v>8363213</v>
      </c>
      <c r="L29" s="24">
        <v>5800061</v>
      </c>
      <c r="M29" s="24">
        <v>4699402</v>
      </c>
      <c r="N29" s="24">
        <v>18862676</v>
      </c>
      <c r="O29" s="24"/>
      <c r="P29" s="24"/>
      <c r="Q29" s="24"/>
      <c r="R29" s="24"/>
      <c r="S29" s="24"/>
      <c r="T29" s="24"/>
      <c r="U29" s="24"/>
      <c r="V29" s="24"/>
      <c r="W29" s="24">
        <v>44111242</v>
      </c>
      <c r="X29" s="24">
        <v>54645000</v>
      </c>
      <c r="Y29" s="24">
        <v>-10533758</v>
      </c>
      <c r="Z29" s="6">
        <v>-19.28</v>
      </c>
      <c r="AA29" s="22">
        <v>117019734</v>
      </c>
    </row>
    <row r="30" spans="1:27" ht="13.5">
      <c r="A30" s="5" t="s">
        <v>34</v>
      </c>
      <c r="B30" s="3"/>
      <c r="C30" s="25"/>
      <c r="D30" s="25"/>
      <c r="E30" s="26">
        <v>36013256</v>
      </c>
      <c r="F30" s="27">
        <v>36013256</v>
      </c>
      <c r="G30" s="27">
        <v>2407546</v>
      </c>
      <c r="H30" s="27">
        <v>2180217</v>
      </c>
      <c r="I30" s="27">
        <v>3660241</v>
      </c>
      <c r="J30" s="27">
        <v>8248004</v>
      </c>
      <c r="K30" s="27">
        <v>2487728</v>
      </c>
      <c r="L30" s="27">
        <v>2555352</v>
      </c>
      <c r="M30" s="27">
        <v>1963625</v>
      </c>
      <c r="N30" s="27">
        <v>7006705</v>
      </c>
      <c r="O30" s="27"/>
      <c r="P30" s="27"/>
      <c r="Q30" s="27"/>
      <c r="R30" s="27"/>
      <c r="S30" s="27"/>
      <c r="T30" s="27"/>
      <c r="U30" s="27"/>
      <c r="V30" s="27"/>
      <c r="W30" s="27">
        <v>15254709</v>
      </c>
      <c r="X30" s="27">
        <v>15902000</v>
      </c>
      <c r="Y30" s="27">
        <v>-647291</v>
      </c>
      <c r="Z30" s="7">
        <v>-4.07</v>
      </c>
      <c r="AA30" s="25">
        <v>36013256</v>
      </c>
    </row>
    <row r="31" spans="1:27" ht="13.5">
      <c r="A31" s="5" t="s">
        <v>35</v>
      </c>
      <c r="B31" s="3"/>
      <c r="C31" s="22"/>
      <c r="D31" s="22"/>
      <c r="E31" s="23">
        <v>50709774</v>
      </c>
      <c r="F31" s="24">
        <v>50709774</v>
      </c>
      <c r="G31" s="24">
        <v>3240009</v>
      </c>
      <c r="H31" s="24">
        <v>4587448</v>
      </c>
      <c r="I31" s="24">
        <v>4353439</v>
      </c>
      <c r="J31" s="24">
        <v>12180896</v>
      </c>
      <c r="K31" s="24">
        <v>4488480</v>
      </c>
      <c r="L31" s="24">
        <v>2699321</v>
      </c>
      <c r="M31" s="24">
        <v>4130546</v>
      </c>
      <c r="N31" s="24">
        <v>11318347</v>
      </c>
      <c r="O31" s="24"/>
      <c r="P31" s="24"/>
      <c r="Q31" s="24"/>
      <c r="R31" s="24"/>
      <c r="S31" s="24"/>
      <c r="T31" s="24"/>
      <c r="U31" s="24"/>
      <c r="V31" s="24"/>
      <c r="W31" s="24">
        <v>23499243</v>
      </c>
      <c r="X31" s="24">
        <v>26154000</v>
      </c>
      <c r="Y31" s="24">
        <v>-2654757</v>
      </c>
      <c r="Z31" s="6">
        <v>-10.15</v>
      </c>
      <c r="AA31" s="22">
        <v>50709774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189621385</v>
      </c>
      <c r="F32" s="21">
        <f t="shared" si="6"/>
        <v>189621385</v>
      </c>
      <c r="G32" s="21">
        <f t="shared" si="6"/>
        <v>7653689</v>
      </c>
      <c r="H32" s="21">
        <f t="shared" si="6"/>
        <v>11692237</v>
      </c>
      <c r="I32" s="21">
        <f t="shared" si="6"/>
        <v>12576142</v>
      </c>
      <c r="J32" s="21">
        <f t="shared" si="6"/>
        <v>31922068</v>
      </c>
      <c r="K32" s="21">
        <f t="shared" si="6"/>
        <v>7395530</v>
      </c>
      <c r="L32" s="21">
        <f t="shared" si="6"/>
        <v>14498434</v>
      </c>
      <c r="M32" s="21">
        <f t="shared" si="6"/>
        <v>18009694</v>
      </c>
      <c r="N32" s="21">
        <f t="shared" si="6"/>
        <v>39903658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71825726</v>
      </c>
      <c r="X32" s="21">
        <f t="shared" si="6"/>
        <v>128662500</v>
      </c>
      <c r="Y32" s="21">
        <f t="shared" si="6"/>
        <v>-56836774</v>
      </c>
      <c r="Z32" s="4">
        <f>+IF(X32&lt;&gt;0,+(Y32/X32)*100,0)</f>
        <v>-44.17508908967259</v>
      </c>
      <c r="AA32" s="19">
        <f>SUM(AA33:AA37)</f>
        <v>189621385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>
        <v>26047867</v>
      </c>
      <c r="F34" s="24">
        <v>26047867</v>
      </c>
      <c r="G34" s="24">
        <v>1627079</v>
      </c>
      <c r="H34" s="24">
        <v>1590890</v>
      </c>
      <c r="I34" s="24">
        <v>1034502</v>
      </c>
      <c r="J34" s="24">
        <v>4252471</v>
      </c>
      <c r="K34" s="24">
        <v>624799</v>
      </c>
      <c r="L34" s="24">
        <v>663215</v>
      </c>
      <c r="M34" s="24">
        <v>588651</v>
      </c>
      <c r="N34" s="24">
        <v>1876665</v>
      </c>
      <c r="O34" s="24"/>
      <c r="P34" s="24"/>
      <c r="Q34" s="24"/>
      <c r="R34" s="24"/>
      <c r="S34" s="24"/>
      <c r="T34" s="24"/>
      <c r="U34" s="24"/>
      <c r="V34" s="24"/>
      <c r="W34" s="24">
        <v>6129136</v>
      </c>
      <c r="X34" s="24">
        <v>13026000</v>
      </c>
      <c r="Y34" s="24">
        <v>-6896864</v>
      </c>
      <c r="Z34" s="6">
        <v>-52.95</v>
      </c>
      <c r="AA34" s="22">
        <v>26047867</v>
      </c>
    </row>
    <row r="35" spans="1:27" ht="13.5">
      <c r="A35" s="5" t="s">
        <v>39</v>
      </c>
      <c r="B35" s="3"/>
      <c r="C35" s="22"/>
      <c r="D35" s="22"/>
      <c r="E35" s="23">
        <v>31604400</v>
      </c>
      <c r="F35" s="24">
        <v>31604400</v>
      </c>
      <c r="G35" s="24">
        <v>2297110</v>
      </c>
      <c r="H35" s="24">
        <v>2257277</v>
      </c>
      <c r="I35" s="24">
        <v>3625116</v>
      </c>
      <c r="J35" s="24">
        <v>8179503</v>
      </c>
      <c r="K35" s="24">
        <v>3252120</v>
      </c>
      <c r="L35" s="24">
        <v>3325173</v>
      </c>
      <c r="M35" s="24">
        <v>3346843</v>
      </c>
      <c r="N35" s="24">
        <v>9924136</v>
      </c>
      <c r="O35" s="24"/>
      <c r="P35" s="24"/>
      <c r="Q35" s="24"/>
      <c r="R35" s="24"/>
      <c r="S35" s="24"/>
      <c r="T35" s="24"/>
      <c r="U35" s="24"/>
      <c r="V35" s="24"/>
      <c r="W35" s="24">
        <v>18103639</v>
      </c>
      <c r="X35" s="24">
        <v>15804000</v>
      </c>
      <c r="Y35" s="24">
        <v>2299639</v>
      </c>
      <c r="Z35" s="6">
        <v>14.55</v>
      </c>
      <c r="AA35" s="22">
        <v>31604400</v>
      </c>
    </row>
    <row r="36" spans="1:27" ht="13.5">
      <c r="A36" s="5" t="s">
        <v>40</v>
      </c>
      <c r="B36" s="3"/>
      <c r="C36" s="22"/>
      <c r="D36" s="22"/>
      <c r="E36" s="23">
        <v>131969118</v>
      </c>
      <c r="F36" s="24">
        <v>131969118</v>
      </c>
      <c r="G36" s="24">
        <v>3729500</v>
      </c>
      <c r="H36" s="24">
        <v>7844070</v>
      </c>
      <c r="I36" s="24">
        <v>7916524</v>
      </c>
      <c r="J36" s="24">
        <v>19490094</v>
      </c>
      <c r="K36" s="24">
        <v>3518611</v>
      </c>
      <c r="L36" s="24">
        <v>10510046</v>
      </c>
      <c r="M36" s="24">
        <v>14074200</v>
      </c>
      <c r="N36" s="24">
        <v>28102857</v>
      </c>
      <c r="O36" s="24"/>
      <c r="P36" s="24"/>
      <c r="Q36" s="24"/>
      <c r="R36" s="24"/>
      <c r="S36" s="24"/>
      <c r="T36" s="24"/>
      <c r="U36" s="24"/>
      <c r="V36" s="24"/>
      <c r="W36" s="24">
        <v>47592951</v>
      </c>
      <c r="X36" s="24">
        <v>99832500</v>
      </c>
      <c r="Y36" s="24">
        <v>-52239549</v>
      </c>
      <c r="Z36" s="6">
        <v>-52.33</v>
      </c>
      <c r="AA36" s="22">
        <v>131969118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113061064</v>
      </c>
      <c r="F38" s="21">
        <f t="shared" si="7"/>
        <v>113061064</v>
      </c>
      <c r="G38" s="21">
        <f t="shared" si="7"/>
        <v>4219168</v>
      </c>
      <c r="H38" s="21">
        <f t="shared" si="7"/>
        <v>4775731</v>
      </c>
      <c r="I38" s="21">
        <f t="shared" si="7"/>
        <v>7795524</v>
      </c>
      <c r="J38" s="21">
        <f t="shared" si="7"/>
        <v>16790423</v>
      </c>
      <c r="K38" s="21">
        <f t="shared" si="7"/>
        <v>7683695</v>
      </c>
      <c r="L38" s="21">
        <f t="shared" si="7"/>
        <v>11430404</v>
      </c>
      <c r="M38" s="21">
        <f t="shared" si="7"/>
        <v>5178235</v>
      </c>
      <c r="N38" s="21">
        <f t="shared" si="7"/>
        <v>24292334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41082757</v>
      </c>
      <c r="X38" s="21">
        <f t="shared" si="7"/>
        <v>59551500</v>
      </c>
      <c r="Y38" s="21">
        <f t="shared" si="7"/>
        <v>-18468743</v>
      </c>
      <c r="Z38" s="4">
        <f>+IF(X38&lt;&gt;0,+(Y38/X38)*100,0)</f>
        <v>-31.01306096403953</v>
      </c>
      <c r="AA38" s="19">
        <f>SUM(AA39:AA41)</f>
        <v>113061064</v>
      </c>
    </row>
    <row r="39" spans="1:27" ht="13.5">
      <c r="A39" s="5" t="s">
        <v>43</v>
      </c>
      <c r="B39" s="3"/>
      <c r="C39" s="22"/>
      <c r="D39" s="22"/>
      <c r="E39" s="23">
        <v>20908218</v>
      </c>
      <c r="F39" s="24">
        <v>20908218</v>
      </c>
      <c r="G39" s="24">
        <v>2078273</v>
      </c>
      <c r="H39" s="24">
        <v>2094574</v>
      </c>
      <c r="I39" s="24">
        <v>2279807</v>
      </c>
      <c r="J39" s="24">
        <v>6452654</v>
      </c>
      <c r="K39" s="24">
        <v>2494130</v>
      </c>
      <c r="L39" s="24">
        <v>3265640</v>
      </c>
      <c r="M39" s="24">
        <v>2266265</v>
      </c>
      <c r="N39" s="24">
        <v>8026035</v>
      </c>
      <c r="O39" s="24"/>
      <c r="P39" s="24"/>
      <c r="Q39" s="24"/>
      <c r="R39" s="24"/>
      <c r="S39" s="24"/>
      <c r="T39" s="24"/>
      <c r="U39" s="24"/>
      <c r="V39" s="24"/>
      <c r="W39" s="24">
        <v>14478689</v>
      </c>
      <c r="X39" s="24">
        <v>9780000</v>
      </c>
      <c r="Y39" s="24">
        <v>4698689</v>
      </c>
      <c r="Z39" s="6">
        <v>48.04</v>
      </c>
      <c r="AA39" s="22">
        <v>20908218</v>
      </c>
    </row>
    <row r="40" spans="1:27" ht="13.5">
      <c r="A40" s="5" t="s">
        <v>44</v>
      </c>
      <c r="B40" s="3"/>
      <c r="C40" s="22"/>
      <c r="D40" s="22"/>
      <c r="E40" s="23">
        <v>92152846</v>
      </c>
      <c r="F40" s="24">
        <v>92152846</v>
      </c>
      <c r="G40" s="24">
        <v>2140895</v>
      </c>
      <c r="H40" s="24">
        <v>2681157</v>
      </c>
      <c r="I40" s="24">
        <v>5515717</v>
      </c>
      <c r="J40" s="24">
        <v>10337769</v>
      </c>
      <c r="K40" s="24">
        <v>5189565</v>
      </c>
      <c r="L40" s="24">
        <v>8164764</v>
      </c>
      <c r="M40" s="24">
        <v>2911970</v>
      </c>
      <c r="N40" s="24">
        <v>16266299</v>
      </c>
      <c r="O40" s="24"/>
      <c r="P40" s="24"/>
      <c r="Q40" s="24"/>
      <c r="R40" s="24"/>
      <c r="S40" s="24"/>
      <c r="T40" s="24"/>
      <c r="U40" s="24"/>
      <c r="V40" s="24"/>
      <c r="W40" s="24">
        <v>26604068</v>
      </c>
      <c r="X40" s="24">
        <v>49771500</v>
      </c>
      <c r="Y40" s="24">
        <v>-23167432</v>
      </c>
      <c r="Z40" s="6">
        <v>-46.55</v>
      </c>
      <c r="AA40" s="22">
        <v>92152846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43361563</v>
      </c>
      <c r="F42" s="21">
        <f t="shared" si="8"/>
        <v>43361563</v>
      </c>
      <c r="G42" s="21">
        <f t="shared" si="8"/>
        <v>3012679</v>
      </c>
      <c r="H42" s="21">
        <f t="shared" si="8"/>
        <v>3312774</v>
      </c>
      <c r="I42" s="21">
        <f t="shared" si="8"/>
        <v>3173531</v>
      </c>
      <c r="J42" s="21">
        <f t="shared" si="8"/>
        <v>9498984</v>
      </c>
      <c r="K42" s="21">
        <f t="shared" si="8"/>
        <v>3511279</v>
      </c>
      <c r="L42" s="21">
        <f t="shared" si="8"/>
        <v>2779625</v>
      </c>
      <c r="M42" s="21">
        <f t="shared" si="8"/>
        <v>3239207</v>
      </c>
      <c r="N42" s="21">
        <f t="shared" si="8"/>
        <v>9530111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19029095</v>
      </c>
      <c r="X42" s="21">
        <f t="shared" si="8"/>
        <v>21684000</v>
      </c>
      <c r="Y42" s="21">
        <f t="shared" si="8"/>
        <v>-2654905</v>
      </c>
      <c r="Z42" s="4">
        <f>+IF(X42&lt;&gt;0,+(Y42/X42)*100,0)</f>
        <v>-12.243612802066039</v>
      </c>
      <c r="AA42" s="19">
        <f>SUM(AA43:AA46)</f>
        <v>43361563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>
        <v>43361563</v>
      </c>
      <c r="F46" s="24">
        <v>43361563</v>
      </c>
      <c r="G46" s="24">
        <v>3012679</v>
      </c>
      <c r="H46" s="24">
        <v>3312774</v>
      </c>
      <c r="I46" s="24">
        <v>3173531</v>
      </c>
      <c r="J46" s="24">
        <v>9498984</v>
      </c>
      <c r="K46" s="24">
        <v>3511279</v>
      </c>
      <c r="L46" s="24">
        <v>2779625</v>
      </c>
      <c r="M46" s="24">
        <v>3239207</v>
      </c>
      <c r="N46" s="24">
        <v>9530111</v>
      </c>
      <c r="O46" s="24"/>
      <c r="P46" s="24"/>
      <c r="Q46" s="24"/>
      <c r="R46" s="24"/>
      <c r="S46" s="24"/>
      <c r="T46" s="24"/>
      <c r="U46" s="24"/>
      <c r="V46" s="24"/>
      <c r="W46" s="24">
        <v>19029095</v>
      </c>
      <c r="X46" s="24">
        <v>21684000</v>
      </c>
      <c r="Y46" s="24">
        <v>-2654905</v>
      </c>
      <c r="Z46" s="6">
        <v>-12.24</v>
      </c>
      <c r="AA46" s="22">
        <v>43361563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549786776</v>
      </c>
      <c r="F48" s="42">
        <f t="shared" si="9"/>
        <v>549786776</v>
      </c>
      <c r="G48" s="42">
        <f t="shared" si="9"/>
        <v>30973601</v>
      </c>
      <c r="H48" s="42">
        <f t="shared" si="9"/>
        <v>34611086</v>
      </c>
      <c r="I48" s="42">
        <f t="shared" si="9"/>
        <v>38304254</v>
      </c>
      <c r="J48" s="42">
        <f t="shared" si="9"/>
        <v>103888941</v>
      </c>
      <c r="K48" s="42">
        <f t="shared" si="9"/>
        <v>33929925</v>
      </c>
      <c r="L48" s="42">
        <f t="shared" si="9"/>
        <v>39763197</v>
      </c>
      <c r="M48" s="42">
        <f t="shared" si="9"/>
        <v>37220709</v>
      </c>
      <c r="N48" s="42">
        <f t="shared" si="9"/>
        <v>110913831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214802772</v>
      </c>
      <c r="X48" s="42">
        <f t="shared" si="9"/>
        <v>306599000</v>
      </c>
      <c r="Y48" s="42">
        <f t="shared" si="9"/>
        <v>-91796228</v>
      </c>
      <c r="Z48" s="43">
        <f>+IF(X48&lt;&gt;0,+(Y48/X48)*100,0)</f>
        <v>-29.940158969859652</v>
      </c>
      <c r="AA48" s="40">
        <f>+AA28+AA32+AA38+AA42+AA47</f>
        <v>549786776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333853646</v>
      </c>
      <c r="F49" s="46">
        <f t="shared" si="10"/>
        <v>333853646</v>
      </c>
      <c r="G49" s="46">
        <f t="shared" si="10"/>
        <v>151895632</v>
      </c>
      <c r="H49" s="46">
        <f t="shared" si="10"/>
        <v>-18944555</v>
      </c>
      <c r="I49" s="46">
        <f t="shared" si="10"/>
        <v>-18673551</v>
      </c>
      <c r="J49" s="46">
        <f t="shared" si="10"/>
        <v>114277526</v>
      </c>
      <c r="K49" s="46">
        <f t="shared" si="10"/>
        <v>-19622233</v>
      </c>
      <c r="L49" s="46">
        <f t="shared" si="10"/>
        <v>135688962</v>
      </c>
      <c r="M49" s="46">
        <f t="shared" si="10"/>
        <v>-22444326</v>
      </c>
      <c r="N49" s="46">
        <f t="shared" si="10"/>
        <v>93622403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207899929</v>
      </c>
      <c r="X49" s="46">
        <f>IF(F25=F48,0,X25-X48)</f>
        <v>135211000</v>
      </c>
      <c r="Y49" s="46">
        <f t="shared" si="10"/>
        <v>72688929</v>
      </c>
      <c r="Z49" s="47">
        <f>+IF(X49&lt;&gt;0,+(Y49/X49)*100,0)</f>
        <v>53.75962680551139</v>
      </c>
      <c r="AA49" s="44">
        <f>+AA25-AA48</f>
        <v>333853646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318914099</v>
      </c>
      <c r="D5" s="19">
        <f>SUM(D6:D8)</f>
        <v>0</v>
      </c>
      <c r="E5" s="20">
        <f t="shared" si="0"/>
        <v>488818000</v>
      </c>
      <c r="F5" s="21">
        <f t="shared" si="0"/>
        <v>488818000</v>
      </c>
      <c r="G5" s="21">
        <f t="shared" si="0"/>
        <v>126423894</v>
      </c>
      <c r="H5" s="21">
        <f t="shared" si="0"/>
        <v>4488867</v>
      </c>
      <c r="I5" s="21">
        <f t="shared" si="0"/>
        <v>6312463</v>
      </c>
      <c r="J5" s="21">
        <f t="shared" si="0"/>
        <v>137225224</v>
      </c>
      <c r="K5" s="21">
        <f t="shared" si="0"/>
        <v>5286653</v>
      </c>
      <c r="L5" s="21">
        <f t="shared" si="0"/>
        <v>105917911</v>
      </c>
      <c r="M5" s="21">
        <f t="shared" si="0"/>
        <v>5664051</v>
      </c>
      <c r="N5" s="21">
        <f t="shared" si="0"/>
        <v>116868615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254093839</v>
      </c>
      <c r="X5" s="21">
        <f t="shared" si="0"/>
        <v>353785200</v>
      </c>
      <c r="Y5" s="21">
        <f t="shared" si="0"/>
        <v>-99691361</v>
      </c>
      <c r="Z5" s="4">
        <f>+IF(X5&lt;&gt;0,+(Y5/X5)*100,0)</f>
        <v>-28.178499552836016</v>
      </c>
      <c r="AA5" s="19">
        <f>SUM(AA6:AA8)</f>
        <v>488818000</v>
      </c>
    </row>
    <row r="6" spans="1:27" ht="13.5">
      <c r="A6" s="5" t="s">
        <v>33</v>
      </c>
      <c r="B6" s="3"/>
      <c r="C6" s="22">
        <v>262490367</v>
      </c>
      <c r="D6" s="22"/>
      <c r="E6" s="23">
        <v>431334000</v>
      </c>
      <c r="F6" s="24">
        <v>431334000</v>
      </c>
      <c r="G6" s="24">
        <v>113858000</v>
      </c>
      <c r="H6" s="24"/>
      <c r="I6" s="24"/>
      <c r="J6" s="24">
        <v>113858000</v>
      </c>
      <c r="K6" s="24"/>
      <c r="L6" s="24">
        <v>95881000</v>
      </c>
      <c r="M6" s="24"/>
      <c r="N6" s="24">
        <v>95881000</v>
      </c>
      <c r="O6" s="24"/>
      <c r="P6" s="24"/>
      <c r="Q6" s="24"/>
      <c r="R6" s="24"/>
      <c r="S6" s="24"/>
      <c r="T6" s="24"/>
      <c r="U6" s="24"/>
      <c r="V6" s="24"/>
      <c r="W6" s="24">
        <v>209739000</v>
      </c>
      <c r="X6" s="24">
        <v>315080200</v>
      </c>
      <c r="Y6" s="24">
        <v>-105341200</v>
      </c>
      <c r="Z6" s="6">
        <v>-33.43</v>
      </c>
      <c r="AA6" s="22">
        <v>431334000</v>
      </c>
    </row>
    <row r="7" spans="1:27" ht="13.5">
      <c r="A7" s="5" t="s">
        <v>34</v>
      </c>
      <c r="B7" s="3"/>
      <c r="C7" s="25">
        <v>55918729</v>
      </c>
      <c r="D7" s="25"/>
      <c r="E7" s="26">
        <v>57484000</v>
      </c>
      <c r="F7" s="27">
        <v>57484000</v>
      </c>
      <c r="G7" s="27">
        <v>4814891</v>
      </c>
      <c r="H7" s="27">
        <v>4371894</v>
      </c>
      <c r="I7" s="27">
        <v>6312463</v>
      </c>
      <c r="J7" s="27">
        <v>15499248</v>
      </c>
      <c r="K7" s="27">
        <v>5286653</v>
      </c>
      <c r="L7" s="27">
        <v>9362911</v>
      </c>
      <c r="M7" s="27">
        <v>5174051</v>
      </c>
      <c r="N7" s="27">
        <v>19823615</v>
      </c>
      <c r="O7" s="27"/>
      <c r="P7" s="27"/>
      <c r="Q7" s="27"/>
      <c r="R7" s="27"/>
      <c r="S7" s="27"/>
      <c r="T7" s="27"/>
      <c r="U7" s="27"/>
      <c r="V7" s="27"/>
      <c r="W7" s="27">
        <v>35322863</v>
      </c>
      <c r="X7" s="27">
        <v>38705000</v>
      </c>
      <c r="Y7" s="27">
        <v>-3382137</v>
      </c>
      <c r="Z7" s="7">
        <v>-8.74</v>
      </c>
      <c r="AA7" s="25">
        <v>57484000</v>
      </c>
    </row>
    <row r="8" spans="1:27" ht="13.5">
      <c r="A8" s="5" t="s">
        <v>35</v>
      </c>
      <c r="B8" s="3"/>
      <c r="C8" s="22">
        <v>505003</v>
      </c>
      <c r="D8" s="22"/>
      <c r="E8" s="23"/>
      <c r="F8" s="24"/>
      <c r="G8" s="24">
        <v>7751003</v>
      </c>
      <c r="H8" s="24">
        <v>116973</v>
      </c>
      <c r="I8" s="24"/>
      <c r="J8" s="24">
        <v>7867976</v>
      </c>
      <c r="K8" s="24"/>
      <c r="L8" s="24">
        <v>674000</v>
      </c>
      <c r="M8" s="24">
        <v>490000</v>
      </c>
      <c r="N8" s="24">
        <v>1164000</v>
      </c>
      <c r="O8" s="24"/>
      <c r="P8" s="24"/>
      <c r="Q8" s="24"/>
      <c r="R8" s="24"/>
      <c r="S8" s="24"/>
      <c r="T8" s="24"/>
      <c r="U8" s="24"/>
      <c r="V8" s="24"/>
      <c r="W8" s="24">
        <v>9031976</v>
      </c>
      <c r="X8" s="24"/>
      <c r="Y8" s="24">
        <v>9031976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17104000</v>
      </c>
      <c r="F9" s="21">
        <f t="shared" si="1"/>
        <v>17104000</v>
      </c>
      <c r="G9" s="21">
        <f t="shared" si="1"/>
        <v>12615</v>
      </c>
      <c r="H9" s="21">
        <f t="shared" si="1"/>
        <v>3108</v>
      </c>
      <c r="I9" s="21">
        <f t="shared" si="1"/>
        <v>193</v>
      </c>
      <c r="J9" s="21">
        <f t="shared" si="1"/>
        <v>15916</v>
      </c>
      <c r="K9" s="21">
        <f t="shared" si="1"/>
        <v>193</v>
      </c>
      <c r="L9" s="21">
        <f t="shared" si="1"/>
        <v>193</v>
      </c>
      <c r="M9" s="21">
        <f t="shared" si="1"/>
        <v>193</v>
      </c>
      <c r="N9" s="21">
        <f t="shared" si="1"/>
        <v>579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16495</v>
      </c>
      <c r="X9" s="21">
        <f t="shared" si="1"/>
        <v>8135000</v>
      </c>
      <c r="Y9" s="21">
        <f t="shared" si="1"/>
        <v>-8118505</v>
      </c>
      <c r="Z9" s="4">
        <f>+IF(X9&lt;&gt;0,+(Y9/X9)*100,0)</f>
        <v>-99.79723417332514</v>
      </c>
      <c r="AA9" s="19">
        <f>SUM(AA10:AA14)</f>
        <v>17104000</v>
      </c>
    </row>
    <row r="10" spans="1:27" ht="13.5">
      <c r="A10" s="5" t="s">
        <v>37</v>
      </c>
      <c r="B10" s="3"/>
      <c r="C10" s="22"/>
      <c r="D10" s="22"/>
      <c r="E10" s="23"/>
      <c r="F10" s="24"/>
      <c r="G10" s="24">
        <v>12615</v>
      </c>
      <c r="H10" s="24">
        <v>2915</v>
      </c>
      <c r="I10" s="24"/>
      <c r="J10" s="24">
        <v>15530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15530</v>
      </c>
      <c r="X10" s="24">
        <v>8135000</v>
      </c>
      <c r="Y10" s="24">
        <v>-8119470</v>
      </c>
      <c r="Z10" s="6">
        <v>-99.81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>
        <v>193</v>
      </c>
      <c r="I11" s="24">
        <v>193</v>
      </c>
      <c r="J11" s="24">
        <v>386</v>
      </c>
      <c r="K11" s="24">
        <v>193</v>
      </c>
      <c r="L11" s="24">
        <v>193</v>
      </c>
      <c r="M11" s="24">
        <v>193</v>
      </c>
      <c r="N11" s="24">
        <v>579</v>
      </c>
      <c r="O11" s="24"/>
      <c r="P11" s="24"/>
      <c r="Q11" s="24"/>
      <c r="R11" s="24"/>
      <c r="S11" s="24"/>
      <c r="T11" s="24"/>
      <c r="U11" s="24"/>
      <c r="V11" s="24"/>
      <c r="W11" s="24">
        <v>965</v>
      </c>
      <c r="X11" s="24"/>
      <c r="Y11" s="24">
        <v>965</v>
      </c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17104000</v>
      </c>
      <c r="F12" s="24">
        <v>17104000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>
        <v>17104000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107271048</v>
      </c>
      <c r="D15" s="19">
        <f>SUM(D16:D18)</f>
        <v>0</v>
      </c>
      <c r="E15" s="20">
        <f t="shared" si="2"/>
        <v>258000</v>
      </c>
      <c r="F15" s="21">
        <f t="shared" si="2"/>
        <v>258000</v>
      </c>
      <c r="G15" s="21">
        <f t="shared" si="2"/>
        <v>9886</v>
      </c>
      <c r="H15" s="21">
        <f t="shared" si="2"/>
        <v>34136</v>
      </c>
      <c r="I15" s="21">
        <f t="shared" si="2"/>
        <v>0</v>
      </c>
      <c r="J15" s="21">
        <f t="shared" si="2"/>
        <v>44022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44022</v>
      </c>
      <c r="X15" s="21">
        <f t="shared" si="2"/>
        <v>848000</v>
      </c>
      <c r="Y15" s="21">
        <f t="shared" si="2"/>
        <v>-803978</v>
      </c>
      <c r="Z15" s="4">
        <f>+IF(X15&lt;&gt;0,+(Y15/X15)*100,0)</f>
        <v>-94.80872641509434</v>
      </c>
      <c r="AA15" s="19">
        <f>SUM(AA16:AA18)</f>
        <v>258000</v>
      </c>
    </row>
    <row r="16" spans="1:27" ht="13.5">
      <c r="A16" s="5" t="s">
        <v>43</v>
      </c>
      <c r="B16" s="3"/>
      <c r="C16" s="22"/>
      <c r="D16" s="22"/>
      <c r="E16" s="23">
        <v>258000</v>
      </c>
      <c r="F16" s="24">
        <v>258000</v>
      </c>
      <c r="G16" s="24"/>
      <c r="H16" s="24">
        <v>34136</v>
      </c>
      <c r="I16" s="24"/>
      <c r="J16" s="24">
        <v>34136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34136</v>
      </c>
      <c r="X16" s="24">
        <v>277000</v>
      </c>
      <c r="Y16" s="24">
        <v>-242864</v>
      </c>
      <c r="Z16" s="6">
        <v>-87.68</v>
      </c>
      <c r="AA16" s="22">
        <v>258000</v>
      </c>
    </row>
    <row r="17" spans="1:27" ht="13.5">
      <c r="A17" s="5" t="s">
        <v>44</v>
      </c>
      <c r="B17" s="3"/>
      <c r="C17" s="22">
        <v>107271048</v>
      </c>
      <c r="D17" s="22"/>
      <c r="E17" s="23"/>
      <c r="F17" s="24"/>
      <c r="G17" s="24">
        <v>9886</v>
      </c>
      <c r="H17" s="24"/>
      <c r="I17" s="24"/>
      <c r="J17" s="24">
        <v>9886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9886</v>
      </c>
      <c r="X17" s="24">
        <v>571000</v>
      </c>
      <c r="Y17" s="24">
        <v>-561114</v>
      </c>
      <c r="Z17" s="6">
        <v>-98.27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254144727</v>
      </c>
      <c r="D19" s="19">
        <f>SUM(D20:D23)</f>
        <v>0</v>
      </c>
      <c r="E19" s="20">
        <f t="shared" si="3"/>
        <v>264129000</v>
      </c>
      <c r="F19" s="21">
        <f t="shared" si="3"/>
        <v>264129000</v>
      </c>
      <c r="G19" s="21">
        <f t="shared" si="3"/>
        <v>18487446</v>
      </c>
      <c r="H19" s="21">
        <f t="shared" si="3"/>
        <v>12217726</v>
      </c>
      <c r="I19" s="21">
        <f t="shared" si="3"/>
        <v>21750999</v>
      </c>
      <c r="J19" s="21">
        <f t="shared" si="3"/>
        <v>52456171</v>
      </c>
      <c r="K19" s="21">
        <f t="shared" si="3"/>
        <v>21720036</v>
      </c>
      <c r="L19" s="21">
        <f t="shared" si="3"/>
        <v>21571000</v>
      </c>
      <c r="M19" s="21">
        <f t="shared" si="3"/>
        <v>22011000</v>
      </c>
      <c r="N19" s="21">
        <f t="shared" si="3"/>
        <v>65302036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117758207</v>
      </c>
      <c r="X19" s="21">
        <f t="shared" si="3"/>
        <v>124234000</v>
      </c>
      <c r="Y19" s="21">
        <f t="shared" si="3"/>
        <v>-6475793</v>
      </c>
      <c r="Z19" s="4">
        <f>+IF(X19&lt;&gt;0,+(Y19/X19)*100,0)</f>
        <v>-5.212577072299049</v>
      </c>
      <c r="AA19" s="19">
        <f>SUM(AA20:AA23)</f>
        <v>264129000</v>
      </c>
    </row>
    <row r="20" spans="1:27" ht="13.5">
      <c r="A20" s="5" t="s">
        <v>47</v>
      </c>
      <c r="B20" s="3"/>
      <c r="C20" s="22">
        <v>247292906</v>
      </c>
      <c r="D20" s="22"/>
      <c r="E20" s="23">
        <v>256416000</v>
      </c>
      <c r="F20" s="24">
        <v>256416000</v>
      </c>
      <c r="G20" s="24">
        <v>17840000</v>
      </c>
      <c r="H20" s="24">
        <v>11551000</v>
      </c>
      <c r="I20" s="24">
        <v>21167302</v>
      </c>
      <c r="J20" s="24">
        <v>50558302</v>
      </c>
      <c r="K20" s="24">
        <v>21092015</v>
      </c>
      <c r="L20" s="24">
        <v>20493000</v>
      </c>
      <c r="M20" s="24">
        <v>21358000</v>
      </c>
      <c r="N20" s="24">
        <v>62943015</v>
      </c>
      <c r="O20" s="24"/>
      <c r="P20" s="24"/>
      <c r="Q20" s="24"/>
      <c r="R20" s="24"/>
      <c r="S20" s="24"/>
      <c r="T20" s="24"/>
      <c r="U20" s="24"/>
      <c r="V20" s="24"/>
      <c r="W20" s="24">
        <v>113501317</v>
      </c>
      <c r="X20" s="24">
        <v>120506000</v>
      </c>
      <c r="Y20" s="24">
        <v>-7004683</v>
      </c>
      <c r="Z20" s="6">
        <v>-5.81</v>
      </c>
      <c r="AA20" s="22">
        <v>256416000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>
        <v>446</v>
      </c>
      <c r="H22" s="27"/>
      <c r="I22" s="27"/>
      <c r="J22" s="27">
        <v>446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446</v>
      </c>
      <c r="X22" s="27"/>
      <c r="Y22" s="27">
        <v>446</v>
      </c>
      <c r="Z22" s="7">
        <v>0</v>
      </c>
      <c r="AA22" s="25"/>
    </row>
    <row r="23" spans="1:27" ht="13.5">
      <c r="A23" s="5" t="s">
        <v>50</v>
      </c>
      <c r="B23" s="3"/>
      <c r="C23" s="22">
        <v>6851821</v>
      </c>
      <c r="D23" s="22"/>
      <c r="E23" s="23">
        <v>7713000</v>
      </c>
      <c r="F23" s="24">
        <v>7713000</v>
      </c>
      <c r="G23" s="24">
        <v>647000</v>
      </c>
      <c r="H23" s="24">
        <v>666726</v>
      </c>
      <c r="I23" s="24">
        <v>583697</v>
      </c>
      <c r="J23" s="24">
        <v>1897423</v>
      </c>
      <c r="K23" s="24">
        <v>628021</v>
      </c>
      <c r="L23" s="24">
        <v>1078000</v>
      </c>
      <c r="M23" s="24">
        <v>653000</v>
      </c>
      <c r="N23" s="24">
        <v>2359021</v>
      </c>
      <c r="O23" s="24"/>
      <c r="P23" s="24"/>
      <c r="Q23" s="24"/>
      <c r="R23" s="24"/>
      <c r="S23" s="24"/>
      <c r="T23" s="24"/>
      <c r="U23" s="24"/>
      <c r="V23" s="24"/>
      <c r="W23" s="24">
        <v>4256444</v>
      </c>
      <c r="X23" s="24">
        <v>3728000</v>
      </c>
      <c r="Y23" s="24">
        <v>528444</v>
      </c>
      <c r="Z23" s="6">
        <v>14.18</v>
      </c>
      <c r="AA23" s="22">
        <v>7713000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199000</v>
      </c>
      <c r="Y24" s="21">
        <v>-199000</v>
      </c>
      <c r="Z24" s="4">
        <v>-100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680329874</v>
      </c>
      <c r="D25" s="40">
        <f>+D5+D9+D15+D19+D24</f>
        <v>0</v>
      </c>
      <c r="E25" s="41">
        <f t="shared" si="4"/>
        <v>770309000</v>
      </c>
      <c r="F25" s="42">
        <f t="shared" si="4"/>
        <v>770309000</v>
      </c>
      <c r="G25" s="42">
        <f t="shared" si="4"/>
        <v>144933841</v>
      </c>
      <c r="H25" s="42">
        <f t="shared" si="4"/>
        <v>16743837</v>
      </c>
      <c r="I25" s="42">
        <f t="shared" si="4"/>
        <v>28063655</v>
      </c>
      <c r="J25" s="42">
        <f t="shared" si="4"/>
        <v>189741333</v>
      </c>
      <c r="K25" s="42">
        <f t="shared" si="4"/>
        <v>27006882</v>
      </c>
      <c r="L25" s="42">
        <f t="shared" si="4"/>
        <v>127489104</v>
      </c>
      <c r="M25" s="42">
        <f t="shared" si="4"/>
        <v>27675244</v>
      </c>
      <c r="N25" s="42">
        <f t="shared" si="4"/>
        <v>182171230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371912563</v>
      </c>
      <c r="X25" s="42">
        <f t="shared" si="4"/>
        <v>487201200</v>
      </c>
      <c r="Y25" s="42">
        <f t="shared" si="4"/>
        <v>-115288637</v>
      </c>
      <c r="Z25" s="43">
        <f>+IF(X25&lt;&gt;0,+(Y25/X25)*100,0)</f>
        <v>-23.66345505717145</v>
      </c>
      <c r="AA25" s="40">
        <f>+AA5+AA9+AA15+AA19+AA24</f>
        <v>770309000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479707725</v>
      </c>
      <c r="D28" s="19">
        <f>SUM(D29:D31)</f>
        <v>0</v>
      </c>
      <c r="E28" s="20">
        <f t="shared" si="5"/>
        <v>558042000</v>
      </c>
      <c r="F28" s="21">
        <f t="shared" si="5"/>
        <v>558042000</v>
      </c>
      <c r="G28" s="21">
        <f t="shared" si="5"/>
        <v>43182741</v>
      </c>
      <c r="H28" s="21">
        <f t="shared" si="5"/>
        <v>15320675</v>
      </c>
      <c r="I28" s="21">
        <f t="shared" si="5"/>
        <v>19854224</v>
      </c>
      <c r="J28" s="21">
        <f t="shared" si="5"/>
        <v>78357640</v>
      </c>
      <c r="K28" s="21">
        <f t="shared" si="5"/>
        <v>17226851</v>
      </c>
      <c r="L28" s="21">
        <f t="shared" si="5"/>
        <v>16227791</v>
      </c>
      <c r="M28" s="21">
        <f t="shared" si="5"/>
        <v>31332791</v>
      </c>
      <c r="N28" s="21">
        <f t="shared" si="5"/>
        <v>64787433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143145073</v>
      </c>
      <c r="X28" s="21">
        <f t="shared" si="5"/>
        <v>152792700</v>
      </c>
      <c r="Y28" s="21">
        <f t="shared" si="5"/>
        <v>-9647627</v>
      </c>
      <c r="Z28" s="4">
        <f>+IF(X28&lt;&gt;0,+(Y28/X28)*100,0)</f>
        <v>-6.314193675483187</v>
      </c>
      <c r="AA28" s="19">
        <f>SUM(AA29:AA31)</f>
        <v>558042000</v>
      </c>
    </row>
    <row r="29" spans="1:27" ht="13.5">
      <c r="A29" s="5" t="s">
        <v>33</v>
      </c>
      <c r="B29" s="3"/>
      <c r="C29" s="22">
        <v>20781673</v>
      </c>
      <c r="D29" s="22"/>
      <c r="E29" s="23">
        <v>159078000</v>
      </c>
      <c r="F29" s="24">
        <v>159078000</v>
      </c>
      <c r="G29" s="24">
        <v>7538186</v>
      </c>
      <c r="H29" s="24">
        <v>3252643</v>
      </c>
      <c r="I29" s="24">
        <v>3252643</v>
      </c>
      <c r="J29" s="24">
        <v>14043472</v>
      </c>
      <c r="K29" s="24">
        <v>2439135</v>
      </c>
      <c r="L29" s="24">
        <v>2439135</v>
      </c>
      <c r="M29" s="24">
        <v>2439135</v>
      </c>
      <c r="N29" s="24">
        <v>7317405</v>
      </c>
      <c r="O29" s="24"/>
      <c r="P29" s="24"/>
      <c r="Q29" s="24"/>
      <c r="R29" s="24"/>
      <c r="S29" s="24"/>
      <c r="T29" s="24"/>
      <c r="U29" s="24"/>
      <c r="V29" s="24"/>
      <c r="W29" s="24">
        <v>21360877</v>
      </c>
      <c r="X29" s="24">
        <v>10978700</v>
      </c>
      <c r="Y29" s="24">
        <v>10382177</v>
      </c>
      <c r="Z29" s="6">
        <v>94.57</v>
      </c>
      <c r="AA29" s="22">
        <v>159078000</v>
      </c>
    </row>
    <row r="30" spans="1:27" ht="13.5">
      <c r="A30" s="5" t="s">
        <v>34</v>
      </c>
      <c r="B30" s="3"/>
      <c r="C30" s="25">
        <v>260358992</v>
      </c>
      <c r="D30" s="25"/>
      <c r="E30" s="26">
        <v>170874000</v>
      </c>
      <c r="F30" s="27">
        <v>170874000</v>
      </c>
      <c r="G30" s="27">
        <v>4692855</v>
      </c>
      <c r="H30" s="27">
        <v>2927438</v>
      </c>
      <c r="I30" s="27">
        <v>2927387</v>
      </c>
      <c r="J30" s="27">
        <v>10547680</v>
      </c>
      <c r="K30" s="27">
        <v>2704206</v>
      </c>
      <c r="L30" s="27">
        <v>2267226</v>
      </c>
      <c r="M30" s="27">
        <v>2825226</v>
      </c>
      <c r="N30" s="27">
        <v>7796658</v>
      </c>
      <c r="O30" s="27"/>
      <c r="P30" s="27"/>
      <c r="Q30" s="27"/>
      <c r="R30" s="27"/>
      <c r="S30" s="27"/>
      <c r="T30" s="27"/>
      <c r="U30" s="27"/>
      <c r="V30" s="27"/>
      <c r="W30" s="27">
        <v>18344338</v>
      </c>
      <c r="X30" s="27">
        <v>9694000</v>
      </c>
      <c r="Y30" s="27">
        <v>8650338</v>
      </c>
      <c r="Z30" s="7">
        <v>89.23</v>
      </c>
      <c r="AA30" s="25">
        <v>170874000</v>
      </c>
    </row>
    <row r="31" spans="1:27" ht="13.5">
      <c r="A31" s="5" t="s">
        <v>35</v>
      </c>
      <c r="B31" s="3"/>
      <c r="C31" s="22">
        <v>198567060</v>
      </c>
      <c r="D31" s="22"/>
      <c r="E31" s="23">
        <v>228090000</v>
      </c>
      <c r="F31" s="24">
        <v>228090000</v>
      </c>
      <c r="G31" s="24">
        <v>30951700</v>
      </c>
      <c r="H31" s="24">
        <v>9140594</v>
      </c>
      <c r="I31" s="24">
        <v>13674194</v>
      </c>
      <c r="J31" s="24">
        <v>53766488</v>
      </c>
      <c r="K31" s="24">
        <v>12083510</v>
      </c>
      <c r="L31" s="24">
        <v>11521430</v>
      </c>
      <c r="M31" s="24">
        <v>26068430</v>
      </c>
      <c r="N31" s="24">
        <v>49673370</v>
      </c>
      <c r="O31" s="24"/>
      <c r="P31" s="24"/>
      <c r="Q31" s="24"/>
      <c r="R31" s="24"/>
      <c r="S31" s="24"/>
      <c r="T31" s="24"/>
      <c r="U31" s="24"/>
      <c r="V31" s="24"/>
      <c r="W31" s="24">
        <v>103439858</v>
      </c>
      <c r="X31" s="24">
        <v>132120000</v>
      </c>
      <c r="Y31" s="24">
        <v>-28680142</v>
      </c>
      <c r="Z31" s="6">
        <v>-21.71</v>
      </c>
      <c r="AA31" s="22">
        <v>228090000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1686860</v>
      </c>
      <c r="H32" s="21">
        <f t="shared" si="6"/>
        <v>1834743</v>
      </c>
      <c r="I32" s="21">
        <f t="shared" si="6"/>
        <v>1834743</v>
      </c>
      <c r="J32" s="21">
        <f t="shared" si="6"/>
        <v>5356346</v>
      </c>
      <c r="K32" s="21">
        <f t="shared" si="6"/>
        <v>1823852</v>
      </c>
      <c r="L32" s="21">
        <f t="shared" si="6"/>
        <v>1823852</v>
      </c>
      <c r="M32" s="21">
        <f t="shared" si="6"/>
        <v>1823852</v>
      </c>
      <c r="N32" s="21">
        <f t="shared" si="6"/>
        <v>5471556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10827902</v>
      </c>
      <c r="X32" s="21">
        <f t="shared" si="6"/>
        <v>11388000</v>
      </c>
      <c r="Y32" s="21">
        <f t="shared" si="6"/>
        <v>-560098</v>
      </c>
      <c r="Z32" s="4">
        <f>+IF(X32&lt;&gt;0,+(Y32/X32)*100,0)</f>
        <v>-4.918317527221637</v>
      </c>
      <c r="AA32" s="19">
        <f>SUM(AA33:AA37)</f>
        <v>0</v>
      </c>
    </row>
    <row r="33" spans="1:27" ht="13.5">
      <c r="A33" s="5" t="s">
        <v>37</v>
      </c>
      <c r="B33" s="3"/>
      <c r="C33" s="22"/>
      <c r="D33" s="22"/>
      <c r="E33" s="23"/>
      <c r="F33" s="24"/>
      <c r="G33" s="24">
        <v>139850</v>
      </c>
      <c r="H33" s="24">
        <v>146741</v>
      </c>
      <c r="I33" s="24">
        <v>146741</v>
      </c>
      <c r="J33" s="24">
        <v>433332</v>
      </c>
      <c r="K33" s="24">
        <v>135660</v>
      </c>
      <c r="L33" s="24">
        <v>135660</v>
      </c>
      <c r="M33" s="24">
        <v>135660</v>
      </c>
      <c r="N33" s="24">
        <v>406980</v>
      </c>
      <c r="O33" s="24"/>
      <c r="P33" s="24"/>
      <c r="Q33" s="24"/>
      <c r="R33" s="24"/>
      <c r="S33" s="24"/>
      <c r="T33" s="24"/>
      <c r="U33" s="24"/>
      <c r="V33" s="24"/>
      <c r="W33" s="24">
        <v>840312</v>
      </c>
      <c r="X33" s="24">
        <v>11388000</v>
      </c>
      <c r="Y33" s="24">
        <v>-10547688</v>
      </c>
      <c r="Z33" s="6">
        <v>-92.62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>
        <v>1211564</v>
      </c>
      <c r="H34" s="24">
        <v>1337680</v>
      </c>
      <c r="I34" s="24">
        <v>1337680</v>
      </c>
      <c r="J34" s="24">
        <v>3886924</v>
      </c>
      <c r="K34" s="24">
        <v>1337680</v>
      </c>
      <c r="L34" s="24">
        <v>1337680</v>
      </c>
      <c r="M34" s="24">
        <v>1337680</v>
      </c>
      <c r="N34" s="24">
        <v>4013040</v>
      </c>
      <c r="O34" s="24"/>
      <c r="P34" s="24"/>
      <c r="Q34" s="24"/>
      <c r="R34" s="24"/>
      <c r="S34" s="24"/>
      <c r="T34" s="24"/>
      <c r="U34" s="24"/>
      <c r="V34" s="24"/>
      <c r="W34" s="24">
        <v>7899964</v>
      </c>
      <c r="X34" s="24"/>
      <c r="Y34" s="24">
        <v>7899964</v>
      </c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>
        <v>167103</v>
      </c>
      <c r="H35" s="24">
        <v>186957</v>
      </c>
      <c r="I35" s="24">
        <v>186957</v>
      </c>
      <c r="J35" s="24">
        <v>541017</v>
      </c>
      <c r="K35" s="24">
        <v>191805</v>
      </c>
      <c r="L35" s="24">
        <v>191805</v>
      </c>
      <c r="M35" s="24">
        <v>191805</v>
      </c>
      <c r="N35" s="24">
        <v>575415</v>
      </c>
      <c r="O35" s="24"/>
      <c r="P35" s="24"/>
      <c r="Q35" s="24"/>
      <c r="R35" s="24"/>
      <c r="S35" s="24"/>
      <c r="T35" s="24"/>
      <c r="U35" s="24"/>
      <c r="V35" s="24"/>
      <c r="W35" s="24">
        <v>1116432</v>
      </c>
      <c r="X35" s="24"/>
      <c r="Y35" s="24">
        <v>1116432</v>
      </c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>
        <v>168343</v>
      </c>
      <c r="H37" s="27">
        <v>163365</v>
      </c>
      <c r="I37" s="27">
        <v>163365</v>
      </c>
      <c r="J37" s="27">
        <v>495073</v>
      </c>
      <c r="K37" s="27">
        <v>158707</v>
      </c>
      <c r="L37" s="27">
        <v>158707</v>
      </c>
      <c r="M37" s="27">
        <v>158707</v>
      </c>
      <c r="N37" s="27">
        <v>476121</v>
      </c>
      <c r="O37" s="27"/>
      <c r="P37" s="27"/>
      <c r="Q37" s="27"/>
      <c r="R37" s="27"/>
      <c r="S37" s="27"/>
      <c r="T37" s="27"/>
      <c r="U37" s="27"/>
      <c r="V37" s="27"/>
      <c r="W37" s="27">
        <v>971194</v>
      </c>
      <c r="X37" s="27"/>
      <c r="Y37" s="27">
        <v>971194</v>
      </c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17585088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2831768</v>
      </c>
      <c r="H38" s="21">
        <f t="shared" si="7"/>
        <v>3354042</v>
      </c>
      <c r="I38" s="21">
        <f t="shared" si="7"/>
        <v>3354042</v>
      </c>
      <c r="J38" s="21">
        <f t="shared" si="7"/>
        <v>9539852</v>
      </c>
      <c r="K38" s="21">
        <f t="shared" si="7"/>
        <v>3201110</v>
      </c>
      <c r="L38" s="21">
        <f t="shared" si="7"/>
        <v>3201110</v>
      </c>
      <c r="M38" s="21">
        <f t="shared" si="7"/>
        <v>3201110</v>
      </c>
      <c r="N38" s="21">
        <f t="shared" si="7"/>
        <v>9603330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19143182</v>
      </c>
      <c r="X38" s="21">
        <f t="shared" si="7"/>
        <v>218000</v>
      </c>
      <c r="Y38" s="21">
        <f t="shared" si="7"/>
        <v>18925182</v>
      </c>
      <c r="Z38" s="4">
        <f>+IF(X38&lt;&gt;0,+(Y38/X38)*100,0)</f>
        <v>8681.27614678899</v>
      </c>
      <c r="AA38" s="19">
        <f>SUM(AA39:AA41)</f>
        <v>0</v>
      </c>
    </row>
    <row r="39" spans="1:27" ht="13.5">
      <c r="A39" s="5" t="s">
        <v>43</v>
      </c>
      <c r="B39" s="3"/>
      <c r="C39" s="22"/>
      <c r="D39" s="22"/>
      <c r="E39" s="23"/>
      <c r="F39" s="24"/>
      <c r="G39" s="24">
        <v>1152127</v>
      </c>
      <c r="H39" s="24">
        <v>1604802</v>
      </c>
      <c r="I39" s="24">
        <v>1604802</v>
      </c>
      <c r="J39" s="24">
        <v>4361731</v>
      </c>
      <c r="K39" s="24">
        <v>1451870</v>
      </c>
      <c r="L39" s="24">
        <v>1451870</v>
      </c>
      <c r="M39" s="24">
        <v>1451870</v>
      </c>
      <c r="N39" s="24">
        <v>4355610</v>
      </c>
      <c r="O39" s="24"/>
      <c r="P39" s="24"/>
      <c r="Q39" s="24"/>
      <c r="R39" s="24"/>
      <c r="S39" s="24"/>
      <c r="T39" s="24"/>
      <c r="U39" s="24"/>
      <c r="V39" s="24"/>
      <c r="W39" s="24">
        <v>8717341</v>
      </c>
      <c r="X39" s="24">
        <v>218000</v>
      </c>
      <c r="Y39" s="24">
        <v>8499341</v>
      </c>
      <c r="Z39" s="6">
        <v>3898.78</v>
      </c>
      <c r="AA39" s="22"/>
    </row>
    <row r="40" spans="1:27" ht="13.5">
      <c r="A40" s="5" t="s">
        <v>44</v>
      </c>
      <c r="B40" s="3"/>
      <c r="C40" s="22">
        <v>17585088</v>
      </c>
      <c r="D40" s="22"/>
      <c r="E40" s="23"/>
      <c r="F40" s="24"/>
      <c r="G40" s="24">
        <v>1679641</v>
      </c>
      <c r="H40" s="24">
        <v>1749240</v>
      </c>
      <c r="I40" s="24">
        <v>1749240</v>
      </c>
      <c r="J40" s="24">
        <v>5178121</v>
      </c>
      <c r="K40" s="24">
        <v>1749240</v>
      </c>
      <c r="L40" s="24">
        <v>1749240</v>
      </c>
      <c r="M40" s="24">
        <v>1749240</v>
      </c>
      <c r="N40" s="24">
        <v>5247720</v>
      </c>
      <c r="O40" s="24"/>
      <c r="P40" s="24"/>
      <c r="Q40" s="24"/>
      <c r="R40" s="24"/>
      <c r="S40" s="24"/>
      <c r="T40" s="24"/>
      <c r="U40" s="24"/>
      <c r="V40" s="24"/>
      <c r="W40" s="24">
        <v>10425841</v>
      </c>
      <c r="X40" s="24"/>
      <c r="Y40" s="24">
        <v>10425841</v>
      </c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157753908</v>
      </c>
      <c r="D42" s="19">
        <f>SUM(D43:D46)</f>
        <v>0</v>
      </c>
      <c r="E42" s="20">
        <f t="shared" si="8"/>
        <v>188227000</v>
      </c>
      <c r="F42" s="21">
        <f t="shared" si="8"/>
        <v>188227000</v>
      </c>
      <c r="G42" s="21">
        <f t="shared" si="8"/>
        <v>53339079</v>
      </c>
      <c r="H42" s="21">
        <f t="shared" si="8"/>
        <v>13356285</v>
      </c>
      <c r="I42" s="21">
        <f t="shared" si="8"/>
        <v>13651269</v>
      </c>
      <c r="J42" s="21">
        <f t="shared" si="8"/>
        <v>80346633</v>
      </c>
      <c r="K42" s="21">
        <f t="shared" si="8"/>
        <v>7760297</v>
      </c>
      <c r="L42" s="21">
        <f t="shared" si="8"/>
        <v>11867993</v>
      </c>
      <c r="M42" s="21">
        <f t="shared" si="8"/>
        <v>54567296</v>
      </c>
      <c r="N42" s="21">
        <f t="shared" si="8"/>
        <v>74195586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154542219</v>
      </c>
      <c r="X42" s="21">
        <f t="shared" si="8"/>
        <v>111619000</v>
      </c>
      <c r="Y42" s="21">
        <f t="shared" si="8"/>
        <v>42923219</v>
      </c>
      <c r="Z42" s="4">
        <f>+IF(X42&lt;&gt;0,+(Y42/X42)*100,0)</f>
        <v>38.45511875218377</v>
      </c>
      <c r="AA42" s="19">
        <f>SUM(AA43:AA46)</f>
        <v>188227000</v>
      </c>
    </row>
    <row r="43" spans="1:27" ht="13.5">
      <c r="A43" s="5" t="s">
        <v>47</v>
      </c>
      <c r="B43" s="3"/>
      <c r="C43" s="22">
        <v>157753908</v>
      </c>
      <c r="D43" s="22"/>
      <c r="E43" s="23">
        <v>188227000</v>
      </c>
      <c r="F43" s="24">
        <v>188227000</v>
      </c>
      <c r="G43" s="24">
        <v>50455327</v>
      </c>
      <c r="H43" s="24">
        <v>10523352</v>
      </c>
      <c r="I43" s="24">
        <v>10818336</v>
      </c>
      <c r="J43" s="24">
        <v>71797015</v>
      </c>
      <c r="K43" s="24">
        <v>4927364</v>
      </c>
      <c r="L43" s="24">
        <v>9035060</v>
      </c>
      <c r="M43" s="24">
        <v>51734363</v>
      </c>
      <c r="N43" s="24">
        <v>65696787</v>
      </c>
      <c r="O43" s="24"/>
      <c r="P43" s="24"/>
      <c r="Q43" s="24"/>
      <c r="R43" s="24"/>
      <c r="S43" s="24"/>
      <c r="T43" s="24"/>
      <c r="U43" s="24"/>
      <c r="V43" s="24"/>
      <c r="W43" s="24">
        <v>137493802</v>
      </c>
      <c r="X43" s="24">
        <v>107565000</v>
      </c>
      <c r="Y43" s="24">
        <v>29928802</v>
      </c>
      <c r="Z43" s="6">
        <v>27.82</v>
      </c>
      <c r="AA43" s="22">
        <v>188227000</v>
      </c>
    </row>
    <row r="44" spans="1:27" ht="13.5">
      <c r="A44" s="5" t="s">
        <v>48</v>
      </c>
      <c r="B44" s="3"/>
      <c r="C44" s="22"/>
      <c r="D44" s="22"/>
      <c r="E44" s="23"/>
      <c r="F44" s="24"/>
      <c r="G44" s="24">
        <v>1481051</v>
      </c>
      <c r="H44" s="24">
        <v>1370223</v>
      </c>
      <c r="I44" s="24">
        <v>1370223</v>
      </c>
      <c r="J44" s="24">
        <v>4221497</v>
      </c>
      <c r="K44" s="24">
        <v>1370223</v>
      </c>
      <c r="L44" s="24">
        <v>1370223</v>
      </c>
      <c r="M44" s="24">
        <v>1370223</v>
      </c>
      <c r="N44" s="24">
        <v>4110669</v>
      </c>
      <c r="O44" s="24"/>
      <c r="P44" s="24"/>
      <c r="Q44" s="24"/>
      <c r="R44" s="24"/>
      <c r="S44" s="24"/>
      <c r="T44" s="24"/>
      <c r="U44" s="24"/>
      <c r="V44" s="24"/>
      <c r="W44" s="24">
        <v>8332166</v>
      </c>
      <c r="X44" s="24">
        <v>2792000</v>
      </c>
      <c r="Y44" s="24">
        <v>5540166</v>
      </c>
      <c r="Z44" s="6">
        <v>198.43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>
        <v>35120</v>
      </c>
      <c r="H45" s="27">
        <v>23359</v>
      </c>
      <c r="I45" s="27">
        <v>23359</v>
      </c>
      <c r="J45" s="27">
        <v>81838</v>
      </c>
      <c r="K45" s="27">
        <v>23359</v>
      </c>
      <c r="L45" s="27">
        <v>23359</v>
      </c>
      <c r="M45" s="27">
        <v>23359</v>
      </c>
      <c r="N45" s="27">
        <v>70077</v>
      </c>
      <c r="O45" s="27"/>
      <c r="P45" s="27"/>
      <c r="Q45" s="27"/>
      <c r="R45" s="27"/>
      <c r="S45" s="27"/>
      <c r="T45" s="27"/>
      <c r="U45" s="27"/>
      <c r="V45" s="27"/>
      <c r="W45" s="27">
        <v>151915</v>
      </c>
      <c r="X45" s="27"/>
      <c r="Y45" s="27">
        <v>151915</v>
      </c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>
        <v>1367581</v>
      </c>
      <c r="H46" s="24">
        <v>1439351</v>
      </c>
      <c r="I46" s="24">
        <v>1439351</v>
      </c>
      <c r="J46" s="24">
        <v>4246283</v>
      </c>
      <c r="K46" s="24">
        <v>1439351</v>
      </c>
      <c r="L46" s="24">
        <v>1439351</v>
      </c>
      <c r="M46" s="24">
        <v>1439351</v>
      </c>
      <c r="N46" s="24">
        <v>4318053</v>
      </c>
      <c r="O46" s="24"/>
      <c r="P46" s="24"/>
      <c r="Q46" s="24"/>
      <c r="R46" s="24"/>
      <c r="S46" s="24"/>
      <c r="T46" s="24"/>
      <c r="U46" s="24"/>
      <c r="V46" s="24"/>
      <c r="W46" s="24">
        <v>8564336</v>
      </c>
      <c r="X46" s="24">
        <v>1262000</v>
      </c>
      <c r="Y46" s="24">
        <v>7302336</v>
      </c>
      <c r="Z46" s="6">
        <v>578.63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24361000</v>
      </c>
      <c r="Y47" s="21">
        <v>-24361000</v>
      </c>
      <c r="Z47" s="4">
        <v>-100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655046721</v>
      </c>
      <c r="D48" s="40">
        <f>+D28+D32+D38+D42+D47</f>
        <v>0</v>
      </c>
      <c r="E48" s="41">
        <f t="shared" si="9"/>
        <v>746269000</v>
      </c>
      <c r="F48" s="42">
        <f t="shared" si="9"/>
        <v>746269000</v>
      </c>
      <c r="G48" s="42">
        <f t="shared" si="9"/>
        <v>101040448</v>
      </c>
      <c r="H48" s="42">
        <f t="shared" si="9"/>
        <v>33865745</v>
      </c>
      <c r="I48" s="42">
        <f t="shared" si="9"/>
        <v>38694278</v>
      </c>
      <c r="J48" s="42">
        <f t="shared" si="9"/>
        <v>173600471</v>
      </c>
      <c r="K48" s="42">
        <f t="shared" si="9"/>
        <v>30012110</v>
      </c>
      <c r="L48" s="42">
        <f t="shared" si="9"/>
        <v>33120746</v>
      </c>
      <c r="M48" s="42">
        <f t="shared" si="9"/>
        <v>90925049</v>
      </c>
      <c r="N48" s="42">
        <f t="shared" si="9"/>
        <v>154057905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327658376</v>
      </c>
      <c r="X48" s="42">
        <f t="shared" si="9"/>
        <v>300378700</v>
      </c>
      <c r="Y48" s="42">
        <f t="shared" si="9"/>
        <v>27279676</v>
      </c>
      <c r="Z48" s="43">
        <f>+IF(X48&lt;&gt;0,+(Y48/X48)*100,0)</f>
        <v>9.081761123541716</v>
      </c>
      <c r="AA48" s="40">
        <f>+AA28+AA32+AA38+AA42+AA47</f>
        <v>746269000</v>
      </c>
    </row>
    <row r="49" spans="1:27" ht="13.5">
      <c r="A49" s="14" t="s">
        <v>58</v>
      </c>
      <c r="B49" s="15"/>
      <c r="C49" s="44">
        <f aca="true" t="shared" si="10" ref="C49:Y49">+C25-C48</f>
        <v>25283153</v>
      </c>
      <c r="D49" s="44">
        <f>+D25-D48</f>
        <v>0</v>
      </c>
      <c r="E49" s="45">
        <f t="shared" si="10"/>
        <v>24040000</v>
      </c>
      <c r="F49" s="46">
        <f t="shared" si="10"/>
        <v>24040000</v>
      </c>
      <c r="G49" s="46">
        <f t="shared" si="10"/>
        <v>43893393</v>
      </c>
      <c r="H49" s="46">
        <f t="shared" si="10"/>
        <v>-17121908</v>
      </c>
      <c r="I49" s="46">
        <f t="shared" si="10"/>
        <v>-10630623</v>
      </c>
      <c r="J49" s="46">
        <f t="shared" si="10"/>
        <v>16140862</v>
      </c>
      <c r="K49" s="46">
        <f t="shared" si="10"/>
        <v>-3005228</v>
      </c>
      <c r="L49" s="46">
        <f t="shared" si="10"/>
        <v>94368358</v>
      </c>
      <c r="M49" s="46">
        <f t="shared" si="10"/>
        <v>-63249805</v>
      </c>
      <c r="N49" s="46">
        <f t="shared" si="10"/>
        <v>28113325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44254187</v>
      </c>
      <c r="X49" s="46">
        <f>IF(F25=F48,0,X25-X48)</f>
        <v>186822500</v>
      </c>
      <c r="Y49" s="46">
        <f t="shared" si="10"/>
        <v>-142568313</v>
      </c>
      <c r="Z49" s="47">
        <f>+IF(X49&lt;&gt;0,+(Y49/X49)*100,0)</f>
        <v>-76.3121749253971</v>
      </c>
      <c r="AA49" s="44">
        <f>+AA25-AA48</f>
        <v>24040000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1047243023</v>
      </c>
      <c r="D5" s="19">
        <f>SUM(D6:D8)</f>
        <v>0</v>
      </c>
      <c r="E5" s="20">
        <f t="shared" si="0"/>
        <v>157011360</v>
      </c>
      <c r="F5" s="21">
        <f t="shared" si="0"/>
        <v>157011360</v>
      </c>
      <c r="G5" s="21">
        <f t="shared" si="0"/>
        <v>9761712</v>
      </c>
      <c r="H5" s="21">
        <f t="shared" si="0"/>
        <v>9387249</v>
      </c>
      <c r="I5" s="21">
        <f t="shared" si="0"/>
        <v>9773025</v>
      </c>
      <c r="J5" s="21">
        <f t="shared" si="0"/>
        <v>28921986</v>
      </c>
      <c r="K5" s="21">
        <f t="shared" si="0"/>
        <v>15855997</v>
      </c>
      <c r="L5" s="21">
        <f t="shared" si="0"/>
        <v>569705</v>
      </c>
      <c r="M5" s="21">
        <f t="shared" si="0"/>
        <v>567575</v>
      </c>
      <c r="N5" s="21">
        <f t="shared" si="0"/>
        <v>16993277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45915263</v>
      </c>
      <c r="X5" s="21">
        <f t="shared" si="0"/>
        <v>135454000</v>
      </c>
      <c r="Y5" s="21">
        <f t="shared" si="0"/>
        <v>-89538737</v>
      </c>
      <c r="Z5" s="4">
        <f>+IF(X5&lt;&gt;0,+(Y5/X5)*100,0)</f>
        <v>-66.10268947391734</v>
      </c>
      <c r="AA5" s="19">
        <f>SUM(AA6:AA8)</f>
        <v>157011360</v>
      </c>
    </row>
    <row r="6" spans="1:27" ht="13.5">
      <c r="A6" s="5" t="s">
        <v>33</v>
      </c>
      <c r="B6" s="3"/>
      <c r="C6" s="22">
        <v>82018</v>
      </c>
      <c r="D6" s="22"/>
      <c r="E6" s="23">
        <v>44386754</v>
      </c>
      <c r="F6" s="24">
        <v>44386754</v>
      </c>
      <c r="G6" s="24">
        <v>4046287</v>
      </c>
      <c r="H6" s="24">
        <v>3082063</v>
      </c>
      <c r="I6" s="24">
        <v>3264617</v>
      </c>
      <c r="J6" s="24">
        <v>10392967</v>
      </c>
      <c r="K6" s="24">
        <v>4032854</v>
      </c>
      <c r="L6" s="24"/>
      <c r="M6" s="24"/>
      <c r="N6" s="24">
        <v>4032854</v>
      </c>
      <c r="O6" s="24"/>
      <c r="P6" s="24"/>
      <c r="Q6" s="24"/>
      <c r="R6" s="24"/>
      <c r="S6" s="24"/>
      <c r="T6" s="24"/>
      <c r="U6" s="24"/>
      <c r="V6" s="24"/>
      <c r="W6" s="24">
        <v>14425821</v>
      </c>
      <c r="X6" s="24">
        <v>42580000</v>
      </c>
      <c r="Y6" s="24">
        <v>-28154179</v>
      </c>
      <c r="Z6" s="6">
        <v>-66.12</v>
      </c>
      <c r="AA6" s="22">
        <v>44386754</v>
      </c>
    </row>
    <row r="7" spans="1:27" ht="13.5">
      <c r="A7" s="5" t="s">
        <v>34</v>
      </c>
      <c r="B7" s="3"/>
      <c r="C7" s="25">
        <v>1047161005</v>
      </c>
      <c r="D7" s="25"/>
      <c r="E7" s="26">
        <v>47355249</v>
      </c>
      <c r="F7" s="27">
        <v>47355249</v>
      </c>
      <c r="G7" s="27">
        <v>2734196</v>
      </c>
      <c r="H7" s="27">
        <v>3195659</v>
      </c>
      <c r="I7" s="27">
        <v>3109908</v>
      </c>
      <c r="J7" s="27">
        <v>9039763</v>
      </c>
      <c r="K7" s="27">
        <v>5341045</v>
      </c>
      <c r="L7" s="27">
        <v>569705</v>
      </c>
      <c r="M7" s="27">
        <v>567575</v>
      </c>
      <c r="N7" s="27">
        <v>6478325</v>
      </c>
      <c r="O7" s="27"/>
      <c r="P7" s="27"/>
      <c r="Q7" s="27"/>
      <c r="R7" s="27"/>
      <c r="S7" s="27"/>
      <c r="T7" s="27"/>
      <c r="U7" s="27"/>
      <c r="V7" s="27"/>
      <c r="W7" s="27">
        <v>15518088</v>
      </c>
      <c r="X7" s="27">
        <v>37112000</v>
      </c>
      <c r="Y7" s="27">
        <v>-21593912</v>
      </c>
      <c r="Z7" s="7">
        <v>-58.19</v>
      </c>
      <c r="AA7" s="25">
        <v>47355249</v>
      </c>
    </row>
    <row r="8" spans="1:27" ht="13.5">
      <c r="A8" s="5" t="s">
        <v>35</v>
      </c>
      <c r="B8" s="3"/>
      <c r="C8" s="22"/>
      <c r="D8" s="22"/>
      <c r="E8" s="23">
        <v>65269357</v>
      </c>
      <c r="F8" s="24">
        <v>65269357</v>
      </c>
      <c r="G8" s="24">
        <v>2981229</v>
      </c>
      <c r="H8" s="24">
        <v>3109527</v>
      </c>
      <c r="I8" s="24">
        <v>3398500</v>
      </c>
      <c r="J8" s="24">
        <v>9489256</v>
      </c>
      <c r="K8" s="24">
        <v>6482098</v>
      </c>
      <c r="L8" s="24"/>
      <c r="M8" s="24"/>
      <c r="N8" s="24">
        <v>6482098</v>
      </c>
      <c r="O8" s="24"/>
      <c r="P8" s="24"/>
      <c r="Q8" s="24"/>
      <c r="R8" s="24"/>
      <c r="S8" s="24"/>
      <c r="T8" s="24"/>
      <c r="U8" s="24"/>
      <c r="V8" s="24"/>
      <c r="W8" s="24">
        <v>15971354</v>
      </c>
      <c r="X8" s="24">
        <v>55762000</v>
      </c>
      <c r="Y8" s="24">
        <v>-39790646</v>
      </c>
      <c r="Z8" s="6">
        <v>-71.36</v>
      </c>
      <c r="AA8" s="22">
        <v>65269357</v>
      </c>
    </row>
    <row r="9" spans="1:27" ht="13.5">
      <c r="A9" s="2" t="s">
        <v>36</v>
      </c>
      <c r="B9" s="3"/>
      <c r="C9" s="19">
        <f aca="true" t="shared" si="1" ref="C9:Y9">SUM(C10:C14)</f>
        <v>1171129</v>
      </c>
      <c r="D9" s="19">
        <f>SUM(D10:D14)</f>
        <v>0</v>
      </c>
      <c r="E9" s="20">
        <f t="shared" si="1"/>
        <v>90061770</v>
      </c>
      <c r="F9" s="21">
        <f t="shared" si="1"/>
        <v>90061770</v>
      </c>
      <c r="G9" s="21">
        <f t="shared" si="1"/>
        <v>6533094</v>
      </c>
      <c r="H9" s="21">
        <f t="shared" si="1"/>
        <v>6413635</v>
      </c>
      <c r="I9" s="21">
        <f t="shared" si="1"/>
        <v>5709512</v>
      </c>
      <c r="J9" s="21">
        <f t="shared" si="1"/>
        <v>18656241</v>
      </c>
      <c r="K9" s="21">
        <f t="shared" si="1"/>
        <v>6673139</v>
      </c>
      <c r="L9" s="21">
        <f t="shared" si="1"/>
        <v>0</v>
      </c>
      <c r="M9" s="21">
        <f t="shared" si="1"/>
        <v>0</v>
      </c>
      <c r="N9" s="21">
        <f t="shared" si="1"/>
        <v>6673139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25329380</v>
      </c>
      <c r="X9" s="21">
        <f t="shared" si="1"/>
        <v>65902000</v>
      </c>
      <c r="Y9" s="21">
        <f t="shared" si="1"/>
        <v>-40572620</v>
      </c>
      <c r="Z9" s="4">
        <f>+IF(X9&lt;&gt;0,+(Y9/X9)*100,0)</f>
        <v>-61.56508148462869</v>
      </c>
      <c r="AA9" s="19">
        <f>SUM(AA10:AA14)</f>
        <v>90061770</v>
      </c>
    </row>
    <row r="10" spans="1:27" ht="13.5">
      <c r="A10" s="5" t="s">
        <v>37</v>
      </c>
      <c r="B10" s="3"/>
      <c r="C10" s="22">
        <v>1171129</v>
      </c>
      <c r="D10" s="22"/>
      <c r="E10" s="23">
        <v>71962320</v>
      </c>
      <c r="F10" s="24">
        <v>71962320</v>
      </c>
      <c r="G10" s="24">
        <v>6533094</v>
      </c>
      <c r="H10" s="24">
        <v>6413635</v>
      </c>
      <c r="I10" s="24">
        <v>5709512</v>
      </c>
      <c r="J10" s="24">
        <v>18656241</v>
      </c>
      <c r="K10" s="24">
        <v>6673139</v>
      </c>
      <c r="L10" s="24"/>
      <c r="M10" s="24"/>
      <c r="N10" s="24">
        <v>6673139</v>
      </c>
      <c r="O10" s="24"/>
      <c r="P10" s="24"/>
      <c r="Q10" s="24"/>
      <c r="R10" s="24"/>
      <c r="S10" s="24"/>
      <c r="T10" s="24"/>
      <c r="U10" s="24"/>
      <c r="V10" s="24"/>
      <c r="W10" s="24">
        <v>25329380</v>
      </c>
      <c r="X10" s="24">
        <v>65902000</v>
      </c>
      <c r="Y10" s="24">
        <v>-40572620</v>
      </c>
      <c r="Z10" s="6">
        <v>-61.57</v>
      </c>
      <c r="AA10" s="22">
        <v>71962320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>
        <v>18099450</v>
      </c>
      <c r="F14" s="27">
        <v>18099450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>
        <v>18099450</v>
      </c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28026755</v>
      </c>
      <c r="F15" s="21">
        <f t="shared" si="2"/>
        <v>28026755</v>
      </c>
      <c r="G15" s="21">
        <f t="shared" si="2"/>
        <v>903131</v>
      </c>
      <c r="H15" s="21">
        <f t="shared" si="2"/>
        <v>1036401</v>
      </c>
      <c r="I15" s="21">
        <f t="shared" si="2"/>
        <v>4346741</v>
      </c>
      <c r="J15" s="21">
        <f t="shared" si="2"/>
        <v>6286273</v>
      </c>
      <c r="K15" s="21">
        <f t="shared" si="2"/>
        <v>3547205</v>
      </c>
      <c r="L15" s="21">
        <f t="shared" si="2"/>
        <v>0</v>
      </c>
      <c r="M15" s="21">
        <f t="shared" si="2"/>
        <v>0</v>
      </c>
      <c r="N15" s="21">
        <f t="shared" si="2"/>
        <v>3547205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9833478</v>
      </c>
      <c r="X15" s="21">
        <f t="shared" si="2"/>
        <v>50692000</v>
      </c>
      <c r="Y15" s="21">
        <f t="shared" si="2"/>
        <v>-40858522</v>
      </c>
      <c r="Z15" s="4">
        <f>+IF(X15&lt;&gt;0,+(Y15/X15)*100,0)</f>
        <v>-80.60151897735342</v>
      </c>
      <c r="AA15" s="19">
        <f>SUM(AA16:AA18)</f>
        <v>28026755</v>
      </c>
    </row>
    <row r="16" spans="1:27" ht="13.5">
      <c r="A16" s="5" t="s">
        <v>43</v>
      </c>
      <c r="B16" s="3"/>
      <c r="C16" s="22"/>
      <c r="D16" s="22"/>
      <c r="E16" s="23">
        <v>28026755</v>
      </c>
      <c r="F16" s="24">
        <v>28026755</v>
      </c>
      <c r="G16" s="24"/>
      <c r="H16" s="24"/>
      <c r="I16" s="24">
        <v>3377861</v>
      </c>
      <c r="J16" s="24">
        <v>3377861</v>
      </c>
      <c r="K16" s="24">
        <v>2521442</v>
      </c>
      <c r="L16" s="24"/>
      <c r="M16" s="24"/>
      <c r="N16" s="24">
        <v>2521442</v>
      </c>
      <c r="O16" s="24"/>
      <c r="P16" s="24"/>
      <c r="Q16" s="24"/>
      <c r="R16" s="24"/>
      <c r="S16" s="24"/>
      <c r="T16" s="24"/>
      <c r="U16" s="24"/>
      <c r="V16" s="24"/>
      <c r="W16" s="24">
        <v>5899303</v>
      </c>
      <c r="X16" s="24">
        <v>30416000</v>
      </c>
      <c r="Y16" s="24">
        <v>-24516697</v>
      </c>
      <c r="Z16" s="6">
        <v>-80.6</v>
      </c>
      <c r="AA16" s="22">
        <v>28026755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>
        <v>903131</v>
      </c>
      <c r="H18" s="24">
        <v>1036401</v>
      </c>
      <c r="I18" s="24">
        <v>968880</v>
      </c>
      <c r="J18" s="24">
        <v>2908412</v>
      </c>
      <c r="K18" s="24">
        <v>1025763</v>
      </c>
      <c r="L18" s="24"/>
      <c r="M18" s="24"/>
      <c r="N18" s="24">
        <v>1025763</v>
      </c>
      <c r="O18" s="24"/>
      <c r="P18" s="24"/>
      <c r="Q18" s="24"/>
      <c r="R18" s="24"/>
      <c r="S18" s="24"/>
      <c r="T18" s="24"/>
      <c r="U18" s="24"/>
      <c r="V18" s="24"/>
      <c r="W18" s="24">
        <v>3934175</v>
      </c>
      <c r="X18" s="24">
        <v>20276000</v>
      </c>
      <c r="Y18" s="24">
        <v>-16341825</v>
      </c>
      <c r="Z18" s="6">
        <v>-80.6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87855590</v>
      </c>
      <c r="D19" s="19">
        <f>SUM(D20:D23)</f>
        <v>0</v>
      </c>
      <c r="E19" s="20">
        <f t="shared" si="3"/>
        <v>525449115</v>
      </c>
      <c r="F19" s="21">
        <f t="shared" si="3"/>
        <v>525449115</v>
      </c>
      <c r="G19" s="21">
        <f t="shared" si="3"/>
        <v>22217034</v>
      </c>
      <c r="H19" s="21">
        <f t="shared" si="3"/>
        <v>30106158</v>
      </c>
      <c r="I19" s="21">
        <f t="shared" si="3"/>
        <v>32966804</v>
      </c>
      <c r="J19" s="21">
        <f t="shared" si="3"/>
        <v>85289996</v>
      </c>
      <c r="K19" s="21">
        <f t="shared" si="3"/>
        <v>38704744</v>
      </c>
      <c r="L19" s="21">
        <f t="shared" si="3"/>
        <v>45976422</v>
      </c>
      <c r="M19" s="21">
        <f t="shared" si="3"/>
        <v>53733857</v>
      </c>
      <c r="N19" s="21">
        <f t="shared" si="3"/>
        <v>138415023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223705019</v>
      </c>
      <c r="X19" s="21">
        <f t="shared" si="3"/>
        <v>368273000</v>
      </c>
      <c r="Y19" s="21">
        <f t="shared" si="3"/>
        <v>-144567981</v>
      </c>
      <c r="Z19" s="4">
        <f>+IF(X19&lt;&gt;0,+(Y19/X19)*100,0)</f>
        <v>-39.2556557227926</v>
      </c>
      <c r="AA19" s="19">
        <f>SUM(AA20:AA23)</f>
        <v>525449115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87855590</v>
      </c>
      <c r="D21" s="22"/>
      <c r="E21" s="23">
        <v>525449115</v>
      </c>
      <c r="F21" s="24">
        <v>525449115</v>
      </c>
      <c r="G21" s="24">
        <v>22217034</v>
      </c>
      <c r="H21" s="24">
        <v>30106158</v>
      </c>
      <c r="I21" s="24">
        <v>32966804</v>
      </c>
      <c r="J21" s="24">
        <v>85289996</v>
      </c>
      <c r="K21" s="24">
        <v>38704744</v>
      </c>
      <c r="L21" s="24">
        <v>45976422</v>
      </c>
      <c r="M21" s="24">
        <v>53733857</v>
      </c>
      <c r="N21" s="24">
        <v>138415023</v>
      </c>
      <c r="O21" s="24"/>
      <c r="P21" s="24"/>
      <c r="Q21" s="24"/>
      <c r="R21" s="24"/>
      <c r="S21" s="24"/>
      <c r="T21" s="24"/>
      <c r="U21" s="24"/>
      <c r="V21" s="24"/>
      <c r="W21" s="24">
        <v>223705019</v>
      </c>
      <c r="X21" s="24">
        <v>368273000</v>
      </c>
      <c r="Y21" s="24">
        <v>-144567981</v>
      </c>
      <c r="Z21" s="6">
        <v>-39.26</v>
      </c>
      <c r="AA21" s="22">
        <v>525449115</v>
      </c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1136269742</v>
      </c>
      <c r="D25" s="40">
        <f>+D5+D9+D15+D19+D24</f>
        <v>0</v>
      </c>
      <c r="E25" s="41">
        <f t="shared" si="4"/>
        <v>800549000</v>
      </c>
      <c r="F25" s="42">
        <f t="shared" si="4"/>
        <v>800549000</v>
      </c>
      <c r="G25" s="42">
        <f t="shared" si="4"/>
        <v>39414971</v>
      </c>
      <c r="H25" s="42">
        <f t="shared" si="4"/>
        <v>46943443</v>
      </c>
      <c r="I25" s="42">
        <f t="shared" si="4"/>
        <v>52796082</v>
      </c>
      <c r="J25" s="42">
        <f t="shared" si="4"/>
        <v>139154496</v>
      </c>
      <c r="K25" s="42">
        <f t="shared" si="4"/>
        <v>64781085</v>
      </c>
      <c r="L25" s="42">
        <f t="shared" si="4"/>
        <v>46546127</v>
      </c>
      <c r="M25" s="42">
        <f t="shared" si="4"/>
        <v>54301432</v>
      </c>
      <c r="N25" s="42">
        <f t="shared" si="4"/>
        <v>165628644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304783140</v>
      </c>
      <c r="X25" s="42">
        <f t="shared" si="4"/>
        <v>620321000</v>
      </c>
      <c r="Y25" s="42">
        <f t="shared" si="4"/>
        <v>-315537860</v>
      </c>
      <c r="Z25" s="43">
        <f>+IF(X25&lt;&gt;0,+(Y25/X25)*100,0)</f>
        <v>-50.86686731547054</v>
      </c>
      <c r="AA25" s="40">
        <f>+AA5+AA9+AA15+AA19+AA24</f>
        <v>800549000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550953176</v>
      </c>
      <c r="D28" s="19">
        <f>SUM(D29:D31)</f>
        <v>0</v>
      </c>
      <c r="E28" s="20">
        <f t="shared" si="5"/>
        <v>157011360</v>
      </c>
      <c r="F28" s="21">
        <f t="shared" si="5"/>
        <v>157011360</v>
      </c>
      <c r="G28" s="21">
        <f t="shared" si="5"/>
        <v>9761712</v>
      </c>
      <c r="H28" s="21">
        <f t="shared" si="5"/>
        <v>9387249</v>
      </c>
      <c r="I28" s="21">
        <f t="shared" si="5"/>
        <v>9773025</v>
      </c>
      <c r="J28" s="21">
        <f t="shared" si="5"/>
        <v>28921986</v>
      </c>
      <c r="K28" s="21">
        <f t="shared" si="5"/>
        <v>15855997</v>
      </c>
      <c r="L28" s="21">
        <f t="shared" si="5"/>
        <v>9827150</v>
      </c>
      <c r="M28" s="21">
        <f t="shared" si="5"/>
        <v>13140125</v>
      </c>
      <c r="N28" s="21">
        <f t="shared" si="5"/>
        <v>38823272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67745258</v>
      </c>
      <c r="X28" s="21">
        <f t="shared" si="5"/>
        <v>99534000</v>
      </c>
      <c r="Y28" s="21">
        <f t="shared" si="5"/>
        <v>-31788742</v>
      </c>
      <c r="Z28" s="4">
        <f>+IF(X28&lt;&gt;0,+(Y28/X28)*100,0)</f>
        <v>-31.93757108123857</v>
      </c>
      <c r="AA28" s="19">
        <f>SUM(AA29:AA31)</f>
        <v>157011360</v>
      </c>
    </row>
    <row r="29" spans="1:27" ht="13.5">
      <c r="A29" s="5" t="s">
        <v>33</v>
      </c>
      <c r="B29" s="3"/>
      <c r="C29" s="22">
        <v>6656642</v>
      </c>
      <c r="D29" s="22"/>
      <c r="E29" s="23">
        <v>44386754</v>
      </c>
      <c r="F29" s="24">
        <v>44386754</v>
      </c>
      <c r="G29" s="24">
        <v>4046287</v>
      </c>
      <c r="H29" s="24">
        <v>3082063</v>
      </c>
      <c r="I29" s="24">
        <v>3264617</v>
      </c>
      <c r="J29" s="24">
        <v>10392967</v>
      </c>
      <c r="K29" s="24">
        <v>4032854</v>
      </c>
      <c r="L29" s="24">
        <v>3252550</v>
      </c>
      <c r="M29" s="24">
        <v>3795430</v>
      </c>
      <c r="N29" s="24">
        <v>11080834</v>
      </c>
      <c r="O29" s="24"/>
      <c r="P29" s="24"/>
      <c r="Q29" s="24"/>
      <c r="R29" s="24"/>
      <c r="S29" s="24"/>
      <c r="T29" s="24"/>
      <c r="U29" s="24"/>
      <c r="V29" s="24"/>
      <c r="W29" s="24">
        <v>21473801</v>
      </c>
      <c r="X29" s="24">
        <v>45756000</v>
      </c>
      <c r="Y29" s="24">
        <v>-24282199</v>
      </c>
      <c r="Z29" s="6">
        <v>-53.07</v>
      </c>
      <c r="AA29" s="22">
        <v>44386754</v>
      </c>
    </row>
    <row r="30" spans="1:27" ht="13.5">
      <c r="A30" s="5" t="s">
        <v>34</v>
      </c>
      <c r="B30" s="3"/>
      <c r="C30" s="25">
        <v>135793615</v>
      </c>
      <c r="D30" s="25"/>
      <c r="E30" s="26">
        <v>47355249</v>
      </c>
      <c r="F30" s="27">
        <v>47355249</v>
      </c>
      <c r="G30" s="27">
        <v>2734196</v>
      </c>
      <c r="H30" s="27">
        <v>3195659</v>
      </c>
      <c r="I30" s="27">
        <v>3109908</v>
      </c>
      <c r="J30" s="27">
        <v>9039763</v>
      </c>
      <c r="K30" s="27">
        <v>5341045</v>
      </c>
      <c r="L30" s="27">
        <v>2533238</v>
      </c>
      <c r="M30" s="27">
        <v>4746503</v>
      </c>
      <c r="N30" s="27">
        <v>12620786</v>
      </c>
      <c r="O30" s="27"/>
      <c r="P30" s="27"/>
      <c r="Q30" s="27"/>
      <c r="R30" s="27"/>
      <c r="S30" s="27"/>
      <c r="T30" s="27"/>
      <c r="U30" s="27"/>
      <c r="V30" s="27"/>
      <c r="W30" s="27">
        <v>21660549</v>
      </c>
      <c r="X30" s="27">
        <v>23088000</v>
      </c>
      <c r="Y30" s="27">
        <v>-1427451</v>
      </c>
      <c r="Z30" s="7">
        <v>-6.18</v>
      </c>
      <c r="AA30" s="25">
        <v>47355249</v>
      </c>
    </row>
    <row r="31" spans="1:27" ht="13.5">
      <c r="A31" s="5" t="s">
        <v>35</v>
      </c>
      <c r="B31" s="3"/>
      <c r="C31" s="22">
        <v>408502919</v>
      </c>
      <c r="D31" s="22"/>
      <c r="E31" s="23">
        <v>65269357</v>
      </c>
      <c r="F31" s="24">
        <v>65269357</v>
      </c>
      <c r="G31" s="24">
        <v>2981229</v>
      </c>
      <c r="H31" s="24">
        <v>3109527</v>
      </c>
      <c r="I31" s="24">
        <v>3398500</v>
      </c>
      <c r="J31" s="24">
        <v>9489256</v>
      </c>
      <c r="K31" s="24">
        <v>6482098</v>
      </c>
      <c r="L31" s="24">
        <v>4041362</v>
      </c>
      <c r="M31" s="24">
        <v>4598192</v>
      </c>
      <c r="N31" s="24">
        <v>15121652</v>
      </c>
      <c r="O31" s="24"/>
      <c r="P31" s="24"/>
      <c r="Q31" s="24"/>
      <c r="R31" s="24"/>
      <c r="S31" s="24"/>
      <c r="T31" s="24"/>
      <c r="U31" s="24"/>
      <c r="V31" s="24"/>
      <c r="W31" s="24">
        <v>24610908</v>
      </c>
      <c r="X31" s="24">
        <v>30690000</v>
      </c>
      <c r="Y31" s="24">
        <v>-6079092</v>
      </c>
      <c r="Z31" s="6">
        <v>-19.81</v>
      </c>
      <c r="AA31" s="22">
        <v>65269357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90061770</v>
      </c>
      <c r="F32" s="21">
        <f t="shared" si="6"/>
        <v>90061770</v>
      </c>
      <c r="G32" s="21">
        <f t="shared" si="6"/>
        <v>6533094</v>
      </c>
      <c r="H32" s="21">
        <f t="shared" si="6"/>
        <v>6413635</v>
      </c>
      <c r="I32" s="21">
        <f t="shared" si="6"/>
        <v>5709512</v>
      </c>
      <c r="J32" s="21">
        <f t="shared" si="6"/>
        <v>18656241</v>
      </c>
      <c r="K32" s="21">
        <f t="shared" si="6"/>
        <v>6673139</v>
      </c>
      <c r="L32" s="21">
        <f t="shared" si="6"/>
        <v>4947073</v>
      </c>
      <c r="M32" s="21">
        <f t="shared" si="6"/>
        <v>5343300</v>
      </c>
      <c r="N32" s="21">
        <f t="shared" si="6"/>
        <v>16963512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35619753</v>
      </c>
      <c r="X32" s="21">
        <f t="shared" si="6"/>
        <v>34770000</v>
      </c>
      <c r="Y32" s="21">
        <f t="shared" si="6"/>
        <v>849753</v>
      </c>
      <c r="Z32" s="4">
        <f>+IF(X32&lt;&gt;0,+(Y32/X32)*100,0)</f>
        <v>2.443925798101812</v>
      </c>
      <c r="AA32" s="19">
        <f>SUM(AA33:AA37)</f>
        <v>90061770</v>
      </c>
    </row>
    <row r="33" spans="1:27" ht="13.5">
      <c r="A33" s="5" t="s">
        <v>37</v>
      </c>
      <c r="B33" s="3"/>
      <c r="C33" s="22"/>
      <c r="D33" s="22"/>
      <c r="E33" s="23">
        <v>71962320</v>
      </c>
      <c r="F33" s="24">
        <v>71962320</v>
      </c>
      <c r="G33" s="24">
        <v>6533094</v>
      </c>
      <c r="H33" s="24">
        <v>6413635</v>
      </c>
      <c r="I33" s="24">
        <v>5709512</v>
      </c>
      <c r="J33" s="24">
        <v>18656241</v>
      </c>
      <c r="K33" s="24">
        <v>6673139</v>
      </c>
      <c r="L33" s="24">
        <v>4947073</v>
      </c>
      <c r="M33" s="24">
        <v>5343300</v>
      </c>
      <c r="N33" s="24">
        <v>16963512</v>
      </c>
      <c r="O33" s="24"/>
      <c r="P33" s="24"/>
      <c r="Q33" s="24"/>
      <c r="R33" s="24"/>
      <c r="S33" s="24"/>
      <c r="T33" s="24"/>
      <c r="U33" s="24"/>
      <c r="V33" s="24"/>
      <c r="W33" s="24">
        <v>35619753</v>
      </c>
      <c r="X33" s="24">
        <v>34770000</v>
      </c>
      <c r="Y33" s="24">
        <v>849753</v>
      </c>
      <c r="Z33" s="6">
        <v>2.44</v>
      </c>
      <c r="AA33" s="22">
        <v>71962320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>
        <v>18099450</v>
      </c>
      <c r="F37" s="27">
        <v>18099450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>
        <v>18099450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28026755</v>
      </c>
      <c r="F38" s="21">
        <f t="shared" si="7"/>
        <v>28026755</v>
      </c>
      <c r="G38" s="21">
        <f t="shared" si="7"/>
        <v>903131</v>
      </c>
      <c r="H38" s="21">
        <f t="shared" si="7"/>
        <v>1036401</v>
      </c>
      <c r="I38" s="21">
        <f t="shared" si="7"/>
        <v>4346741</v>
      </c>
      <c r="J38" s="21">
        <f t="shared" si="7"/>
        <v>6286273</v>
      </c>
      <c r="K38" s="21">
        <f t="shared" si="7"/>
        <v>3547205</v>
      </c>
      <c r="L38" s="21">
        <f t="shared" si="7"/>
        <v>2649212</v>
      </c>
      <c r="M38" s="21">
        <f t="shared" si="7"/>
        <v>2780329</v>
      </c>
      <c r="N38" s="21">
        <f t="shared" si="7"/>
        <v>8976746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15263019</v>
      </c>
      <c r="X38" s="21">
        <f t="shared" si="7"/>
        <v>23718000</v>
      </c>
      <c r="Y38" s="21">
        <f t="shared" si="7"/>
        <v>-8454981</v>
      </c>
      <c r="Z38" s="4">
        <f>+IF(X38&lt;&gt;0,+(Y38/X38)*100,0)</f>
        <v>-35.647950923349356</v>
      </c>
      <c r="AA38" s="19">
        <f>SUM(AA39:AA41)</f>
        <v>28026755</v>
      </c>
    </row>
    <row r="39" spans="1:27" ht="13.5">
      <c r="A39" s="5" t="s">
        <v>43</v>
      </c>
      <c r="B39" s="3"/>
      <c r="C39" s="22"/>
      <c r="D39" s="22"/>
      <c r="E39" s="23">
        <v>28026755</v>
      </c>
      <c r="F39" s="24">
        <v>28026755</v>
      </c>
      <c r="G39" s="24"/>
      <c r="H39" s="24"/>
      <c r="I39" s="24">
        <v>3377861</v>
      </c>
      <c r="J39" s="24">
        <v>3377861</v>
      </c>
      <c r="K39" s="24">
        <v>2521442</v>
      </c>
      <c r="L39" s="24">
        <v>1575394</v>
      </c>
      <c r="M39" s="24">
        <v>1823631</v>
      </c>
      <c r="N39" s="24">
        <v>5920467</v>
      </c>
      <c r="O39" s="24"/>
      <c r="P39" s="24"/>
      <c r="Q39" s="24"/>
      <c r="R39" s="24"/>
      <c r="S39" s="24"/>
      <c r="T39" s="24"/>
      <c r="U39" s="24"/>
      <c r="V39" s="24"/>
      <c r="W39" s="24">
        <v>9298328</v>
      </c>
      <c r="X39" s="24">
        <v>14670000</v>
      </c>
      <c r="Y39" s="24">
        <v>-5371672</v>
      </c>
      <c r="Z39" s="6">
        <v>-36.62</v>
      </c>
      <c r="AA39" s="22">
        <v>28026755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>
        <v>903131</v>
      </c>
      <c r="H41" s="24">
        <v>1036401</v>
      </c>
      <c r="I41" s="24">
        <v>968880</v>
      </c>
      <c r="J41" s="24">
        <v>2908412</v>
      </c>
      <c r="K41" s="24">
        <v>1025763</v>
      </c>
      <c r="L41" s="24">
        <v>1073818</v>
      </c>
      <c r="M41" s="24">
        <v>956698</v>
      </c>
      <c r="N41" s="24">
        <v>3056279</v>
      </c>
      <c r="O41" s="24"/>
      <c r="P41" s="24"/>
      <c r="Q41" s="24"/>
      <c r="R41" s="24"/>
      <c r="S41" s="24"/>
      <c r="T41" s="24"/>
      <c r="U41" s="24"/>
      <c r="V41" s="24"/>
      <c r="W41" s="24">
        <v>5964691</v>
      </c>
      <c r="X41" s="24">
        <v>9048000</v>
      </c>
      <c r="Y41" s="24">
        <v>-3083309</v>
      </c>
      <c r="Z41" s="6">
        <v>-34.08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294246282</v>
      </c>
      <c r="D42" s="19">
        <f>SUM(D43:D46)</f>
        <v>0</v>
      </c>
      <c r="E42" s="20">
        <f t="shared" si="8"/>
        <v>525449115</v>
      </c>
      <c r="F42" s="21">
        <f t="shared" si="8"/>
        <v>525449115</v>
      </c>
      <c r="G42" s="21">
        <f t="shared" si="8"/>
        <v>22217034</v>
      </c>
      <c r="H42" s="21">
        <f t="shared" si="8"/>
        <v>30106158</v>
      </c>
      <c r="I42" s="21">
        <f t="shared" si="8"/>
        <v>32966804</v>
      </c>
      <c r="J42" s="21">
        <f t="shared" si="8"/>
        <v>85289996</v>
      </c>
      <c r="K42" s="21">
        <f t="shared" si="8"/>
        <v>38704744</v>
      </c>
      <c r="L42" s="21">
        <f t="shared" si="8"/>
        <v>29122693</v>
      </c>
      <c r="M42" s="21">
        <f t="shared" si="8"/>
        <v>33037678</v>
      </c>
      <c r="N42" s="21">
        <f t="shared" si="8"/>
        <v>100865115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186155111</v>
      </c>
      <c r="X42" s="21">
        <f t="shared" si="8"/>
        <v>243137000</v>
      </c>
      <c r="Y42" s="21">
        <f t="shared" si="8"/>
        <v>-56981889</v>
      </c>
      <c r="Z42" s="4">
        <f>+IF(X42&lt;&gt;0,+(Y42/X42)*100,0)</f>
        <v>-23.4361240781946</v>
      </c>
      <c r="AA42" s="19">
        <f>SUM(AA43:AA46)</f>
        <v>525449115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294246282</v>
      </c>
      <c r="D44" s="22"/>
      <c r="E44" s="23">
        <v>525449115</v>
      </c>
      <c r="F44" s="24">
        <v>525449115</v>
      </c>
      <c r="G44" s="24">
        <v>22217034</v>
      </c>
      <c r="H44" s="24">
        <v>30106158</v>
      </c>
      <c r="I44" s="24">
        <v>32966804</v>
      </c>
      <c r="J44" s="24">
        <v>85289996</v>
      </c>
      <c r="K44" s="24">
        <v>38704744</v>
      </c>
      <c r="L44" s="24">
        <v>29122693</v>
      </c>
      <c r="M44" s="24">
        <v>33037678</v>
      </c>
      <c r="N44" s="24">
        <v>100865115</v>
      </c>
      <c r="O44" s="24"/>
      <c r="P44" s="24"/>
      <c r="Q44" s="24"/>
      <c r="R44" s="24"/>
      <c r="S44" s="24"/>
      <c r="T44" s="24"/>
      <c r="U44" s="24"/>
      <c r="V44" s="24"/>
      <c r="W44" s="24">
        <v>186155111</v>
      </c>
      <c r="X44" s="24">
        <v>243137000</v>
      </c>
      <c r="Y44" s="24">
        <v>-56981889</v>
      </c>
      <c r="Z44" s="6">
        <v>-23.44</v>
      </c>
      <c r="AA44" s="22">
        <v>525449115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845199458</v>
      </c>
      <c r="D48" s="40">
        <f>+D28+D32+D38+D42+D47</f>
        <v>0</v>
      </c>
      <c r="E48" s="41">
        <f t="shared" si="9"/>
        <v>800549000</v>
      </c>
      <c r="F48" s="42">
        <f t="shared" si="9"/>
        <v>800549000</v>
      </c>
      <c r="G48" s="42">
        <f t="shared" si="9"/>
        <v>39414971</v>
      </c>
      <c r="H48" s="42">
        <f t="shared" si="9"/>
        <v>46943443</v>
      </c>
      <c r="I48" s="42">
        <f t="shared" si="9"/>
        <v>52796082</v>
      </c>
      <c r="J48" s="42">
        <f t="shared" si="9"/>
        <v>139154496</v>
      </c>
      <c r="K48" s="42">
        <f t="shared" si="9"/>
        <v>64781085</v>
      </c>
      <c r="L48" s="42">
        <f t="shared" si="9"/>
        <v>46546128</v>
      </c>
      <c r="M48" s="42">
        <f t="shared" si="9"/>
        <v>54301432</v>
      </c>
      <c r="N48" s="42">
        <f t="shared" si="9"/>
        <v>165628645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304783141</v>
      </c>
      <c r="X48" s="42">
        <f t="shared" si="9"/>
        <v>401159000</v>
      </c>
      <c r="Y48" s="42">
        <f t="shared" si="9"/>
        <v>-96375859</v>
      </c>
      <c r="Z48" s="43">
        <f>+IF(X48&lt;&gt;0,+(Y48/X48)*100,0)</f>
        <v>-24.02435418375258</v>
      </c>
      <c r="AA48" s="40">
        <f>+AA28+AA32+AA38+AA42+AA47</f>
        <v>800549000</v>
      </c>
    </row>
    <row r="49" spans="1:27" ht="13.5">
      <c r="A49" s="14" t="s">
        <v>58</v>
      </c>
      <c r="B49" s="15"/>
      <c r="C49" s="44">
        <f aca="true" t="shared" si="10" ref="C49:Y49">+C25-C48</f>
        <v>291070284</v>
      </c>
      <c r="D49" s="44">
        <f>+D25-D48</f>
        <v>0</v>
      </c>
      <c r="E49" s="45">
        <f t="shared" si="10"/>
        <v>0</v>
      </c>
      <c r="F49" s="46">
        <f t="shared" si="10"/>
        <v>0</v>
      </c>
      <c r="G49" s="46">
        <f t="shared" si="10"/>
        <v>0</v>
      </c>
      <c r="H49" s="46">
        <f t="shared" si="10"/>
        <v>0</v>
      </c>
      <c r="I49" s="46">
        <f t="shared" si="10"/>
        <v>0</v>
      </c>
      <c r="J49" s="46">
        <f t="shared" si="10"/>
        <v>0</v>
      </c>
      <c r="K49" s="46">
        <f t="shared" si="10"/>
        <v>0</v>
      </c>
      <c r="L49" s="46">
        <f t="shared" si="10"/>
        <v>-1</v>
      </c>
      <c r="M49" s="46">
        <f t="shared" si="10"/>
        <v>0</v>
      </c>
      <c r="N49" s="46">
        <f t="shared" si="10"/>
        <v>-1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-1</v>
      </c>
      <c r="X49" s="46">
        <f>IF(F25=F48,0,X25-X48)</f>
        <v>0</v>
      </c>
      <c r="Y49" s="46">
        <f t="shared" si="10"/>
        <v>-219162001</v>
      </c>
      <c r="Z49" s="47">
        <f>+IF(X49&lt;&gt;0,+(Y49/X49)*100,0)</f>
        <v>0</v>
      </c>
      <c r="AA49" s="44">
        <f>+AA25-AA48</f>
        <v>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118381459</v>
      </c>
      <c r="D5" s="19">
        <f>SUM(D6:D8)</f>
        <v>0</v>
      </c>
      <c r="E5" s="20">
        <f t="shared" si="0"/>
        <v>135805723</v>
      </c>
      <c r="F5" s="21">
        <f t="shared" si="0"/>
        <v>135805723</v>
      </c>
      <c r="G5" s="21">
        <f t="shared" si="0"/>
        <v>13091459</v>
      </c>
      <c r="H5" s="21">
        <f t="shared" si="0"/>
        <v>48455851</v>
      </c>
      <c r="I5" s="21">
        <f t="shared" si="0"/>
        <v>329197</v>
      </c>
      <c r="J5" s="21">
        <f t="shared" si="0"/>
        <v>61876507</v>
      </c>
      <c r="K5" s="21">
        <f t="shared" si="0"/>
        <v>650136</v>
      </c>
      <c r="L5" s="21">
        <f t="shared" si="0"/>
        <v>38465970</v>
      </c>
      <c r="M5" s="21">
        <f t="shared" si="0"/>
        <v>272860</v>
      </c>
      <c r="N5" s="21">
        <f t="shared" si="0"/>
        <v>39388966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101265473</v>
      </c>
      <c r="X5" s="21">
        <f t="shared" si="0"/>
        <v>99288041</v>
      </c>
      <c r="Y5" s="21">
        <f t="shared" si="0"/>
        <v>1977432</v>
      </c>
      <c r="Z5" s="4">
        <f>+IF(X5&lt;&gt;0,+(Y5/X5)*100,0)</f>
        <v>1.9916114570132366</v>
      </c>
      <c r="AA5" s="19">
        <f>SUM(AA6:AA8)</f>
        <v>135805723</v>
      </c>
    </row>
    <row r="6" spans="1:27" ht="13.5">
      <c r="A6" s="5" t="s">
        <v>33</v>
      </c>
      <c r="B6" s="3"/>
      <c r="C6" s="22">
        <v>890000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117385060</v>
      </c>
      <c r="D7" s="25"/>
      <c r="E7" s="26">
        <v>135622074</v>
      </c>
      <c r="F7" s="27">
        <v>135622074</v>
      </c>
      <c r="G7" s="27">
        <v>13091082</v>
      </c>
      <c r="H7" s="27">
        <v>48428817</v>
      </c>
      <c r="I7" s="27">
        <v>329197</v>
      </c>
      <c r="J7" s="27">
        <v>61849096</v>
      </c>
      <c r="K7" s="27">
        <v>650136</v>
      </c>
      <c r="L7" s="27">
        <v>38443072</v>
      </c>
      <c r="M7" s="27">
        <v>271304</v>
      </c>
      <c r="N7" s="27">
        <v>39364512</v>
      </c>
      <c r="O7" s="27"/>
      <c r="P7" s="27"/>
      <c r="Q7" s="27"/>
      <c r="R7" s="27"/>
      <c r="S7" s="27"/>
      <c r="T7" s="27"/>
      <c r="U7" s="27"/>
      <c r="V7" s="27"/>
      <c r="W7" s="27">
        <v>101213608</v>
      </c>
      <c r="X7" s="27">
        <v>99186541</v>
      </c>
      <c r="Y7" s="27">
        <v>2027067</v>
      </c>
      <c r="Z7" s="7">
        <v>2.04</v>
      </c>
      <c r="AA7" s="25">
        <v>135622074</v>
      </c>
    </row>
    <row r="8" spans="1:27" ht="13.5">
      <c r="A8" s="5" t="s">
        <v>35</v>
      </c>
      <c r="B8" s="3"/>
      <c r="C8" s="22">
        <v>106399</v>
      </c>
      <c r="D8" s="22"/>
      <c r="E8" s="23">
        <v>183649</v>
      </c>
      <c r="F8" s="24">
        <v>183649</v>
      </c>
      <c r="G8" s="24">
        <v>377</v>
      </c>
      <c r="H8" s="24">
        <v>27034</v>
      </c>
      <c r="I8" s="24"/>
      <c r="J8" s="24">
        <v>27411</v>
      </c>
      <c r="K8" s="24"/>
      <c r="L8" s="24">
        <v>22898</v>
      </c>
      <c r="M8" s="24">
        <v>1556</v>
      </c>
      <c r="N8" s="24">
        <v>24454</v>
      </c>
      <c r="O8" s="24"/>
      <c r="P8" s="24"/>
      <c r="Q8" s="24"/>
      <c r="R8" s="24"/>
      <c r="S8" s="24"/>
      <c r="T8" s="24"/>
      <c r="U8" s="24"/>
      <c r="V8" s="24"/>
      <c r="W8" s="24">
        <v>51865</v>
      </c>
      <c r="X8" s="24">
        <v>101500</v>
      </c>
      <c r="Y8" s="24">
        <v>-49635</v>
      </c>
      <c r="Z8" s="6">
        <v>-48.9</v>
      </c>
      <c r="AA8" s="22">
        <v>183649</v>
      </c>
    </row>
    <row r="9" spans="1:27" ht="13.5">
      <c r="A9" s="2" t="s">
        <v>36</v>
      </c>
      <c r="B9" s="3"/>
      <c r="C9" s="19">
        <f aca="true" t="shared" si="1" ref="C9:Y9">SUM(C10:C14)</f>
        <v>4773072</v>
      </c>
      <c r="D9" s="19">
        <f>SUM(D10:D14)</f>
        <v>0</v>
      </c>
      <c r="E9" s="20">
        <f t="shared" si="1"/>
        <v>9271000</v>
      </c>
      <c r="F9" s="21">
        <f t="shared" si="1"/>
        <v>9271000</v>
      </c>
      <c r="G9" s="21">
        <f t="shared" si="1"/>
        <v>9250</v>
      </c>
      <c r="H9" s="21">
        <f t="shared" si="1"/>
        <v>1141469</v>
      </c>
      <c r="I9" s="21">
        <f t="shared" si="1"/>
        <v>73130</v>
      </c>
      <c r="J9" s="21">
        <f t="shared" si="1"/>
        <v>1223849</v>
      </c>
      <c r="K9" s="21">
        <f t="shared" si="1"/>
        <v>417148</v>
      </c>
      <c r="L9" s="21">
        <f t="shared" si="1"/>
        <v>742114</v>
      </c>
      <c r="M9" s="21">
        <f t="shared" si="1"/>
        <v>257858</v>
      </c>
      <c r="N9" s="21">
        <f t="shared" si="1"/>
        <v>1417120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2640969</v>
      </c>
      <c r="X9" s="21">
        <f t="shared" si="1"/>
        <v>5246496</v>
      </c>
      <c r="Y9" s="21">
        <f t="shared" si="1"/>
        <v>-2605527</v>
      </c>
      <c r="Z9" s="4">
        <f>+IF(X9&lt;&gt;0,+(Y9/X9)*100,0)</f>
        <v>-49.66223170664764</v>
      </c>
      <c r="AA9" s="19">
        <f>SUM(AA10:AA14)</f>
        <v>9271000</v>
      </c>
    </row>
    <row r="10" spans="1:27" ht="13.5">
      <c r="A10" s="5" t="s">
        <v>37</v>
      </c>
      <c r="B10" s="3"/>
      <c r="C10" s="22">
        <v>1000000</v>
      </c>
      <c r="D10" s="22"/>
      <c r="E10" s="23">
        <v>1651000</v>
      </c>
      <c r="F10" s="24">
        <v>1651000</v>
      </c>
      <c r="G10" s="24"/>
      <c r="H10" s="24">
        <v>660000</v>
      </c>
      <c r="I10" s="24"/>
      <c r="J10" s="24">
        <v>660000</v>
      </c>
      <c r="K10" s="24"/>
      <c r="L10" s="24">
        <v>495000</v>
      </c>
      <c r="M10" s="24"/>
      <c r="N10" s="24">
        <v>495000</v>
      </c>
      <c r="O10" s="24"/>
      <c r="P10" s="24"/>
      <c r="Q10" s="24"/>
      <c r="R10" s="24"/>
      <c r="S10" s="24"/>
      <c r="T10" s="24"/>
      <c r="U10" s="24"/>
      <c r="V10" s="24"/>
      <c r="W10" s="24">
        <v>1155000</v>
      </c>
      <c r="X10" s="24">
        <v>1351000</v>
      </c>
      <c r="Y10" s="24">
        <v>-196000</v>
      </c>
      <c r="Z10" s="6">
        <v>-14.51</v>
      </c>
      <c r="AA10" s="22">
        <v>1651000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3773072</v>
      </c>
      <c r="D12" s="22"/>
      <c r="E12" s="23">
        <v>7620000</v>
      </c>
      <c r="F12" s="24">
        <v>7620000</v>
      </c>
      <c r="G12" s="24">
        <v>9250</v>
      </c>
      <c r="H12" s="24">
        <v>481469</v>
      </c>
      <c r="I12" s="24">
        <v>73130</v>
      </c>
      <c r="J12" s="24">
        <v>563849</v>
      </c>
      <c r="K12" s="24">
        <v>417148</v>
      </c>
      <c r="L12" s="24">
        <v>247114</v>
      </c>
      <c r="M12" s="24">
        <v>257858</v>
      </c>
      <c r="N12" s="24">
        <v>922120</v>
      </c>
      <c r="O12" s="24"/>
      <c r="P12" s="24"/>
      <c r="Q12" s="24"/>
      <c r="R12" s="24"/>
      <c r="S12" s="24"/>
      <c r="T12" s="24"/>
      <c r="U12" s="24"/>
      <c r="V12" s="24"/>
      <c r="W12" s="24">
        <v>1485969</v>
      </c>
      <c r="X12" s="24">
        <v>3895496</v>
      </c>
      <c r="Y12" s="24">
        <v>-2409527</v>
      </c>
      <c r="Z12" s="6">
        <v>-61.85</v>
      </c>
      <c r="AA12" s="22">
        <v>7620000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31878864</v>
      </c>
      <c r="D15" s="19">
        <f>SUM(D16:D18)</f>
        <v>0</v>
      </c>
      <c r="E15" s="20">
        <f t="shared" si="2"/>
        <v>40836944</v>
      </c>
      <c r="F15" s="21">
        <f t="shared" si="2"/>
        <v>40836944</v>
      </c>
      <c r="G15" s="21">
        <f t="shared" si="2"/>
        <v>284</v>
      </c>
      <c r="H15" s="21">
        <f t="shared" si="2"/>
        <v>8500216</v>
      </c>
      <c r="I15" s="21">
        <f t="shared" si="2"/>
        <v>38609</v>
      </c>
      <c r="J15" s="21">
        <f t="shared" si="2"/>
        <v>8539109</v>
      </c>
      <c r="K15" s="21">
        <f t="shared" si="2"/>
        <v>479877</v>
      </c>
      <c r="L15" s="21">
        <f t="shared" si="2"/>
        <v>6392</v>
      </c>
      <c r="M15" s="21">
        <f t="shared" si="2"/>
        <v>11041145</v>
      </c>
      <c r="N15" s="21">
        <f t="shared" si="2"/>
        <v>11527414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20066523</v>
      </c>
      <c r="X15" s="21">
        <f t="shared" si="2"/>
        <v>30128542</v>
      </c>
      <c r="Y15" s="21">
        <f t="shared" si="2"/>
        <v>-10062019</v>
      </c>
      <c r="Z15" s="4">
        <f>+IF(X15&lt;&gt;0,+(Y15/X15)*100,0)</f>
        <v>-33.396966238857495</v>
      </c>
      <c r="AA15" s="19">
        <f>SUM(AA16:AA18)</f>
        <v>40836944</v>
      </c>
    </row>
    <row r="16" spans="1:27" ht="13.5">
      <c r="A16" s="5" t="s">
        <v>43</v>
      </c>
      <c r="B16" s="3"/>
      <c r="C16" s="22">
        <v>1552864</v>
      </c>
      <c r="D16" s="22"/>
      <c r="E16" s="23">
        <v>2428944</v>
      </c>
      <c r="F16" s="24">
        <v>2428944</v>
      </c>
      <c r="G16" s="24">
        <v>284</v>
      </c>
      <c r="H16" s="24">
        <v>1069216</v>
      </c>
      <c r="I16" s="24">
        <v>38609</v>
      </c>
      <c r="J16" s="24">
        <v>1108109</v>
      </c>
      <c r="K16" s="24">
        <v>479877</v>
      </c>
      <c r="L16" s="24">
        <v>6392</v>
      </c>
      <c r="M16" s="24">
        <v>112145</v>
      </c>
      <c r="N16" s="24">
        <v>598414</v>
      </c>
      <c r="O16" s="24"/>
      <c r="P16" s="24"/>
      <c r="Q16" s="24"/>
      <c r="R16" s="24"/>
      <c r="S16" s="24"/>
      <c r="T16" s="24"/>
      <c r="U16" s="24"/>
      <c r="V16" s="24"/>
      <c r="W16" s="24">
        <v>1706523</v>
      </c>
      <c r="X16" s="24">
        <v>1584542</v>
      </c>
      <c r="Y16" s="24">
        <v>121981</v>
      </c>
      <c r="Z16" s="6">
        <v>7.7</v>
      </c>
      <c r="AA16" s="22">
        <v>2428944</v>
      </c>
    </row>
    <row r="17" spans="1:27" ht="13.5">
      <c r="A17" s="5" t="s">
        <v>44</v>
      </c>
      <c r="B17" s="3"/>
      <c r="C17" s="22">
        <v>30326000</v>
      </c>
      <c r="D17" s="22"/>
      <c r="E17" s="23">
        <v>38408000</v>
      </c>
      <c r="F17" s="24">
        <v>38408000</v>
      </c>
      <c r="G17" s="24"/>
      <c r="H17" s="24">
        <v>7431000</v>
      </c>
      <c r="I17" s="24"/>
      <c r="J17" s="24">
        <v>7431000</v>
      </c>
      <c r="K17" s="24"/>
      <c r="L17" s="24"/>
      <c r="M17" s="24">
        <v>10929000</v>
      </c>
      <c r="N17" s="24">
        <v>10929000</v>
      </c>
      <c r="O17" s="24"/>
      <c r="P17" s="24"/>
      <c r="Q17" s="24"/>
      <c r="R17" s="24"/>
      <c r="S17" s="24"/>
      <c r="T17" s="24"/>
      <c r="U17" s="24"/>
      <c r="V17" s="24"/>
      <c r="W17" s="24">
        <v>18360000</v>
      </c>
      <c r="X17" s="24">
        <v>28544000</v>
      </c>
      <c r="Y17" s="24">
        <v>-10184000</v>
      </c>
      <c r="Z17" s="6">
        <v>-35.68</v>
      </c>
      <c r="AA17" s="22">
        <v>38408000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21028554</v>
      </c>
      <c r="D19" s="19">
        <f>SUM(D20:D23)</f>
        <v>0</v>
      </c>
      <c r="E19" s="20">
        <f t="shared" si="3"/>
        <v>20452243</v>
      </c>
      <c r="F19" s="21">
        <f t="shared" si="3"/>
        <v>20452243</v>
      </c>
      <c r="G19" s="21">
        <f t="shared" si="3"/>
        <v>416758</v>
      </c>
      <c r="H19" s="21">
        <f t="shared" si="3"/>
        <v>3456238</v>
      </c>
      <c r="I19" s="21">
        <f t="shared" si="3"/>
        <v>1140975</v>
      </c>
      <c r="J19" s="21">
        <f t="shared" si="3"/>
        <v>5013971</v>
      </c>
      <c r="K19" s="21">
        <f t="shared" si="3"/>
        <v>2714959</v>
      </c>
      <c r="L19" s="21">
        <f t="shared" si="3"/>
        <v>1640754</v>
      </c>
      <c r="M19" s="21">
        <f t="shared" si="3"/>
        <v>1783619</v>
      </c>
      <c r="N19" s="21">
        <f t="shared" si="3"/>
        <v>6139332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11153303</v>
      </c>
      <c r="X19" s="21">
        <f t="shared" si="3"/>
        <v>11064000</v>
      </c>
      <c r="Y19" s="21">
        <f t="shared" si="3"/>
        <v>89303</v>
      </c>
      <c r="Z19" s="4">
        <f>+IF(X19&lt;&gt;0,+(Y19/X19)*100,0)</f>
        <v>0.8071493130874909</v>
      </c>
      <c r="AA19" s="19">
        <f>SUM(AA20:AA23)</f>
        <v>20452243</v>
      </c>
    </row>
    <row r="20" spans="1:27" ht="13.5">
      <c r="A20" s="5" t="s">
        <v>47</v>
      </c>
      <c r="B20" s="3"/>
      <c r="C20" s="22">
        <v>20692989</v>
      </c>
      <c r="D20" s="22"/>
      <c r="E20" s="23">
        <v>19032243</v>
      </c>
      <c r="F20" s="24">
        <v>19032243</v>
      </c>
      <c r="G20" s="24">
        <v>386858</v>
      </c>
      <c r="H20" s="24">
        <v>3417504</v>
      </c>
      <c r="I20" s="24">
        <v>1092223</v>
      </c>
      <c r="J20" s="24">
        <v>4896585</v>
      </c>
      <c r="K20" s="24">
        <v>2665741</v>
      </c>
      <c r="L20" s="24">
        <v>1602699</v>
      </c>
      <c r="M20" s="24">
        <v>1744049</v>
      </c>
      <c r="N20" s="24">
        <v>6012489</v>
      </c>
      <c r="O20" s="24"/>
      <c r="P20" s="24"/>
      <c r="Q20" s="24"/>
      <c r="R20" s="24"/>
      <c r="S20" s="24"/>
      <c r="T20" s="24"/>
      <c r="U20" s="24"/>
      <c r="V20" s="24"/>
      <c r="W20" s="24">
        <v>10909074</v>
      </c>
      <c r="X20" s="24">
        <v>10318000</v>
      </c>
      <c r="Y20" s="24">
        <v>591074</v>
      </c>
      <c r="Z20" s="6">
        <v>5.73</v>
      </c>
      <c r="AA20" s="22">
        <v>19032243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335565</v>
      </c>
      <c r="D23" s="22"/>
      <c r="E23" s="23">
        <v>1420000</v>
      </c>
      <c r="F23" s="24">
        <v>1420000</v>
      </c>
      <c r="G23" s="24">
        <v>29900</v>
      </c>
      <c r="H23" s="24">
        <v>38734</v>
      </c>
      <c r="I23" s="24">
        <v>48752</v>
      </c>
      <c r="J23" s="24">
        <v>117386</v>
      </c>
      <c r="K23" s="24">
        <v>49218</v>
      </c>
      <c r="L23" s="24">
        <v>38055</v>
      </c>
      <c r="M23" s="24">
        <v>39570</v>
      </c>
      <c r="N23" s="24">
        <v>126843</v>
      </c>
      <c r="O23" s="24"/>
      <c r="P23" s="24"/>
      <c r="Q23" s="24"/>
      <c r="R23" s="24"/>
      <c r="S23" s="24"/>
      <c r="T23" s="24"/>
      <c r="U23" s="24"/>
      <c r="V23" s="24"/>
      <c r="W23" s="24">
        <v>244229</v>
      </c>
      <c r="X23" s="24">
        <v>746000</v>
      </c>
      <c r="Y23" s="24">
        <v>-501771</v>
      </c>
      <c r="Z23" s="6">
        <v>-67.26</v>
      </c>
      <c r="AA23" s="22">
        <v>1420000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176061949</v>
      </c>
      <c r="D25" s="40">
        <f>+D5+D9+D15+D19+D24</f>
        <v>0</v>
      </c>
      <c r="E25" s="41">
        <f t="shared" si="4"/>
        <v>206365910</v>
      </c>
      <c r="F25" s="42">
        <f t="shared" si="4"/>
        <v>206365910</v>
      </c>
      <c r="G25" s="42">
        <f t="shared" si="4"/>
        <v>13517751</v>
      </c>
      <c r="H25" s="42">
        <f t="shared" si="4"/>
        <v>61553774</v>
      </c>
      <c r="I25" s="42">
        <f t="shared" si="4"/>
        <v>1581911</v>
      </c>
      <c r="J25" s="42">
        <f t="shared" si="4"/>
        <v>76653436</v>
      </c>
      <c r="K25" s="42">
        <f t="shared" si="4"/>
        <v>4262120</v>
      </c>
      <c r="L25" s="42">
        <f t="shared" si="4"/>
        <v>40855230</v>
      </c>
      <c r="M25" s="42">
        <f t="shared" si="4"/>
        <v>13355482</v>
      </c>
      <c r="N25" s="42">
        <f t="shared" si="4"/>
        <v>58472832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135126268</v>
      </c>
      <c r="X25" s="42">
        <f t="shared" si="4"/>
        <v>145727079</v>
      </c>
      <c r="Y25" s="42">
        <f t="shared" si="4"/>
        <v>-10600811</v>
      </c>
      <c r="Z25" s="43">
        <f>+IF(X25&lt;&gt;0,+(Y25/X25)*100,0)</f>
        <v>-7.274427699192406</v>
      </c>
      <c r="AA25" s="40">
        <f>+AA5+AA9+AA15+AA19+AA24</f>
        <v>206365910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74927110</v>
      </c>
      <c r="D28" s="19">
        <f>SUM(D29:D31)</f>
        <v>0</v>
      </c>
      <c r="E28" s="20">
        <f t="shared" si="5"/>
        <v>92565567</v>
      </c>
      <c r="F28" s="21">
        <f t="shared" si="5"/>
        <v>92565567</v>
      </c>
      <c r="G28" s="21">
        <f t="shared" si="5"/>
        <v>6000576</v>
      </c>
      <c r="H28" s="21">
        <f t="shared" si="5"/>
        <v>5309789</v>
      </c>
      <c r="I28" s="21">
        <f t="shared" si="5"/>
        <v>7760334</v>
      </c>
      <c r="J28" s="21">
        <f t="shared" si="5"/>
        <v>19070699</v>
      </c>
      <c r="K28" s="21">
        <f t="shared" si="5"/>
        <v>5865228</v>
      </c>
      <c r="L28" s="21">
        <f t="shared" si="5"/>
        <v>7374984</v>
      </c>
      <c r="M28" s="21">
        <f t="shared" si="5"/>
        <v>6078480</v>
      </c>
      <c r="N28" s="21">
        <f t="shared" si="5"/>
        <v>19318692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38389391</v>
      </c>
      <c r="X28" s="21">
        <f t="shared" si="5"/>
        <v>46272079</v>
      </c>
      <c r="Y28" s="21">
        <f t="shared" si="5"/>
        <v>-7882688</v>
      </c>
      <c r="Z28" s="4">
        <f>+IF(X28&lt;&gt;0,+(Y28/X28)*100,0)</f>
        <v>-17.03551725004619</v>
      </c>
      <c r="AA28" s="19">
        <f>SUM(AA29:AA31)</f>
        <v>92565567</v>
      </c>
    </row>
    <row r="29" spans="1:27" ht="13.5">
      <c r="A29" s="5" t="s">
        <v>33</v>
      </c>
      <c r="B29" s="3"/>
      <c r="C29" s="22">
        <v>35793347</v>
      </c>
      <c r="D29" s="22"/>
      <c r="E29" s="23">
        <v>36596820</v>
      </c>
      <c r="F29" s="24">
        <v>36596820</v>
      </c>
      <c r="G29" s="24">
        <v>2424393</v>
      </c>
      <c r="H29" s="24">
        <v>2521633</v>
      </c>
      <c r="I29" s="24">
        <v>3261863</v>
      </c>
      <c r="J29" s="24">
        <v>8207889</v>
      </c>
      <c r="K29" s="24">
        <v>2698177</v>
      </c>
      <c r="L29" s="24">
        <v>3432310</v>
      </c>
      <c r="M29" s="24">
        <v>2771830</v>
      </c>
      <c r="N29" s="24">
        <v>8902317</v>
      </c>
      <c r="O29" s="24"/>
      <c r="P29" s="24"/>
      <c r="Q29" s="24"/>
      <c r="R29" s="24"/>
      <c r="S29" s="24"/>
      <c r="T29" s="24"/>
      <c r="U29" s="24"/>
      <c r="V29" s="24"/>
      <c r="W29" s="24">
        <v>17110206</v>
      </c>
      <c r="X29" s="24">
        <v>17374789</v>
      </c>
      <c r="Y29" s="24">
        <v>-264583</v>
      </c>
      <c r="Z29" s="6">
        <v>-1.52</v>
      </c>
      <c r="AA29" s="22">
        <v>36596820</v>
      </c>
    </row>
    <row r="30" spans="1:27" ht="13.5">
      <c r="A30" s="5" t="s">
        <v>34</v>
      </c>
      <c r="B30" s="3"/>
      <c r="C30" s="25">
        <v>16986853</v>
      </c>
      <c r="D30" s="25"/>
      <c r="E30" s="26">
        <v>28172454</v>
      </c>
      <c r="F30" s="27">
        <v>28172454</v>
      </c>
      <c r="G30" s="27">
        <v>872095</v>
      </c>
      <c r="H30" s="27">
        <v>907991</v>
      </c>
      <c r="I30" s="27">
        <v>2038131</v>
      </c>
      <c r="J30" s="27">
        <v>3818217</v>
      </c>
      <c r="K30" s="27">
        <v>1254486</v>
      </c>
      <c r="L30" s="27">
        <v>1250855</v>
      </c>
      <c r="M30" s="27">
        <v>1234550</v>
      </c>
      <c r="N30" s="27">
        <v>3739891</v>
      </c>
      <c r="O30" s="27"/>
      <c r="P30" s="27"/>
      <c r="Q30" s="27"/>
      <c r="R30" s="27"/>
      <c r="S30" s="27"/>
      <c r="T30" s="27"/>
      <c r="U30" s="27"/>
      <c r="V30" s="27"/>
      <c r="W30" s="27">
        <v>7558108</v>
      </c>
      <c r="X30" s="27">
        <v>13850488</v>
      </c>
      <c r="Y30" s="27">
        <v>-6292380</v>
      </c>
      <c r="Z30" s="7">
        <v>-45.43</v>
      </c>
      <c r="AA30" s="25">
        <v>28172454</v>
      </c>
    </row>
    <row r="31" spans="1:27" ht="13.5">
      <c r="A31" s="5" t="s">
        <v>35</v>
      </c>
      <c r="B31" s="3"/>
      <c r="C31" s="22">
        <v>22146910</v>
      </c>
      <c r="D31" s="22"/>
      <c r="E31" s="23">
        <v>27796293</v>
      </c>
      <c r="F31" s="24">
        <v>27796293</v>
      </c>
      <c r="G31" s="24">
        <v>2704088</v>
      </c>
      <c r="H31" s="24">
        <v>1880165</v>
      </c>
      <c r="I31" s="24">
        <v>2460340</v>
      </c>
      <c r="J31" s="24">
        <v>7044593</v>
      </c>
      <c r="K31" s="24">
        <v>1912565</v>
      </c>
      <c r="L31" s="24">
        <v>2691819</v>
      </c>
      <c r="M31" s="24">
        <v>2072100</v>
      </c>
      <c r="N31" s="24">
        <v>6676484</v>
      </c>
      <c r="O31" s="24"/>
      <c r="P31" s="24"/>
      <c r="Q31" s="24"/>
      <c r="R31" s="24"/>
      <c r="S31" s="24"/>
      <c r="T31" s="24"/>
      <c r="U31" s="24"/>
      <c r="V31" s="24"/>
      <c r="W31" s="24">
        <v>13721077</v>
      </c>
      <c r="X31" s="24">
        <v>15046802</v>
      </c>
      <c r="Y31" s="24">
        <v>-1325725</v>
      </c>
      <c r="Z31" s="6">
        <v>-8.81</v>
      </c>
      <c r="AA31" s="22">
        <v>27796293</v>
      </c>
    </row>
    <row r="32" spans="1:27" ht="13.5">
      <c r="A32" s="2" t="s">
        <v>36</v>
      </c>
      <c r="B32" s="3"/>
      <c r="C32" s="19">
        <f aca="true" t="shared" si="6" ref="C32:Y32">SUM(C33:C37)</f>
        <v>17957233</v>
      </c>
      <c r="D32" s="19">
        <f>SUM(D33:D37)</f>
        <v>0</v>
      </c>
      <c r="E32" s="20">
        <f t="shared" si="6"/>
        <v>22553581</v>
      </c>
      <c r="F32" s="21">
        <f t="shared" si="6"/>
        <v>22553581</v>
      </c>
      <c r="G32" s="21">
        <f t="shared" si="6"/>
        <v>1369074</v>
      </c>
      <c r="H32" s="21">
        <f t="shared" si="6"/>
        <v>1530696</v>
      </c>
      <c r="I32" s="21">
        <f t="shared" si="6"/>
        <v>1722119</v>
      </c>
      <c r="J32" s="21">
        <f t="shared" si="6"/>
        <v>4621889</v>
      </c>
      <c r="K32" s="21">
        <f t="shared" si="6"/>
        <v>1696535</v>
      </c>
      <c r="L32" s="21">
        <f t="shared" si="6"/>
        <v>2061731</v>
      </c>
      <c r="M32" s="21">
        <f t="shared" si="6"/>
        <v>1900003</v>
      </c>
      <c r="N32" s="21">
        <f t="shared" si="6"/>
        <v>5658269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10280158</v>
      </c>
      <c r="X32" s="21">
        <f t="shared" si="6"/>
        <v>11277701</v>
      </c>
      <c r="Y32" s="21">
        <f t="shared" si="6"/>
        <v>-997543</v>
      </c>
      <c r="Z32" s="4">
        <f>+IF(X32&lt;&gt;0,+(Y32/X32)*100,0)</f>
        <v>-8.845269084541256</v>
      </c>
      <c r="AA32" s="19">
        <f>SUM(AA33:AA37)</f>
        <v>22553581</v>
      </c>
    </row>
    <row r="33" spans="1:27" ht="13.5">
      <c r="A33" s="5" t="s">
        <v>37</v>
      </c>
      <c r="B33" s="3"/>
      <c r="C33" s="22">
        <v>10344193</v>
      </c>
      <c r="D33" s="22"/>
      <c r="E33" s="23">
        <v>11698011</v>
      </c>
      <c r="F33" s="24">
        <v>11698011</v>
      </c>
      <c r="G33" s="24">
        <v>729914</v>
      </c>
      <c r="H33" s="24">
        <v>884947</v>
      </c>
      <c r="I33" s="24">
        <v>1011238</v>
      </c>
      <c r="J33" s="24">
        <v>2626099</v>
      </c>
      <c r="K33" s="24">
        <v>1049749</v>
      </c>
      <c r="L33" s="24">
        <v>1218560</v>
      </c>
      <c r="M33" s="24">
        <v>1073769</v>
      </c>
      <c r="N33" s="24">
        <v>3342078</v>
      </c>
      <c r="O33" s="24"/>
      <c r="P33" s="24"/>
      <c r="Q33" s="24"/>
      <c r="R33" s="24"/>
      <c r="S33" s="24"/>
      <c r="T33" s="24"/>
      <c r="U33" s="24"/>
      <c r="V33" s="24"/>
      <c r="W33" s="24">
        <v>5968177</v>
      </c>
      <c r="X33" s="24">
        <v>5570174</v>
      </c>
      <c r="Y33" s="24">
        <v>398003</v>
      </c>
      <c r="Z33" s="6">
        <v>7.15</v>
      </c>
      <c r="AA33" s="22">
        <v>11698011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7613040</v>
      </c>
      <c r="D35" s="22"/>
      <c r="E35" s="23">
        <v>10855570</v>
      </c>
      <c r="F35" s="24">
        <v>10855570</v>
      </c>
      <c r="G35" s="24">
        <v>639160</v>
      </c>
      <c r="H35" s="24">
        <v>645749</v>
      </c>
      <c r="I35" s="24">
        <v>710881</v>
      </c>
      <c r="J35" s="24">
        <v>1995790</v>
      </c>
      <c r="K35" s="24">
        <v>646786</v>
      </c>
      <c r="L35" s="24">
        <v>843171</v>
      </c>
      <c r="M35" s="24">
        <v>826234</v>
      </c>
      <c r="N35" s="24">
        <v>2316191</v>
      </c>
      <c r="O35" s="24"/>
      <c r="P35" s="24"/>
      <c r="Q35" s="24"/>
      <c r="R35" s="24"/>
      <c r="S35" s="24"/>
      <c r="T35" s="24"/>
      <c r="U35" s="24"/>
      <c r="V35" s="24"/>
      <c r="W35" s="24">
        <v>4311981</v>
      </c>
      <c r="X35" s="24">
        <v>5707527</v>
      </c>
      <c r="Y35" s="24">
        <v>-1395546</v>
      </c>
      <c r="Z35" s="6">
        <v>-24.45</v>
      </c>
      <c r="AA35" s="22">
        <v>10855570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17074054</v>
      </c>
      <c r="D38" s="19">
        <f>SUM(D39:D41)</f>
        <v>0</v>
      </c>
      <c r="E38" s="20">
        <f t="shared" si="7"/>
        <v>23094596</v>
      </c>
      <c r="F38" s="21">
        <f t="shared" si="7"/>
        <v>23094596</v>
      </c>
      <c r="G38" s="21">
        <f t="shared" si="7"/>
        <v>1173226</v>
      </c>
      <c r="H38" s="21">
        <f t="shared" si="7"/>
        <v>1274983</v>
      </c>
      <c r="I38" s="21">
        <f t="shared" si="7"/>
        <v>1138041</v>
      </c>
      <c r="J38" s="21">
        <f t="shared" si="7"/>
        <v>3586250</v>
      </c>
      <c r="K38" s="21">
        <f t="shared" si="7"/>
        <v>1171967</v>
      </c>
      <c r="L38" s="21">
        <f t="shared" si="7"/>
        <v>1195049</v>
      </c>
      <c r="M38" s="21">
        <f t="shared" si="7"/>
        <v>1642646</v>
      </c>
      <c r="N38" s="21">
        <f t="shared" si="7"/>
        <v>4009662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7595912</v>
      </c>
      <c r="X38" s="21">
        <f t="shared" si="7"/>
        <v>11480812</v>
      </c>
      <c r="Y38" s="21">
        <f t="shared" si="7"/>
        <v>-3884900</v>
      </c>
      <c r="Z38" s="4">
        <f>+IF(X38&lt;&gt;0,+(Y38/X38)*100,0)</f>
        <v>-33.83819890091398</v>
      </c>
      <c r="AA38" s="19">
        <f>SUM(AA39:AA41)</f>
        <v>23094596</v>
      </c>
    </row>
    <row r="39" spans="1:27" ht="13.5">
      <c r="A39" s="5" t="s">
        <v>43</v>
      </c>
      <c r="B39" s="3"/>
      <c r="C39" s="22">
        <v>9195990</v>
      </c>
      <c r="D39" s="22"/>
      <c r="E39" s="23">
        <v>10495193</v>
      </c>
      <c r="F39" s="24">
        <v>10495193</v>
      </c>
      <c r="G39" s="24">
        <v>552349</v>
      </c>
      <c r="H39" s="24">
        <v>545579</v>
      </c>
      <c r="I39" s="24">
        <v>500501</v>
      </c>
      <c r="J39" s="24">
        <v>1598429</v>
      </c>
      <c r="K39" s="24">
        <v>510797</v>
      </c>
      <c r="L39" s="24">
        <v>511769</v>
      </c>
      <c r="M39" s="24">
        <v>903421</v>
      </c>
      <c r="N39" s="24">
        <v>1925987</v>
      </c>
      <c r="O39" s="24"/>
      <c r="P39" s="24"/>
      <c r="Q39" s="24"/>
      <c r="R39" s="24"/>
      <c r="S39" s="24"/>
      <c r="T39" s="24"/>
      <c r="U39" s="24"/>
      <c r="V39" s="24"/>
      <c r="W39" s="24">
        <v>3524416</v>
      </c>
      <c r="X39" s="24">
        <v>5077527</v>
      </c>
      <c r="Y39" s="24">
        <v>-1553111</v>
      </c>
      <c r="Z39" s="6">
        <v>-30.59</v>
      </c>
      <c r="AA39" s="22">
        <v>10495193</v>
      </c>
    </row>
    <row r="40" spans="1:27" ht="13.5">
      <c r="A40" s="5" t="s">
        <v>44</v>
      </c>
      <c r="B40" s="3"/>
      <c r="C40" s="22">
        <v>7878064</v>
      </c>
      <c r="D40" s="22"/>
      <c r="E40" s="23">
        <v>12599403</v>
      </c>
      <c r="F40" s="24">
        <v>12599403</v>
      </c>
      <c r="G40" s="24">
        <v>620877</v>
      </c>
      <c r="H40" s="24">
        <v>729404</v>
      </c>
      <c r="I40" s="24">
        <v>637540</v>
      </c>
      <c r="J40" s="24">
        <v>1987821</v>
      </c>
      <c r="K40" s="24">
        <v>661170</v>
      </c>
      <c r="L40" s="24">
        <v>683280</v>
      </c>
      <c r="M40" s="24">
        <v>739225</v>
      </c>
      <c r="N40" s="24">
        <v>2083675</v>
      </c>
      <c r="O40" s="24"/>
      <c r="P40" s="24"/>
      <c r="Q40" s="24"/>
      <c r="R40" s="24"/>
      <c r="S40" s="24"/>
      <c r="T40" s="24"/>
      <c r="U40" s="24"/>
      <c r="V40" s="24"/>
      <c r="W40" s="24">
        <v>4071496</v>
      </c>
      <c r="X40" s="24">
        <v>6403285</v>
      </c>
      <c r="Y40" s="24">
        <v>-2331789</v>
      </c>
      <c r="Z40" s="6">
        <v>-36.42</v>
      </c>
      <c r="AA40" s="22">
        <v>12599403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73355109</v>
      </c>
      <c r="D42" s="19">
        <f>SUM(D43:D46)</f>
        <v>0</v>
      </c>
      <c r="E42" s="20">
        <f t="shared" si="8"/>
        <v>21255335</v>
      </c>
      <c r="F42" s="21">
        <f t="shared" si="8"/>
        <v>21255335</v>
      </c>
      <c r="G42" s="21">
        <f t="shared" si="8"/>
        <v>318370</v>
      </c>
      <c r="H42" s="21">
        <f t="shared" si="8"/>
        <v>2439939</v>
      </c>
      <c r="I42" s="21">
        <f t="shared" si="8"/>
        <v>2366835</v>
      </c>
      <c r="J42" s="21">
        <f t="shared" si="8"/>
        <v>5125144</v>
      </c>
      <c r="K42" s="21">
        <f t="shared" si="8"/>
        <v>1941138</v>
      </c>
      <c r="L42" s="21">
        <f t="shared" si="8"/>
        <v>2318482</v>
      </c>
      <c r="M42" s="21">
        <f t="shared" si="8"/>
        <v>1945233</v>
      </c>
      <c r="N42" s="21">
        <f t="shared" si="8"/>
        <v>6204853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11329997</v>
      </c>
      <c r="X42" s="21">
        <f t="shared" si="8"/>
        <v>10312863</v>
      </c>
      <c r="Y42" s="21">
        <f t="shared" si="8"/>
        <v>1017134</v>
      </c>
      <c r="Z42" s="4">
        <f>+IF(X42&lt;&gt;0,+(Y42/X42)*100,0)</f>
        <v>9.862770406239276</v>
      </c>
      <c r="AA42" s="19">
        <f>SUM(AA43:AA46)</f>
        <v>21255335</v>
      </c>
    </row>
    <row r="43" spans="1:27" ht="13.5">
      <c r="A43" s="5" t="s">
        <v>47</v>
      </c>
      <c r="B43" s="3"/>
      <c r="C43" s="22">
        <v>73310389</v>
      </c>
      <c r="D43" s="22"/>
      <c r="E43" s="23">
        <v>21196229</v>
      </c>
      <c r="F43" s="24">
        <v>21196229</v>
      </c>
      <c r="G43" s="24">
        <v>318370</v>
      </c>
      <c r="H43" s="24">
        <v>2439939</v>
      </c>
      <c r="I43" s="24">
        <v>2366835</v>
      </c>
      <c r="J43" s="24">
        <v>5125144</v>
      </c>
      <c r="K43" s="24">
        <v>1941138</v>
      </c>
      <c r="L43" s="24">
        <v>2318482</v>
      </c>
      <c r="M43" s="24">
        <v>1945233</v>
      </c>
      <c r="N43" s="24">
        <v>6204853</v>
      </c>
      <c r="O43" s="24"/>
      <c r="P43" s="24"/>
      <c r="Q43" s="24"/>
      <c r="R43" s="24"/>
      <c r="S43" s="24"/>
      <c r="T43" s="24"/>
      <c r="U43" s="24"/>
      <c r="V43" s="24"/>
      <c r="W43" s="24">
        <v>11329997</v>
      </c>
      <c r="X43" s="24">
        <v>10284938</v>
      </c>
      <c r="Y43" s="24">
        <v>1045059</v>
      </c>
      <c r="Z43" s="6">
        <v>10.16</v>
      </c>
      <c r="AA43" s="22">
        <v>21196229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44720</v>
      </c>
      <c r="D46" s="22"/>
      <c r="E46" s="23">
        <v>59106</v>
      </c>
      <c r="F46" s="24">
        <v>59106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27925</v>
      </c>
      <c r="Y46" s="24">
        <v>-27925</v>
      </c>
      <c r="Z46" s="6">
        <v>-100</v>
      </c>
      <c r="AA46" s="22">
        <v>59106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183313506</v>
      </c>
      <c r="D48" s="40">
        <f>+D28+D32+D38+D42+D47</f>
        <v>0</v>
      </c>
      <c r="E48" s="41">
        <f t="shared" si="9"/>
        <v>159469079</v>
      </c>
      <c r="F48" s="42">
        <f t="shared" si="9"/>
        <v>159469079</v>
      </c>
      <c r="G48" s="42">
        <f t="shared" si="9"/>
        <v>8861246</v>
      </c>
      <c r="H48" s="42">
        <f t="shared" si="9"/>
        <v>10555407</v>
      </c>
      <c r="I48" s="42">
        <f t="shared" si="9"/>
        <v>12987329</v>
      </c>
      <c r="J48" s="42">
        <f t="shared" si="9"/>
        <v>32403982</v>
      </c>
      <c r="K48" s="42">
        <f t="shared" si="9"/>
        <v>10674868</v>
      </c>
      <c r="L48" s="42">
        <f t="shared" si="9"/>
        <v>12950246</v>
      </c>
      <c r="M48" s="42">
        <f t="shared" si="9"/>
        <v>11566362</v>
      </c>
      <c r="N48" s="42">
        <f t="shared" si="9"/>
        <v>35191476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67595458</v>
      </c>
      <c r="X48" s="42">
        <f t="shared" si="9"/>
        <v>79343455</v>
      </c>
      <c r="Y48" s="42">
        <f t="shared" si="9"/>
        <v>-11747997</v>
      </c>
      <c r="Z48" s="43">
        <f>+IF(X48&lt;&gt;0,+(Y48/X48)*100,0)</f>
        <v>-14.806510505497902</v>
      </c>
      <c r="AA48" s="40">
        <f>+AA28+AA32+AA38+AA42+AA47</f>
        <v>159469079</v>
      </c>
    </row>
    <row r="49" spans="1:27" ht="13.5">
      <c r="A49" s="14" t="s">
        <v>58</v>
      </c>
      <c r="B49" s="15"/>
      <c r="C49" s="44">
        <f aca="true" t="shared" si="10" ref="C49:Y49">+C25-C48</f>
        <v>-7251557</v>
      </c>
      <c r="D49" s="44">
        <f>+D25-D48</f>
        <v>0</v>
      </c>
      <c r="E49" s="45">
        <f t="shared" si="10"/>
        <v>46896831</v>
      </c>
      <c r="F49" s="46">
        <f t="shared" si="10"/>
        <v>46896831</v>
      </c>
      <c r="G49" s="46">
        <f t="shared" si="10"/>
        <v>4656505</v>
      </c>
      <c r="H49" s="46">
        <f t="shared" si="10"/>
        <v>50998367</v>
      </c>
      <c r="I49" s="46">
        <f t="shared" si="10"/>
        <v>-11405418</v>
      </c>
      <c r="J49" s="46">
        <f t="shared" si="10"/>
        <v>44249454</v>
      </c>
      <c r="K49" s="46">
        <f t="shared" si="10"/>
        <v>-6412748</v>
      </c>
      <c r="L49" s="46">
        <f t="shared" si="10"/>
        <v>27904984</v>
      </c>
      <c r="M49" s="46">
        <f t="shared" si="10"/>
        <v>1789120</v>
      </c>
      <c r="N49" s="46">
        <f t="shared" si="10"/>
        <v>23281356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67530810</v>
      </c>
      <c r="X49" s="46">
        <f>IF(F25=F48,0,X25-X48)</f>
        <v>66383624</v>
      </c>
      <c r="Y49" s="46">
        <f t="shared" si="10"/>
        <v>1147186</v>
      </c>
      <c r="Z49" s="47">
        <f>+IF(X49&lt;&gt;0,+(Y49/X49)*100,0)</f>
        <v>1.728115958236929</v>
      </c>
      <c r="AA49" s="44">
        <f>+AA25-AA48</f>
        <v>46896831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151227610</v>
      </c>
      <c r="D5" s="19">
        <f>SUM(D6:D8)</f>
        <v>0</v>
      </c>
      <c r="E5" s="20">
        <f t="shared" si="0"/>
        <v>120958841</v>
      </c>
      <c r="F5" s="21">
        <f t="shared" si="0"/>
        <v>120958841</v>
      </c>
      <c r="G5" s="21">
        <f t="shared" si="0"/>
        <v>41023870</v>
      </c>
      <c r="H5" s="21">
        <f t="shared" si="0"/>
        <v>1980950</v>
      </c>
      <c r="I5" s="21">
        <f t="shared" si="0"/>
        <v>334922</v>
      </c>
      <c r="J5" s="21">
        <f t="shared" si="0"/>
        <v>43339742</v>
      </c>
      <c r="K5" s="21">
        <f t="shared" si="0"/>
        <v>355075</v>
      </c>
      <c r="L5" s="21">
        <f t="shared" si="0"/>
        <v>33801791</v>
      </c>
      <c r="M5" s="21">
        <f t="shared" si="0"/>
        <v>360053</v>
      </c>
      <c r="N5" s="21">
        <f t="shared" si="0"/>
        <v>34516919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77856661</v>
      </c>
      <c r="X5" s="21">
        <f t="shared" si="0"/>
        <v>54512843</v>
      </c>
      <c r="Y5" s="21">
        <f t="shared" si="0"/>
        <v>23343818</v>
      </c>
      <c r="Z5" s="4">
        <f>+IF(X5&lt;&gt;0,+(Y5/X5)*100,0)</f>
        <v>42.822602372802315</v>
      </c>
      <c r="AA5" s="19">
        <f>SUM(AA6:AA8)</f>
        <v>120958841</v>
      </c>
    </row>
    <row r="6" spans="1:27" ht="13.5">
      <c r="A6" s="5" t="s">
        <v>33</v>
      </c>
      <c r="B6" s="3"/>
      <c r="C6" s="22">
        <v>11078553</v>
      </c>
      <c r="D6" s="22"/>
      <c r="E6" s="23">
        <v>300000</v>
      </c>
      <c r="F6" s="24">
        <v>300000</v>
      </c>
      <c r="G6" s="24">
        <v>6909</v>
      </c>
      <c r="H6" s="24">
        <v>42660</v>
      </c>
      <c r="I6" s="24">
        <v>11835</v>
      </c>
      <c r="J6" s="24">
        <v>61404</v>
      </c>
      <c r="K6" s="24">
        <v>34062</v>
      </c>
      <c r="L6" s="24">
        <v>22849</v>
      </c>
      <c r="M6" s="24">
        <v>30456</v>
      </c>
      <c r="N6" s="24">
        <v>87367</v>
      </c>
      <c r="O6" s="24"/>
      <c r="P6" s="24"/>
      <c r="Q6" s="24"/>
      <c r="R6" s="24"/>
      <c r="S6" s="24"/>
      <c r="T6" s="24"/>
      <c r="U6" s="24"/>
      <c r="V6" s="24"/>
      <c r="W6" s="24">
        <v>148771</v>
      </c>
      <c r="X6" s="24">
        <v>170871</v>
      </c>
      <c r="Y6" s="24">
        <v>-22100</v>
      </c>
      <c r="Z6" s="6">
        <v>-12.93</v>
      </c>
      <c r="AA6" s="22">
        <v>300000</v>
      </c>
    </row>
    <row r="7" spans="1:27" ht="13.5">
      <c r="A7" s="5" t="s">
        <v>34</v>
      </c>
      <c r="B7" s="3"/>
      <c r="C7" s="25">
        <v>32807393</v>
      </c>
      <c r="D7" s="25"/>
      <c r="E7" s="26">
        <v>13930523</v>
      </c>
      <c r="F7" s="27">
        <v>13930523</v>
      </c>
      <c r="G7" s="27">
        <v>41016961</v>
      </c>
      <c r="H7" s="27">
        <v>1938290</v>
      </c>
      <c r="I7" s="27">
        <v>323087</v>
      </c>
      <c r="J7" s="27">
        <v>43278338</v>
      </c>
      <c r="K7" s="27">
        <v>321013</v>
      </c>
      <c r="L7" s="27">
        <v>594992</v>
      </c>
      <c r="M7" s="27">
        <v>291221</v>
      </c>
      <c r="N7" s="27">
        <v>1207226</v>
      </c>
      <c r="O7" s="27"/>
      <c r="P7" s="27"/>
      <c r="Q7" s="27"/>
      <c r="R7" s="27"/>
      <c r="S7" s="27"/>
      <c r="T7" s="27"/>
      <c r="U7" s="27"/>
      <c r="V7" s="27"/>
      <c r="W7" s="27">
        <v>44485564</v>
      </c>
      <c r="X7" s="27">
        <v>3467600</v>
      </c>
      <c r="Y7" s="27">
        <v>41017964</v>
      </c>
      <c r="Z7" s="7">
        <v>1182.89</v>
      </c>
      <c r="AA7" s="25">
        <v>13930523</v>
      </c>
    </row>
    <row r="8" spans="1:27" ht="13.5">
      <c r="A8" s="5" t="s">
        <v>35</v>
      </c>
      <c r="B8" s="3"/>
      <c r="C8" s="22">
        <v>107341664</v>
      </c>
      <c r="D8" s="22"/>
      <c r="E8" s="23">
        <v>106728318</v>
      </c>
      <c r="F8" s="24">
        <v>106728318</v>
      </c>
      <c r="G8" s="24"/>
      <c r="H8" s="24"/>
      <c r="I8" s="24"/>
      <c r="J8" s="24"/>
      <c r="K8" s="24"/>
      <c r="L8" s="24">
        <v>33183950</v>
      </c>
      <c r="M8" s="24">
        <v>38376</v>
      </c>
      <c r="N8" s="24">
        <v>33222326</v>
      </c>
      <c r="O8" s="24"/>
      <c r="P8" s="24"/>
      <c r="Q8" s="24"/>
      <c r="R8" s="24"/>
      <c r="S8" s="24"/>
      <c r="T8" s="24"/>
      <c r="U8" s="24"/>
      <c r="V8" s="24"/>
      <c r="W8" s="24">
        <v>33222326</v>
      </c>
      <c r="X8" s="24">
        <v>50874372</v>
      </c>
      <c r="Y8" s="24">
        <v>-17652046</v>
      </c>
      <c r="Z8" s="6">
        <v>-34.7</v>
      </c>
      <c r="AA8" s="22">
        <v>106728318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210424</v>
      </c>
      <c r="H9" s="21">
        <f t="shared" si="1"/>
        <v>11196</v>
      </c>
      <c r="I9" s="21">
        <f t="shared" si="1"/>
        <v>146414</v>
      </c>
      <c r="J9" s="21">
        <f t="shared" si="1"/>
        <v>368034</v>
      </c>
      <c r="K9" s="21">
        <f t="shared" si="1"/>
        <v>174745</v>
      </c>
      <c r="L9" s="21">
        <f t="shared" si="1"/>
        <v>156792</v>
      </c>
      <c r="M9" s="21">
        <f t="shared" si="1"/>
        <v>201218</v>
      </c>
      <c r="N9" s="21">
        <f t="shared" si="1"/>
        <v>532755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900789</v>
      </c>
      <c r="X9" s="21">
        <f t="shared" si="1"/>
        <v>0</v>
      </c>
      <c r="Y9" s="21">
        <f t="shared" si="1"/>
        <v>900789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>
        <v>210424</v>
      </c>
      <c r="H10" s="24">
        <v>11196</v>
      </c>
      <c r="I10" s="24">
        <v>146414</v>
      </c>
      <c r="J10" s="24">
        <v>368034</v>
      </c>
      <c r="K10" s="24">
        <v>174745</v>
      </c>
      <c r="L10" s="24">
        <v>156792</v>
      </c>
      <c r="M10" s="24">
        <v>201218</v>
      </c>
      <c r="N10" s="24">
        <v>532755</v>
      </c>
      <c r="O10" s="24"/>
      <c r="P10" s="24"/>
      <c r="Q10" s="24"/>
      <c r="R10" s="24"/>
      <c r="S10" s="24"/>
      <c r="T10" s="24"/>
      <c r="U10" s="24"/>
      <c r="V10" s="24"/>
      <c r="W10" s="24">
        <v>900789</v>
      </c>
      <c r="X10" s="24"/>
      <c r="Y10" s="24">
        <v>900789</v>
      </c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32157000</v>
      </c>
      <c r="F15" s="21">
        <f t="shared" si="2"/>
        <v>32157000</v>
      </c>
      <c r="G15" s="21">
        <f t="shared" si="2"/>
        <v>2427000</v>
      </c>
      <c r="H15" s="21">
        <f t="shared" si="2"/>
        <v>0</v>
      </c>
      <c r="I15" s="21">
        <f t="shared" si="2"/>
        <v>0</v>
      </c>
      <c r="J15" s="21">
        <f t="shared" si="2"/>
        <v>2427000</v>
      </c>
      <c r="K15" s="21">
        <f t="shared" si="2"/>
        <v>0</v>
      </c>
      <c r="L15" s="21">
        <f t="shared" si="2"/>
        <v>16089000</v>
      </c>
      <c r="M15" s="21">
        <f t="shared" si="2"/>
        <v>0</v>
      </c>
      <c r="N15" s="21">
        <f t="shared" si="2"/>
        <v>16089000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18516000</v>
      </c>
      <c r="X15" s="21">
        <f t="shared" si="2"/>
        <v>10270484</v>
      </c>
      <c r="Y15" s="21">
        <f t="shared" si="2"/>
        <v>8245516</v>
      </c>
      <c r="Z15" s="4">
        <f>+IF(X15&lt;&gt;0,+(Y15/X15)*100,0)</f>
        <v>80.28361662410457</v>
      </c>
      <c r="AA15" s="19">
        <f>SUM(AA16:AA18)</f>
        <v>32157000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>
        <v>32157000</v>
      </c>
      <c r="F17" s="24">
        <v>32157000</v>
      </c>
      <c r="G17" s="24">
        <v>2427000</v>
      </c>
      <c r="H17" s="24"/>
      <c r="I17" s="24"/>
      <c r="J17" s="24">
        <v>2427000</v>
      </c>
      <c r="K17" s="24"/>
      <c r="L17" s="24">
        <v>16089000</v>
      </c>
      <c r="M17" s="24"/>
      <c r="N17" s="24">
        <v>16089000</v>
      </c>
      <c r="O17" s="24"/>
      <c r="P17" s="24"/>
      <c r="Q17" s="24"/>
      <c r="R17" s="24"/>
      <c r="S17" s="24"/>
      <c r="T17" s="24"/>
      <c r="U17" s="24"/>
      <c r="V17" s="24"/>
      <c r="W17" s="24">
        <v>18516000</v>
      </c>
      <c r="X17" s="24">
        <v>10270484</v>
      </c>
      <c r="Y17" s="24">
        <v>8245516</v>
      </c>
      <c r="Z17" s="6">
        <v>80.28</v>
      </c>
      <c r="AA17" s="22">
        <v>32157000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2000000</v>
      </c>
      <c r="F19" s="21">
        <f t="shared" si="3"/>
        <v>2000000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196660</v>
      </c>
      <c r="L19" s="21">
        <f t="shared" si="3"/>
        <v>0</v>
      </c>
      <c r="M19" s="21">
        <f t="shared" si="3"/>
        <v>0</v>
      </c>
      <c r="N19" s="21">
        <f t="shared" si="3"/>
        <v>196660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196660</v>
      </c>
      <c r="X19" s="21">
        <f t="shared" si="3"/>
        <v>830236</v>
      </c>
      <c r="Y19" s="21">
        <f t="shared" si="3"/>
        <v>-633576</v>
      </c>
      <c r="Z19" s="4">
        <f>+IF(X19&lt;&gt;0,+(Y19/X19)*100,0)</f>
        <v>-76.31275926363107</v>
      </c>
      <c r="AA19" s="19">
        <f>SUM(AA20:AA23)</f>
        <v>2000000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>
        <v>2000000</v>
      </c>
      <c r="F21" s="24">
        <v>2000000</v>
      </c>
      <c r="G21" s="24"/>
      <c r="H21" s="24"/>
      <c r="I21" s="24"/>
      <c r="J21" s="24"/>
      <c r="K21" s="24">
        <v>196660</v>
      </c>
      <c r="L21" s="24"/>
      <c r="M21" s="24"/>
      <c r="N21" s="24">
        <v>196660</v>
      </c>
      <c r="O21" s="24"/>
      <c r="P21" s="24"/>
      <c r="Q21" s="24"/>
      <c r="R21" s="24"/>
      <c r="S21" s="24"/>
      <c r="T21" s="24"/>
      <c r="U21" s="24"/>
      <c r="V21" s="24"/>
      <c r="W21" s="24">
        <v>196660</v>
      </c>
      <c r="X21" s="24">
        <v>830236</v>
      </c>
      <c r="Y21" s="24">
        <v>-633576</v>
      </c>
      <c r="Z21" s="6">
        <v>-76.31</v>
      </c>
      <c r="AA21" s="22">
        <v>2000000</v>
      </c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151227610</v>
      </c>
      <c r="D25" s="40">
        <f>+D5+D9+D15+D19+D24</f>
        <v>0</v>
      </c>
      <c r="E25" s="41">
        <f t="shared" si="4"/>
        <v>155115841</v>
      </c>
      <c r="F25" s="42">
        <f t="shared" si="4"/>
        <v>155115841</v>
      </c>
      <c r="G25" s="42">
        <f t="shared" si="4"/>
        <v>43661294</v>
      </c>
      <c r="H25" s="42">
        <f t="shared" si="4"/>
        <v>1992146</v>
      </c>
      <c r="I25" s="42">
        <f t="shared" si="4"/>
        <v>481336</v>
      </c>
      <c r="J25" s="42">
        <f t="shared" si="4"/>
        <v>46134776</v>
      </c>
      <c r="K25" s="42">
        <f t="shared" si="4"/>
        <v>726480</v>
      </c>
      <c r="L25" s="42">
        <f t="shared" si="4"/>
        <v>50047583</v>
      </c>
      <c r="M25" s="42">
        <f t="shared" si="4"/>
        <v>561271</v>
      </c>
      <c r="N25" s="42">
        <f t="shared" si="4"/>
        <v>51335334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97470110</v>
      </c>
      <c r="X25" s="42">
        <f t="shared" si="4"/>
        <v>65613563</v>
      </c>
      <c r="Y25" s="42">
        <f t="shared" si="4"/>
        <v>31856547</v>
      </c>
      <c r="Z25" s="43">
        <f>+IF(X25&lt;&gt;0,+(Y25/X25)*100,0)</f>
        <v>48.551771224495155</v>
      </c>
      <c r="AA25" s="40">
        <f>+AA5+AA9+AA15+AA19+AA24</f>
        <v>155115841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91456734</v>
      </c>
      <c r="D28" s="19">
        <f>SUM(D29:D31)</f>
        <v>0</v>
      </c>
      <c r="E28" s="20">
        <f t="shared" si="5"/>
        <v>104044622</v>
      </c>
      <c r="F28" s="21">
        <f t="shared" si="5"/>
        <v>104044622</v>
      </c>
      <c r="G28" s="21">
        <f t="shared" si="5"/>
        <v>6551888</v>
      </c>
      <c r="H28" s="21">
        <f t="shared" si="5"/>
        <v>4383466</v>
      </c>
      <c r="I28" s="21">
        <f t="shared" si="5"/>
        <v>4813023</v>
      </c>
      <c r="J28" s="21">
        <f t="shared" si="5"/>
        <v>15748377</v>
      </c>
      <c r="K28" s="21">
        <f t="shared" si="5"/>
        <v>6255717</v>
      </c>
      <c r="L28" s="21">
        <f t="shared" si="5"/>
        <v>5802368</v>
      </c>
      <c r="M28" s="21">
        <f t="shared" si="5"/>
        <v>5619986</v>
      </c>
      <c r="N28" s="21">
        <f t="shared" si="5"/>
        <v>17678071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33426448</v>
      </c>
      <c r="X28" s="21">
        <f t="shared" si="5"/>
        <v>47975935</v>
      </c>
      <c r="Y28" s="21">
        <f t="shared" si="5"/>
        <v>-14549487</v>
      </c>
      <c r="Z28" s="4">
        <f>+IF(X28&lt;&gt;0,+(Y28/X28)*100,0)</f>
        <v>-30.326635635136657</v>
      </c>
      <c r="AA28" s="19">
        <f>SUM(AA29:AA31)</f>
        <v>104044622</v>
      </c>
    </row>
    <row r="29" spans="1:27" ht="13.5">
      <c r="A29" s="5" t="s">
        <v>33</v>
      </c>
      <c r="B29" s="3"/>
      <c r="C29" s="22">
        <v>25188395</v>
      </c>
      <c r="D29" s="22"/>
      <c r="E29" s="23">
        <v>3889850</v>
      </c>
      <c r="F29" s="24">
        <v>3889850</v>
      </c>
      <c r="G29" s="24"/>
      <c r="H29" s="24"/>
      <c r="I29" s="24">
        <v>302296</v>
      </c>
      <c r="J29" s="24">
        <v>302296</v>
      </c>
      <c r="K29" s="24">
        <v>540738</v>
      </c>
      <c r="L29" s="24">
        <v>384568</v>
      </c>
      <c r="M29" s="24">
        <v>785858</v>
      </c>
      <c r="N29" s="24">
        <v>1711164</v>
      </c>
      <c r="O29" s="24"/>
      <c r="P29" s="24"/>
      <c r="Q29" s="24"/>
      <c r="R29" s="24"/>
      <c r="S29" s="24"/>
      <c r="T29" s="24"/>
      <c r="U29" s="24"/>
      <c r="V29" s="24"/>
      <c r="W29" s="24">
        <v>2013460</v>
      </c>
      <c r="X29" s="24">
        <v>1850871</v>
      </c>
      <c r="Y29" s="24">
        <v>162589</v>
      </c>
      <c r="Z29" s="6">
        <v>8.78</v>
      </c>
      <c r="AA29" s="22">
        <v>3889850</v>
      </c>
    </row>
    <row r="30" spans="1:27" ht="13.5">
      <c r="A30" s="5" t="s">
        <v>34</v>
      </c>
      <c r="B30" s="3"/>
      <c r="C30" s="25">
        <v>11736149</v>
      </c>
      <c r="D30" s="25"/>
      <c r="E30" s="26">
        <v>13232887</v>
      </c>
      <c r="F30" s="27">
        <v>13232887</v>
      </c>
      <c r="G30" s="27">
        <v>94526</v>
      </c>
      <c r="H30" s="27">
        <v>371785</v>
      </c>
      <c r="I30" s="27">
        <v>273702</v>
      </c>
      <c r="J30" s="27">
        <v>740013</v>
      </c>
      <c r="K30" s="27">
        <v>841574</v>
      </c>
      <c r="L30" s="27">
        <v>248441</v>
      </c>
      <c r="M30" s="27">
        <v>12106</v>
      </c>
      <c r="N30" s="27">
        <v>1102121</v>
      </c>
      <c r="O30" s="27"/>
      <c r="P30" s="27"/>
      <c r="Q30" s="27"/>
      <c r="R30" s="27"/>
      <c r="S30" s="27"/>
      <c r="T30" s="27"/>
      <c r="U30" s="27"/>
      <c r="V30" s="27"/>
      <c r="W30" s="27">
        <v>1842134</v>
      </c>
      <c r="X30" s="27">
        <v>8250692</v>
      </c>
      <c r="Y30" s="27">
        <v>-6408558</v>
      </c>
      <c r="Z30" s="7">
        <v>-77.67</v>
      </c>
      <c r="AA30" s="25">
        <v>13232887</v>
      </c>
    </row>
    <row r="31" spans="1:27" ht="13.5">
      <c r="A31" s="5" t="s">
        <v>35</v>
      </c>
      <c r="B31" s="3"/>
      <c r="C31" s="22">
        <v>54532190</v>
      </c>
      <c r="D31" s="22"/>
      <c r="E31" s="23">
        <v>86921885</v>
      </c>
      <c r="F31" s="24">
        <v>86921885</v>
      </c>
      <c r="G31" s="24">
        <v>6457362</v>
      </c>
      <c r="H31" s="24">
        <v>4011681</v>
      </c>
      <c r="I31" s="24">
        <v>4237025</v>
      </c>
      <c r="J31" s="24">
        <v>14706068</v>
      </c>
      <c r="K31" s="24">
        <v>4873405</v>
      </c>
      <c r="L31" s="24">
        <v>5169359</v>
      </c>
      <c r="M31" s="24">
        <v>4822022</v>
      </c>
      <c r="N31" s="24">
        <v>14864786</v>
      </c>
      <c r="O31" s="24"/>
      <c r="P31" s="24"/>
      <c r="Q31" s="24"/>
      <c r="R31" s="24"/>
      <c r="S31" s="24"/>
      <c r="T31" s="24"/>
      <c r="U31" s="24"/>
      <c r="V31" s="24"/>
      <c r="W31" s="24">
        <v>29570854</v>
      </c>
      <c r="X31" s="24">
        <v>37874372</v>
      </c>
      <c r="Y31" s="24">
        <v>-8303518</v>
      </c>
      <c r="Z31" s="6">
        <v>-21.92</v>
      </c>
      <c r="AA31" s="22">
        <v>86921885</v>
      </c>
    </row>
    <row r="32" spans="1:27" ht="13.5">
      <c r="A32" s="2" t="s">
        <v>36</v>
      </c>
      <c r="B32" s="3"/>
      <c r="C32" s="19">
        <f aca="true" t="shared" si="6" ref="C32:Y32">SUM(C33:C37)</f>
        <v>5049814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0</v>
      </c>
      <c r="H32" s="21">
        <f t="shared" si="6"/>
        <v>0</v>
      </c>
      <c r="I32" s="21">
        <f t="shared" si="6"/>
        <v>24179</v>
      </c>
      <c r="J32" s="21">
        <f t="shared" si="6"/>
        <v>24179</v>
      </c>
      <c r="K32" s="21">
        <f t="shared" si="6"/>
        <v>107379</v>
      </c>
      <c r="L32" s="21">
        <f t="shared" si="6"/>
        <v>68989</v>
      </c>
      <c r="M32" s="21">
        <f t="shared" si="6"/>
        <v>306619</v>
      </c>
      <c r="N32" s="21">
        <f t="shared" si="6"/>
        <v>482987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507166</v>
      </c>
      <c r="X32" s="21">
        <f t="shared" si="6"/>
        <v>0</v>
      </c>
      <c r="Y32" s="21">
        <f t="shared" si="6"/>
        <v>507166</v>
      </c>
      <c r="Z32" s="4">
        <f>+IF(X32&lt;&gt;0,+(Y32/X32)*100,0)</f>
        <v>0</v>
      </c>
      <c r="AA32" s="19">
        <f>SUM(AA33:AA37)</f>
        <v>0</v>
      </c>
    </row>
    <row r="33" spans="1:27" ht="13.5">
      <c r="A33" s="5" t="s">
        <v>37</v>
      </c>
      <c r="B33" s="3"/>
      <c r="C33" s="22">
        <v>5049814</v>
      </c>
      <c r="D33" s="22"/>
      <c r="E33" s="23"/>
      <c r="F33" s="24"/>
      <c r="G33" s="24"/>
      <c r="H33" s="24"/>
      <c r="I33" s="24">
        <v>24179</v>
      </c>
      <c r="J33" s="24">
        <v>24179</v>
      </c>
      <c r="K33" s="24">
        <v>107379</v>
      </c>
      <c r="L33" s="24">
        <v>68989</v>
      </c>
      <c r="M33" s="24">
        <v>306619</v>
      </c>
      <c r="N33" s="24">
        <v>482987</v>
      </c>
      <c r="O33" s="24"/>
      <c r="P33" s="24"/>
      <c r="Q33" s="24"/>
      <c r="R33" s="24"/>
      <c r="S33" s="24"/>
      <c r="T33" s="24"/>
      <c r="U33" s="24"/>
      <c r="V33" s="24"/>
      <c r="W33" s="24">
        <v>507166</v>
      </c>
      <c r="X33" s="24"/>
      <c r="Y33" s="24">
        <v>507166</v>
      </c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5688278</v>
      </c>
      <c r="D38" s="19">
        <f>SUM(D39:D41)</f>
        <v>0</v>
      </c>
      <c r="E38" s="20">
        <f t="shared" si="7"/>
        <v>3365000</v>
      </c>
      <c r="F38" s="21">
        <f t="shared" si="7"/>
        <v>3365000</v>
      </c>
      <c r="G38" s="21">
        <f t="shared" si="7"/>
        <v>29448</v>
      </c>
      <c r="H38" s="21">
        <f t="shared" si="7"/>
        <v>0</v>
      </c>
      <c r="I38" s="21">
        <f t="shared" si="7"/>
        <v>116475</v>
      </c>
      <c r="J38" s="21">
        <f t="shared" si="7"/>
        <v>145923</v>
      </c>
      <c r="K38" s="21">
        <f t="shared" si="7"/>
        <v>3094</v>
      </c>
      <c r="L38" s="21">
        <f t="shared" si="7"/>
        <v>7250</v>
      </c>
      <c r="M38" s="21">
        <f t="shared" si="7"/>
        <v>6025</v>
      </c>
      <c r="N38" s="21">
        <f t="shared" si="7"/>
        <v>16369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162292</v>
      </c>
      <c r="X38" s="21">
        <f t="shared" si="7"/>
        <v>2085556</v>
      </c>
      <c r="Y38" s="21">
        <f t="shared" si="7"/>
        <v>-1923264</v>
      </c>
      <c r="Z38" s="4">
        <f>+IF(X38&lt;&gt;0,+(Y38/X38)*100,0)</f>
        <v>-92.21828615486709</v>
      </c>
      <c r="AA38" s="19">
        <f>SUM(AA39:AA41)</f>
        <v>3365000</v>
      </c>
    </row>
    <row r="39" spans="1:27" ht="13.5">
      <c r="A39" s="5" t="s">
        <v>43</v>
      </c>
      <c r="B39" s="3"/>
      <c r="C39" s="22">
        <v>5688278</v>
      </c>
      <c r="D39" s="22"/>
      <c r="E39" s="23">
        <v>3115000</v>
      </c>
      <c r="F39" s="24">
        <v>3115000</v>
      </c>
      <c r="G39" s="24"/>
      <c r="H39" s="24"/>
      <c r="I39" s="24">
        <v>116475</v>
      </c>
      <c r="J39" s="24">
        <v>116475</v>
      </c>
      <c r="K39" s="24">
        <v>3094</v>
      </c>
      <c r="L39" s="24">
        <v>7250</v>
      </c>
      <c r="M39" s="24">
        <v>6025</v>
      </c>
      <c r="N39" s="24">
        <v>16369</v>
      </c>
      <c r="O39" s="24"/>
      <c r="P39" s="24"/>
      <c r="Q39" s="24"/>
      <c r="R39" s="24"/>
      <c r="S39" s="24"/>
      <c r="T39" s="24"/>
      <c r="U39" s="24"/>
      <c r="V39" s="24"/>
      <c r="W39" s="24">
        <v>132844</v>
      </c>
      <c r="X39" s="24">
        <v>1835556</v>
      </c>
      <c r="Y39" s="24">
        <v>-1702712</v>
      </c>
      <c r="Z39" s="6">
        <v>-92.76</v>
      </c>
      <c r="AA39" s="22">
        <v>3115000</v>
      </c>
    </row>
    <row r="40" spans="1:27" ht="13.5">
      <c r="A40" s="5" t="s">
        <v>44</v>
      </c>
      <c r="B40" s="3"/>
      <c r="C40" s="22"/>
      <c r="D40" s="22"/>
      <c r="E40" s="23">
        <v>250000</v>
      </c>
      <c r="F40" s="24">
        <v>250000</v>
      </c>
      <c r="G40" s="24">
        <v>29448</v>
      </c>
      <c r="H40" s="24"/>
      <c r="I40" s="24"/>
      <c r="J40" s="24">
        <v>29448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29448</v>
      </c>
      <c r="X40" s="24">
        <v>250000</v>
      </c>
      <c r="Y40" s="24">
        <v>-220552</v>
      </c>
      <c r="Z40" s="6">
        <v>-88.22</v>
      </c>
      <c r="AA40" s="22">
        <v>250000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4000000</v>
      </c>
      <c r="F42" s="21">
        <f t="shared" si="8"/>
        <v>4000000</v>
      </c>
      <c r="G42" s="21">
        <f t="shared" si="8"/>
        <v>222426</v>
      </c>
      <c r="H42" s="21">
        <f t="shared" si="8"/>
        <v>101368</v>
      </c>
      <c r="I42" s="21">
        <f t="shared" si="8"/>
        <v>223755</v>
      </c>
      <c r="J42" s="21">
        <f t="shared" si="8"/>
        <v>547549</v>
      </c>
      <c r="K42" s="21">
        <f t="shared" si="8"/>
        <v>616529</v>
      </c>
      <c r="L42" s="21">
        <f t="shared" si="8"/>
        <v>228003</v>
      </c>
      <c r="M42" s="21">
        <f t="shared" si="8"/>
        <v>296980</v>
      </c>
      <c r="N42" s="21">
        <f t="shared" si="8"/>
        <v>1141512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1689061</v>
      </c>
      <c r="X42" s="21">
        <f t="shared" si="8"/>
        <v>2000000</v>
      </c>
      <c r="Y42" s="21">
        <f t="shared" si="8"/>
        <v>-310939</v>
      </c>
      <c r="Z42" s="4">
        <f>+IF(X42&lt;&gt;0,+(Y42/X42)*100,0)</f>
        <v>-15.54695</v>
      </c>
      <c r="AA42" s="19">
        <f>SUM(AA43:AA46)</f>
        <v>4000000</v>
      </c>
    </row>
    <row r="43" spans="1:27" ht="13.5">
      <c r="A43" s="5" t="s">
        <v>47</v>
      </c>
      <c r="B43" s="3"/>
      <c r="C43" s="22"/>
      <c r="D43" s="22"/>
      <c r="E43" s="23">
        <v>2000000</v>
      </c>
      <c r="F43" s="24">
        <v>2000000</v>
      </c>
      <c r="G43" s="24">
        <v>222426</v>
      </c>
      <c r="H43" s="24"/>
      <c r="I43" s="24">
        <v>223755</v>
      </c>
      <c r="J43" s="24">
        <v>446181</v>
      </c>
      <c r="K43" s="24">
        <v>436248</v>
      </c>
      <c r="L43" s="24">
        <v>228003</v>
      </c>
      <c r="M43" s="24">
        <v>296980</v>
      </c>
      <c r="N43" s="24">
        <v>961231</v>
      </c>
      <c r="O43" s="24"/>
      <c r="P43" s="24"/>
      <c r="Q43" s="24"/>
      <c r="R43" s="24"/>
      <c r="S43" s="24"/>
      <c r="T43" s="24"/>
      <c r="U43" s="24"/>
      <c r="V43" s="24"/>
      <c r="W43" s="24">
        <v>1407412</v>
      </c>
      <c r="X43" s="24">
        <v>1169764</v>
      </c>
      <c r="Y43" s="24">
        <v>237648</v>
      </c>
      <c r="Z43" s="6">
        <v>20.32</v>
      </c>
      <c r="AA43" s="22">
        <v>2000000</v>
      </c>
    </row>
    <row r="44" spans="1:27" ht="13.5">
      <c r="A44" s="5" t="s">
        <v>48</v>
      </c>
      <c r="B44" s="3"/>
      <c r="C44" s="22"/>
      <c r="D44" s="22"/>
      <c r="E44" s="23">
        <v>2000000</v>
      </c>
      <c r="F44" s="24">
        <v>2000000</v>
      </c>
      <c r="G44" s="24"/>
      <c r="H44" s="24">
        <v>101368</v>
      </c>
      <c r="I44" s="24"/>
      <c r="J44" s="24">
        <v>101368</v>
      </c>
      <c r="K44" s="24">
        <v>180281</v>
      </c>
      <c r="L44" s="24"/>
      <c r="M44" s="24"/>
      <c r="N44" s="24">
        <v>180281</v>
      </c>
      <c r="O44" s="24"/>
      <c r="P44" s="24"/>
      <c r="Q44" s="24"/>
      <c r="R44" s="24"/>
      <c r="S44" s="24"/>
      <c r="T44" s="24"/>
      <c r="U44" s="24"/>
      <c r="V44" s="24"/>
      <c r="W44" s="24">
        <v>281649</v>
      </c>
      <c r="X44" s="24">
        <v>830236</v>
      </c>
      <c r="Y44" s="24">
        <v>-548587</v>
      </c>
      <c r="Z44" s="6">
        <v>-66.08</v>
      </c>
      <c r="AA44" s="22">
        <v>2000000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102194826</v>
      </c>
      <c r="D48" s="40">
        <f>+D28+D32+D38+D42+D47</f>
        <v>0</v>
      </c>
      <c r="E48" s="41">
        <f t="shared" si="9"/>
        <v>111409622</v>
      </c>
      <c r="F48" s="42">
        <f t="shared" si="9"/>
        <v>111409622</v>
      </c>
      <c r="G48" s="42">
        <f t="shared" si="9"/>
        <v>6803762</v>
      </c>
      <c r="H48" s="42">
        <f t="shared" si="9"/>
        <v>4484834</v>
      </c>
      <c r="I48" s="42">
        <f t="shared" si="9"/>
        <v>5177432</v>
      </c>
      <c r="J48" s="42">
        <f t="shared" si="9"/>
        <v>16466028</v>
      </c>
      <c r="K48" s="42">
        <f t="shared" si="9"/>
        <v>6982719</v>
      </c>
      <c r="L48" s="42">
        <f t="shared" si="9"/>
        <v>6106610</v>
      </c>
      <c r="M48" s="42">
        <f t="shared" si="9"/>
        <v>6229610</v>
      </c>
      <c r="N48" s="42">
        <f t="shared" si="9"/>
        <v>19318939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35784967</v>
      </c>
      <c r="X48" s="42">
        <f t="shared" si="9"/>
        <v>52061491</v>
      </c>
      <c r="Y48" s="42">
        <f t="shared" si="9"/>
        <v>-16276524</v>
      </c>
      <c r="Z48" s="43">
        <f>+IF(X48&lt;&gt;0,+(Y48/X48)*100,0)</f>
        <v>-31.26403736688986</v>
      </c>
      <c r="AA48" s="40">
        <f>+AA28+AA32+AA38+AA42+AA47</f>
        <v>111409622</v>
      </c>
    </row>
    <row r="49" spans="1:27" ht="13.5">
      <c r="A49" s="14" t="s">
        <v>58</v>
      </c>
      <c r="B49" s="15"/>
      <c r="C49" s="44">
        <f aca="true" t="shared" si="10" ref="C49:Y49">+C25-C48</f>
        <v>49032784</v>
      </c>
      <c r="D49" s="44">
        <f>+D25-D48</f>
        <v>0</v>
      </c>
      <c r="E49" s="45">
        <f t="shared" si="10"/>
        <v>43706219</v>
      </c>
      <c r="F49" s="46">
        <f t="shared" si="10"/>
        <v>43706219</v>
      </c>
      <c r="G49" s="46">
        <f t="shared" si="10"/>
        <v>36857532</v>
      </c>
      <c r="H49" s="46">
        <f t="shared" si="10"/>
        <v>-2492688</v>
      </c>
      <c r="I49" s="46">
        <f t="shared" si="10"/>
        <v>-4696096</v>
      </c>
      <c r="J49" s="46">
        <f t="shared" si="10"/>
        <v>29668748</v>
      </c>
      <c r="K49" s="46">
        <f t="shared" si="10"/>
        <v>-6256239</v>
      </c>
      <c r="L49" s="46">
        <f t="shared" si="10"/>
        <v>43940973</v>
      </c>
      <c r="M49" s="46">
        <f t="shared" si="10"/>
        <v>-5668339</v>
      </c>
      <c r="N49" s="46">
        <f t="shared" si="10"/>
        <v>32016395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61685143</v>
      </c>
      <c r="X49" s="46">
        <f>IF(F25=F48,0,X25-X48)</f>
        <v>13552072</v>
      </c>
      <c r="Y49" s="46">
        <f t="shared" si="10"/>
        <v>48133071</v>
      </c>
      <c r="Z49" s="47">
        <f>+IF(X49&lt;&gt;0,+(Y49/X49)*100,0)</f>
        <v>355.1713051701614</v>
      </c>
      <c r="AA49" s="44">
        <f>+AA25-AA48</f>
        <v>43706219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96491692</v>
      </c>
      <c r="D5" s="19">
        <f>SUM(D6:D8)</f>
        <v>0</v>
      </c>
      <c r="E5" s="20">
        <f t="shared" si="0"/>
        <v>103476316</v>
      </c>
      <c r="F5" s="21">
        <f t="shared" si="0"/>
        <v>103476316</v>
      </c>
      <c r="G5" s="21">
        <f t="shared" si="0"/>
        <v>36462778</v>
      </c>
      <c r="H5" s="21">
        <f t="shared" si="0"/>
        <v>1257483</v>
      </c>
      <c r="I5" s="21">
        <f t="shared" si="0"/>
        <v>1297783</v>
      </c>
      <c r="J5" s="21">
        <f t="shared" si="0"/>
        <v>39018044</v>
      </c>
      <c r="K5" s="21">
        <f t="shared" si="0"/>
        <v>1304041</v>
      </c>
      <c r="L5" s="21">
        <f t="shared" si="0"/>
        <v>1677599</v>
      </c>
      <c r="M5" s="21">
        <f t="shared" si="0"/>
        <v>31260608</v>
      </c>
      <c r="N5" s="21">
        <f t="shared" si="0"/>
        <v>34242248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73260292</v>
      </c>
      <c r="X5" s="21">
        <f t="shared" si="0"/>
        <v>74225195</v>
      </c>
      <c r="Y5" s="21">
        <f t="shared" si="0"/>
        <v>-964903</v>
      </c>
      <c r="Z5" s="4">
        <f>+IF(X5&lt;&gt;0,+(Y5/X5)*100,0)</f>
        <v>-1.2999669451862</v>
      </c>
      <c r="AA5" s="19">
        <f>SUM(AA6:AA8)</f>
        <v>103476316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95865324</v>
      </c>
      <c r="D7" s="25"/>
      <c r="E7" s="26">
        <v>103103355</v>
      </c>
      <c r="F7" s="27">
        <v>103103355</v>
      </c>
      <c r="G7" s="27">
        <v>36462778</v>
      </c>
      <c r="H7" s="27">
        <v>1235810</v>
      </c>
      <c r="I7" s="27">
        <v>1297783</v>
      </c>
      <c r="J7" s="27">
        <v>38996371</v>
      </c>
      <c r="K7" s="27">
        <v>1304041</v>
      </c>
      <c r="L7" s="27">
        <v>1652146</v>
      </c>
      <c r="M7" s="27">
        <v>31260608</v>
      </c>
      <c r="N7" s="27">
        <v>34216795</v>
      </c>
      <c r="O7" s="27"/>
      <c r="P7" s="27"/>
      <c r="Q7" s="27"/>
      <c r="R7" s="27"/>
      <c r="S7" s="27"/>
      <c r="T7" s="27"/>
      <c r="U7" s="27"/>
      <c r="V7" s="27"/>
      <c r="W7" s="27">
        <v>73213166</v>
      </c>
      <c r="X7" s="27">
        <v>74225195</v>
      </c>
      <c r="Y7" s="27">
        <v>-1012029</v>
      </c>
      <c r="Z7" s="7">
        <v>-1.36</v>
      </c>
      <c r="AA7" s="25">
        <v>103103355</v>
      </c>
    </row>
    <row r="8" spans="1:27" ht="13.5">
      <c r="A8" s="5" t="s">
        <v>35</v>
      </c>
      <c r="B8" s="3"/>
      <c r="C8" s="22">
        <v>626368</v>
      </c>
      <c r="D8" s="22"/>
      <c r="E8" s="23">
        <v>372961</v>
      </c>
      <c r="F8" s="24">
        <v>372961</v>
      </c>
      <c r="G8" s="24"/>
      <c r="H8" s="24">
        <v>21673</v>
      </c>
      <c r="I8" s="24"/>
      <c r="J8" s="24">
        <v>21673</v>
      </c>
      <c r="K8" s="24"/>
      <c r="L8" s="24">
        <v>25453</v>
      </c>
      <c r="M8" s="24"/>
      <c r="N8" s="24">
        <v>25453</v>
      </c>
      <c r="O8" s="24"/>
      <c r="P8" s="24"/>
      <c r="Q8" s="24"/>
      <c r="R8" s="24"/>
      <c r="S8" s="24"/>
      <c r="T8" s="24"/>
      <c r="U8" s="24"/>
      <c r="V8" s="24"/>
      <c r="W8" s="24">
        <v>47126</v>
      </c>
      <c r="X8" s="24"/>
      <c r="Y8" s="24">
        <v>47126</v>
      </c>
      <c r="Z8" s="6">
        <v>0</v>
      </c>
      <c r="AA8" s="22">
        <v>372961</v>
      </c>
    </row>
    <row r="9" spans="1:27" ht="13.5">
      <c r="A9" s="2" t="s">
        <v>36</v>
      </c>
      <c r="B9" s="3"/>
      <c r="C9" s="19">
        <f aca="true" t="shared" si="1" ref="C9:Y9">SUM(C10:C14)</f>
        <v>8313585</v>
      </c>
      <c r="D9" s="19">
        <f>SUM(D10:D14)</f>
        <v>0</v>
      </c>
      <c r="E9" s="20">
        <f t="shared" si="1"/>
        <v>9142128</v>
      </c>
      <c r="F9" s="21">
        <f t="shared" si="1"/>
        <v>9142128</v>
      </c>
      <c r="G9" s="21">
        <f t="shared" si="1"/>
        <v>474740</v>
      </c>
      <c r="H9" s="21">
        <f t="shared" si="1"/>
        <v>1507829</v>
      </c>
      <c r="I9" s="21">
        <f t="shared" si="1"/>
        <v>122813</v>
      </c>
      <c r="J9" s="21">
        <f t="shared" si="1"/>
        <v>2105382</v>
      </c>
      <c r="K9" s="21">
        <f t="shared" si="1"/>
        <v>862502</v>
      </c>
      <c r="L9" s="21">
        <f t="shared" si="1"/>
        <v>673926</v>
      </c>
      <c r="M9" s="21">
        <f t="shared" si="1"/>
        <v>1063946</v>
      </c>
      <c r="N9" s="21">
        <f t="shared" si="1"/>
        <v>2600374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4705756</v>
      </c>
      <c r="X9" s="21">
        <f t="shared" si="1"/>
        <v>4124521</v>
      </c>
      <c r="Y9" s="21">
        <f t="shared" si="1"/>
        <v>581235</v>
      </c>
      <c r="Z9" s="4">
        <f>+IF(X9&lt;&gt;0,+(Y9/X9)*100,0)</f>
        <v>14.09218185578398</v>
      </c>
      <c r="AA9" s="19">
        <f>SUM(AA10:AA14)</f>
        <v>9142128</v>
      </c>
    </row>
    <row r="10" spans="1:27" ht="13.5">
      <c r="A10" s="5" t="s">
        <v>37</v>
      </c>
      <c r="B10" s="3"/>
      <c r="C10" s="22">
        <v>8313585</v>
      </c>
      <c r="D10" s="22"/>
      <c r="E10" s="23">
        <v>9142128</v>
      </c>
      <c r="F10" s="24">
        <v>9142128</v>
      </c>
      <c r="G10" s="24">
        <v>474740</v>
      </c>
      <c r="H10" s="24">
        <v>1507829</v>
      </c>
      <c r="I10" s="24">
        <v>122813</v>
      </c>
      <c r="J10" s="24">
        <v>2105382</v>
      </c>
      <c r="K10" s="24">
        <v>862502</v>
      </c>
      <c r="L10" s="24">
        <v>673926</v>
      </c>
      <c r="M10" s="24">
        <v>1063946</v>
      </c>
      <c r="N10" s="24">
        <v>2600374</v>
      </c>
      <c r="O10" s="24"/>
      <c r="P10" s="24"/>
      <c r="Q10" s="24"/>
      <c r="R10" s="24"/>
      <c r="S10" s="24"/>
      <c r="T10" s="24"/>
      <c r="U10" s="24"/>
      <c r="V10" s="24"/>
      <c r="W10" s="24">
        <v>4705756</v>
      </c>
      <c r="X10" s="24">
        <v>4124521</v>
      </c>
      <c r="Y10" s="24">
        <v>581235</v>
      </c>
      <c r="Z10" s="6">
        <v>14.09</v>
      </c>
      <c r="AA10" s="22">
        <v>9142128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18486965</v>
      </c>
      <c r="D15" s="19">
        <f>SUM(D16:D18)</f>
        <v>0</v>
      </c>
      <c r="E15" s="20">
        <f t="shared" si="2"/>
        <v>30702630</v>
      </c>
      <c r="F15" s="21">
        <f t="shared" si="2"/>
        <v>30702630</v>
      </c>
      <c r="G15" s="21">
        <f t="shared" si="2"/>
        <v>19782</v>
      </c>
      <c r="H15" s="21">
        <f t="shared" si="2"/>
        <v>589773</v>
      </c>
      <c r="I15" s="21">
        <f t="shared" si="2"/>
        <v>-579186</v>
      </c>
      <c r="J15" s="21">
        <f t="shared" si="2"/>
        <v>30369</v>
      </c>
      <c r="K15" s="21">
        <f t="shared" si="2"/>
        <v>1659861</v>
      </c>
      <c r="L15" s="21">
        <f t="shared" si="2"/>
        <v>436527</v>
      </c>
      <c r="M15" s="21">
        <f t="shared" si="2"/>
        <v>5300785</v>
      </c>
      <c r="N15" s="21">
        <f t="shared" si="2"/>
        <v>7397173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7427542</v>
      </c>
      <c r="X15" s="21">
        <f t="shared" si="2"/>
        <v>20519</v>
      </c>
      <c r="Y15" s="21">
        <f t="shared" si="2"/>
        <v>7407023</v>
      </c>
      <c r="Z15" s="4">
        <f>+IF(X15&lt;&gt;0,+(Y15/X15)*100,0)</f>
        <v>36098.3624932989</v>
      </c>
      <c r="AA15" s="19">
        <f>SUM(AA16:AA18)</f>
        <v>30702630</v>
      </c>
    </row>
    <row r="16" spans="1:27" ht="13.5">
      <c r="A16" s="5" t="s">
        <v>43</v>
      </c>
      <c r="B16" s="3"/>
      <c r="C16" s="22">
        <v>19504</v>
      </c>
      <c r="D16" s="22"/>
      <c r="E16" s="23">
        <v>305630</v>
      </c>
      <c r="F16" s="24">
        <v>305630</v>
      </c>
      <c r="G16" s="24">
        <v>2282</v>
      </c>
      <c r="H16" s="24">
        <v>532</v>
      </c>
      <c r="I16" s="24">
        <v>2814</v>
      </c>
      <c r="J16" s="24">
        <v>5628</v>
      </c>
      <c r="K16" s="24">
        <v>534</v>
      </c>
      <c r="L16" s="24"/>
      <c r="M16" s="24"/>
      <c r="N16" s="24">
        <v>534</v>
      </c>
      <c r="O16" s="24"/>
      <c r="P16" s="24"/>
      <c r="Q16" s="24"/>
      <c r="R16" s="24"/>
      <c r="S16" s="24"/>
      <c r="T16" s="24"/>
      <c r="U16" s="24"/>
      <c r="V16" s="24"/>
      <c r="W16" s="24">
        <v>6162</v>
      </c>
      <c r="X16" s="24">
        <v>20519</v>
      </c>
      <c r="Y16" s="24">
        <v>-14357</v>
      </c>
      <c r="Z16" s="6">
        <v>-69.97</v>
      </c>
      <c r="AA16" s="22">
        <v>305630</v>
      </c>
    </row>
    <row r="17" spans="1:27" ht="13.5">
      <c r="A17" s="5" t="s">
        <v>44</v>
      </c>
      <c r="B17" s="3"/>
      <c r="C17" s="22">
        <v>18467461</v>
      </c>
      <c r="D17" s="22"/>
      <c r="E17" s="23">
        <v>30397000</v>
      </c>
      <c r="F17" s="24">
        <v>30397000</v>
      </c>
      <c r="G17" s="24">
        <v>17500</v>
      </c>
      <c r="H17" s="24">
        <v>589241</v>
      </c>
      <c r="I17" s="24">
        <v>-582000</v>
      </c>
      <c r="J17" s="24">
        <v>24741</v>
      </c>
      <c r="K17" s="24">
        <v>1659327</v>
      </c>
      <c r="L17" s="24">
        <v>436527</v>
      </c>
      <c r="M17" s="24">
        <v>5300785</v>
      </c>
      <c r="N17" s="24">
        <v>7396639</v>
      </c>
      <c r="O17" s="24"/>
      <c r="P17" s="24"/>
      <c r="Q17" s="24"/>
      <c r="R17" s="24"/>
      <c r="S17" s="24"/>
      <c r="T17" s="24"/>
      <c r="U17" s="24"/>
      <c r="V17" s="24"/>
      <c r="W17" s="24">
        <v>7421380</v>
      </c>
      <c r="X17" s="24"/>
      <c r="Y17" s="24">
        <v>7421380</v>
      </c>
      <c r="Z17" s="6">
        <v>0</v>
      </c>
      <c r="AA17" s="22">
        <v>30397000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6784542</v>
      </c>
      <c r="D19" s="19">
        <f>SUM(D20:D23)</f>
        <v>0</v>
      </c>
      <c r="E19" s="20">
        <f t="shared" si="3"/>
        <v>12511620</v>
      </c>
      <c r="F19" s="21">
        <f t="shared" si="3"/>
        <v>12511620</v>
      </c>
      <c r="G19" s="21">
        <f t="shared" si="3"/>
        <v>662958</v>
      </c>
      <c r="H19" s="21">
        <f t="shared" si="3"/>
        <v>722307</v>
      </c>
      <c r="I19" s="21">
        <f t="shared" si="3"/>
        <v>790866</v>
      </c>
      <c r="J19" s="21">
        <f t="shared" si="3"/>
        <v>2176131</v>
      </c>
      <c r="K19" s="21">
        <f t="shared" si="3"/>
        <v>500784</v>
      </c>
      <c r="L19" s="21">
        <f t="shared" si="3"/>
        <v>594182</v>
      </c>
      <c r="M19" s="21">
        <f t="shared" si="3"/>
        <v>709174</v>
      </c>
      <c r="N19" s="21">
        <f t="shared" si="3"/>
        <v>1804140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3980271</v>
      </c>
      <c r="X19" s="21">
        <f t="shared" si="3"/>
        <v>6254951</v>
      </c>
      <c r="Y19" s="21">
        <f t="shared" si="3"/>
        <v>-2274680</v>
      </c>
      <c r="Z19" s="4">
        <f>+IF(X19&lt;&gt;0,+(Y19/X19)*100,0)</f>
        <v>-36.366072252204695</v>
      </c>
      <c r="AA19" s="19">
        <f>SUM(AA20:AA23)</f>
        <v>12511620</v>
      </c>
    </row>
    <row r="20" spans="1:27" ht="13.5">
      <c r="A20" s="5" t="s">
        <v>47</v>
      </c>
      <c r="B20" s="3"/>
      <c r="C20" s="22">
        <v>5607966</v>
      </c>
      <c r="D20" s="22"/>
      <c r="E20" s="23">
        <v>10284933</v>
      </c>
      <c r="F20" s="24">
        <v>10284933</v>
      </c>
      <c r="G20" s="24">
        <v>551422</v>
      </c>
      <c r="H20" s="24">
        <v>616175</v>
      </c>
      <c r="I20" s="24">
        <v>683046</v>
      </c>
      <c r="J20" s="24">
        <v>1850643</v>
      </c>
      <c r="K20" s="24">
        <v>388440</v>
      </c>
      <c r="L20" s="24">
        <v>513064</v>
      </c>
      <c r="M20" s="24">
        <v>577684</v>
      </c>
      <c r="N20" s="24">
        <v>1479188</v>
      </c>
      <c r="O20" s="24"/>
      <c r="P20" s="24"/>
      <c r="Q20" s="24"/>
      <c r="R20" s="24"/>
      <c r="S20" s="24"/>
      <c r="T20" s="24"/>
      <c r="U20" s="24"/>
      <c r="V20" s="24"/>
      <c r="W20" s="24">
        <v>3329831</v>
      </c>
      <c r="X20" s="24">
        <v>5254951</v>
      </c>
      <c r="Y20" s="24">
        <v>-1925120</v>
      </c>
      <c r="Z20" s="6">
        <v>-36.63</v>
      </c>
      <c r="AA20" s="22">
        <v>10284933</v>
      </c>
    </row>
    <row r="21" spans="1:27" ht="13.5">
      <c r="A21" s="5" t="s">
        <v>48</v>
      </c>
      <c r="B21" s="3"/>
      <c r="C21" s="22">
        <v>1176576</v>
      </c>
      <c r="D21" s="22"/>
      <c r="E21" s="23">
        <v>2226687</v>
      </c>
      <c r="F21" s="24">
        <v>2226687</v>
      </c>
      <c r="G21" s="24">
        <v>111536</v>
      </c>
      <c r="H21" s="24">
        <v>106132</v>
      </c>
      <c r="I21" s="24">
        <v>107820</v>
      </c>
      <c r="J21" s="24">
        <v>325488</v>
      </c>
      <c r="K21" s="24">
        <v>112344</v>
      </c>
      <c r="L21" s="24">
        <v>81118</v>
      </c>
      <c r="M21" s="24">
        <v>131490</v>
      </c>
      <c r="N21" s="24">
        <v>324952</v>
      </c>
      <c r="O21" s="24"/>
      <c r="P21" s="24"/>
      <c r="Q21" s="24"/>
      <c r="R21" s="24"/>
      <c r="S21" s="24"/>
      <c r="T21" s="24"/>
      <c r="U21" s="24"/>
      <c r="V21" s="24"/>
      <c r="W21" s="24">
        <v>650440</v>
      </c>
      <c r="X21" s="24">
        <v>1000000</v>
      </c>
      <c r="Y21" s="24">
        <v>-349560</v>
      </c>
      <c r="Z21" s="6">
        <v>-34.96</v>
      </c>
      <c r="AA21" s="22">
        <v>2226687</v>
      </c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130076784</v>
      </c>
      <c r="D25" s="40">
        <f>+D5+D9+D15+D19+D24</f>
        <v>0</v>
      </c>
      <c r="E25" s="41">
        <f t="shared" si="4"/>
        <v>155832694</v>
      </c>
      <c r="F25" s="42">
        <f t="shared" si="4"/>
        <v>155832694</v>
      </c>
      <c r="G25" s="42">
        <f t="shared" si="4"/>
        <v>37620258</v>
      </c>
      <c r="H25" s="42">
        <f t="shared" si="4"/>
        <v>4077392</v>
      </c>
      <c r="I25" s="42">
        <f t="shared" si="4"/>
        <v>1632276</v>
      </c>
      <c r="J25" s="42">
        <f t="shared" si="4"/>
        <v>43329926</v>
      </c>
      <c r="K25" s="42">
        <f t="shared" si="4"/>
        <v>4327188</v>
      </c>
      <c r="L25" s="42">
        <f t="shared" si="4"/>
        <v>3382234</v>
      </c>
      <c r="M25" s="42">
        <f t="shared" si="4"/>
        <v>38334513</v>
      </c>
      <c r="N25" s="42">
        <f t="shared" si="4"/>
        <v>46043935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89373861</v>
      </c>
      <c r="X25" s="42">
        <f t="shared" si="4"/>
        <v>84625186</v>
      </c>
      <c r="Y25" s="42">
        <f t="shared" si="4"/>
        <v>4748675</v>
      </c>
      <c r="Z25" s="43">
        <f>+IF(X25&lt;&gt;0,+(Y25/X25)*100,0)</f>
        <v>5.6114204582073235</v>
      </c>
      <c r="AA25" s="40">
        <f>+AA5+AA9+AA15+AA19+AA24</f>
        <v>155832694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86548103</v>
      </c>
      <c r="D28" s="19">
        <f>SUM(D29:D31)</f>
        <v>0</v>
      </c>
      <c r="E28" s="20">
        <f t="shared" si="5"/>
        <v>82153604</v>
      </c>
      <c r="F28" s="21">
        <f t="shared" si="5"/>
        <v>82153604</v>
      </c>
      <c r="G28" s="21">
        <f t="shared" si="5"/>
        <v>6879677</v>
      </c>
      <c r="H28" s="21">
        <f t="shared" si="5"/>
        <v>4907612</v>
      </c>
      <c r="I28" s="21">
        <f t="shared" si="5"/>
        <v>5714826</v>
      </c>
      <c r="J28" s="21">
        <f t="shared" si="5"/>
        <v>17502115</v>
      </c>
      <c r="K28" s="21">
        <f t="shared" si="5"/>
        <v>4942830</v>
      </c>
      <c r="L28" s="21">
        <f t="shared" si="5"/>
        <v>4746715</v>
      </c>
      <c r="M28" s="21">
        <f t="shared" si="5"/>
        <v>7083891</v>
      </c>
      <c r="N28" s="21">
        <f t="shared" si="5"/>
        <v>16773436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34275551</v>
      </c>
      <c r="X28" s="21">
        <f t="shared" si="5"/>
        <v>32418426</v>
      </c>
      <c r="Y28" s="21">
        <f t="shared" si="5"/>
        <v>1857125</v>
      </c>
      <c r="Z28" s="4">
        <f>+IF(X28&lt;&gt;0,+(Y28/X28)*100,0)</f>
        <v>5.728609402566306</v>
      </c>
      <c r="AA28" s="19">
        <f>SUM(AA29:AA31)</f>
        <v>82153604</v>
      </c>
    </row>
    <row r="29" spans="1:27" ht="13.5">
      <c r="A29" s="5" t="s">
        <v>33</v>
      </c>
      <c r="B29" s="3"/>
      <c r="C29" s="22">
        <v>24386786</v>
      </c>
      <c r="D29" s="22"/>
      <c r="E29" s="23">
        <v>25657566</v>
      </c>
      <c r="F29" s="24">
        <v>25657566</v>
      </c>
      <c r="G29" s="24">
        <v>2203676</v>
      </c>
      <c r="H29" s="24">
        <v>1171104</v>
      </c>
      <c r="I29" s="24">
        <v>1777152</v>
      </c>
      <c r="J29" s="24">
        <v>5151932</v>
      </c>
      <c r="K29" s="24">
        <v>1987601</v>
      </c>
      <c r="L29" s="24">
        <v>1734443</v>
      </c>
      <c r="M29" s="24">
        <v>3527215</v>
      </c>
      <c r="N29" s="24">
        <v>7249259</v>
      </c>
      <c r="O29" s="24"/>
      <c r="P29" s="24"/>
      <c r="Q29" s="24"/>
      <c r="R29" s="24"/>
      <c r="S29" s="24"/>
      <c r="T29" s="24"/>
      <c r="U29" s="24"/>
      <c r="V29" s="24"/>
      <c r="W29" s="24">
        <v>12401191</v>
      </c>
      <c r="X29" s="24">
        <v>9802101</v>
      </c>
      <c r="Y29" s="24">
        <v>2599090</v>
      </c>
      <c r="Z29" s="6">
        <v>26.52</v>
      </c>
      <c r="AA29" s="22">
        <v>25657566</v>
      </c>
    </row>
    <row r="30" spans="1:27" ht="13.5">
      <c r="A30" s="5" t="s">
        <v>34</v>
      </c>
      <c r="B30" s="3"/>
      <c r="C30" s="25">
        <v>44637859</v>
      </c>
      <c r="D30" s="25"/>
      <c r="E30" s="26">
        <v>27834280</v>
      </c>
      <c r="F30" s="27">
        <v>27834280</v>
      </c>
      <c r="G30" s="27">
        <v>2287074</v>
      </c>
      <c r="H30" s="27">
        <v>2510544</v>
      </c>
      <c r="I30" s="27">
        <v>2377973</v>
      </c>
      <c r="J30" s="27">
        <v>7175591</v>
      </c>
      <c r="K30" s="27">
        <v>1548303</v>
      </c>
      <c r="L30" s="27">
        <v>1657800</v>
      </c>
      <c r="M30" s="27">
        <v>1529627</v>
      </c>
      <c r="N30" s="27">
        <v>4735730</v>
      </c>
      <c r="O30" s="27"/>
      <c r="P30" s="27"/>
      <c r="Q30" s="27"/>
      <c r="R30" s="27"/>
      <c r="S30" s="27"/>
      <c r="T30" s="27"/>
      <c r="U30" s="27"/>
      <c r="V30" s="27"/>
      <c r="W30" s="27">
        <v>11911321</v>
      </c>
      <c r="X30" s="27">
        <v>11888074</v>
      </c>
      <c r="Y30" s="27">
        <v>23247</v>
      </c>
      <c r="Z30" s="7">
        <v>0.2</v>
      </c>
      <c r="AA30" s="25">
        <v>27834280</v>
      </c>
    </row>
    <row r="31" spans="1:27" ht="13.5">
      <c r="A31" s="5" t="s">
        <v>35</v>
      </c>
      <c r="B31" s="3"/>
      <c r="C31" s="22">
        <v>17523458</v>
      </c>
      <c r="D31" s="22"/>
      <c r="E31" s="23">
        <v>28661758</v>
      </c>
      <c r="F31" s="24">
        <v>28661758</v>
      </c>
      <c r="G31" s="24">
        <v>2388927</v>
      </c>
      <c r="H31" s="24">
        <v>1225964</v>
      </c>
      <c r="I31" s="24">
        <v>1559701</v>
      </c>
      <c r="J31" s="24">
        <v>5174592</v>
      </c>
      <c r="K31" s="24">
        <v>1406926</v>
      </c>
      <c r="L31" s="24">
        <v>1354472</v>
      </c>
      <c r="M31" s="24">
        <v>2027049</v>
      </c>
      <c r="N31" s="24">
        <v>4788447</v>
      </c>
      <c r="O31" s="24"/>
      <c r="P31" s="24"/>
      <c r="Q31" s="24"/>
      <c r="R31" s="24"/>
      <c r="S31" s="24"/>
      <c r="T31" s="24"/>
      <c r="U31" s="24"/>
      <c r="V31" s="24"/>
      <c r="W31" s="24">
        <v>9963039</v>
      </c>
      <c r="X31" s="24">
        <v>10728251</v>
      </c>
      <c r="Y31" s="24">
        <v>-765212</v>
      </c>
      <c r="Z31" s="6">
        <v>-7.13</v>
      </c>
      <c r="AA31" s="22">
        <v>28661758</v>
      </c>
    </row>
    <row r="32" spans="1:27" ht="13.5">
      <c r="A32" s="2" t="s">
        <v>36</v>
      </c>
      <c r="B32" s="3"/>
      <c r="C32" s="19">
        <f aca="true" t="shared" si="6" ref="C32:Y32">SUM(C33:C37)</f>
        <v>10850144</v>
      </c>
      <c r="D32" s="19">
        <f>SUM(D33:D37)</f>
        <v>0</v>
      </c>
      <c r="E32" s="20">
        <f t="shared" si="6"/>
        <v>14764370</v>
      </c>
      <c r="F32" s="21">
        <f t="shared" si="6"/>
        <v>14764370</v>
      </c>
      <c r="G32" s="21">
        <f t="shared" si="6"/>
        <v>1423606</v>
      </c>
      <c r="H32" s="21">
        <f t="shared" si="6"/>
        <v>956694</v>
      </c>
      <c r="I32" s="21">
        <f t="shared" si="6"/>
        <v>1238071</v>
      </c>
      <c r="J32" s="21">
        <f t="shared" si="6"/>
        <v>3618371</v>
      </c>
      <c r="K32" s="21">
        <f t="shared" si="6"/>
        <v>1423962</v>
      </c>
      <c r="L32" s="21">
        <f t="shared" si="6"/>
        <v>1215509</v>
      </c>
      <c r="M32" s="21">
        <f t="shared" si="6"/>
        <v>1177195</v>
      </c>
      <c r="N32" s="21">
        <f t="shared" si="6"/>
        <v>3816666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7435037</v>
      </c>
      <c r="X32" s="21">
        <f t="shared" si="6"/>
        <v>6339865</v>
      </c>
      <c r="Y32" s="21">
        <f t="shared" si="6"/>
        <v>1095172</v>
      </c>
      <c r="Z32" s="4">
        <f>+IF(X32&lt;&gt;0,+(Y32/X32)*100,0)</f>
        <v>17.274374138881505</v>
      </c>
      <c r="AA32" s="19">
        <f>SUM(AA33:AA37)</f>
        <v>14764370</v>
      </c>
    </row>
    <row r="33" spans="1:27" ht="13.5">
      <c r="A33" s="5" t="s">
        <v>37</v>
      </c>
      <c r="B33" s="3"/>
      <c r="C33" s="22">
        <v>10850144</v>
      </c>
      <c r="D33" s="22"/>
      <c r="E33" s="23">
        <v>14764370</v>
      </c>
      <c r="F33" s="24">
        <v>14764370</v>
      </c>
      <c r="G33" s="24">
        <v>1423606</v>
      </c>
      <c r="H33" s="24">
        <v>956694</v>
      </c>
      <c r="I33" s="24">
        <v>1238071</v>
      </c>
      <c r="J33" s="24">
        <v>3618371</v>
      </c>
      <c r="K33" s="24">
        <v>1423962</v>
      </c>
      <c r="L33" s="24">
        <v>1215509</v>
      </c>
      <c r="M33" s="24">
        <v>1177195</v>
      </c>
      <c r="N33" s="24">
        <v>3816666</v>
      </c>
      <c r="O33" s="24"/>
      <c r="P33" s="24"/>
      <c r="Q33" s="24"/>
      <c r="R33" s="24"/>
      <c r="S33" s="24"/>
      <c r="T33" s="24"/>
      <c r="U33" s="24"/>
      <c r="V33" s="24"/>
      <c r="W33" s="24">
        <v>7435037</v>
      </c>
      <c r="X33" s="24">
        <v>6339865</v>
      </c>
      <c r="Y33" s="24">
        <v>1095172</v>
      </c>
      <c r="Z33" s="6">
        <v>17.27</v>
      </c>
      <c r="AA33" s="22">
        <v>14764370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7655650</v>
      </c>
      <c r="D38" s="19">
        <f>SUM(D39:D41)</f>
        <v>0</v>
      </c>
      <c r="E38" s="20">
        <f t="shared" si="7"/>
        <v>10858583</v>
      </c>
      <c r="F38" s="21">
        <f t="shared" si="7"/>
        <v>10858583</v>
      </c>
      <c r="G38" s="21">
        <f t="shared" si="7"/>
        <v>639089</v>
      </c>
      <c r="H38" s="21">
        <f t="shared" si="7"/>
        <v>656579</v>
      </c>
      <c r="I38" s="21">
        <f t="shared" si="7"/>
        <v>1044511</v>
      </c>
      <c r="J38" s="21">
        <f t="shared" si="7"/>
        <v>2340179</v>
      </c>
      <c r="K38" s="21">
        <f t="shared" si="7"/>
        <v>741605</v>
      </c>
      <c r="L38" s="21">
        <f t="shared" si="7"/>
        <v>855931</v>
      </c>
      <c r="M38" s="21">
        <f t="shared" si="7"/>
        <v>618480</v>
      </c>
      <c r="N38" s="21">
        <f t="shared" si="7"/>
        <v>2216016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4556195</v>
      </c>
      <c r="X38" s="21">
        <f t="shared" si="7"/>
        <v>5064567</v>
      </c>
      <c r="Y38" s="21">
        <f t="shared" si="7"/>
        <v>-508372</v>
      </c>
      <c r="Z38" s="4">
        <f>+IF(X38&lt;&gt;0,+(Y38/X38)*100,0)</f>
        <v>-10.037817645615114</v>
      </c>
      <c r="AA38" s="19">
        <f>SUM(AA39:AA41)</f>
        <v>10858583</v>
      </c>
    </row>
    <row r="39" spans="1:27" ht="13.5">
      <c r="A39" s="5" t="s">
        <v>43</v>
      </c>
      <c r="B39" s="3"/>
      <c r="C39" s="22">
        <v>3326250</v>
      </c>
      <c r="D39" s="22"/>
      <c r="E39" s="23">
        <v>3575676</v>
      </c>
      <c r="F39" s="24">
        <v>3575676</v>
      </c>
      <c r="G39" s="24">
        <v>330185</v>
      </c>
      <c r="H39" s="24">
        <v>255835</v>
      </c>
      <c r="I39" s="24">
        <v>267196</v>
      </c>
      <c r="J39" s="24">
        <v>853216</v>
      </c>
      <c r="K39" s="24">
        <v>292656</v>
      </c>
      <c r="L39" s="24">
        <v>272714</v>
      </c>
      <c r="M39" s="24">
        <v>244075</v>
      </c>
      <c r="N39" s="24">
        <v>809445</v>
      </c>
      <c r="O39" s="24"/>
      <c r="P39" s="24"/>
      <c r="Q39" s="24"/>
      <c r="R39" s="24"/>
      <c r="S39" s="24"/>
      <c r="T39" s="24"/>
      <c r="U39" s="24"/>
      <c r="V39" s="24"/>
      <c r="W39" s="24">
        <v>1662661</v>
      </c>
      <c r="X39" s="24">
        <v>1521034</v>
      </c>
      <c r="Y39" s="24">
        <v>141627</v>
      </c>
      <c r="Z39" s="6">
        <v>9.31</v>
      </c>
      <c r="AA39" s="22">
        <v>3575676</v>
      </c>
    </row>
    <row r="40" spans="1:27" ht="13.5">
      <c r="A40" s="5" t="s">
        <v>44</v>
      </c>
      <c r="B40" s="3"/>
      <c r="C40" s="22">
        <v>4329400</v>
      </c>
      <c r="D40" s="22"/>
      <c r="E40" s="23">
        <v>7282907</v>
      </c>
      <c r="F40" s="24">
        <v>7282907</v>
      </c>
      <c r="G40" s="24">
        <v>308904</v>
      </c>
      <c r="H40" s="24">
        <v>400744</v>
      </c>
      <c r="I40" s="24">
        <v>777315</v>
      </c>
      <c r="J40" s="24">
        <v>1486963</v>
      </c>
      <c r="K40" s="24">
        <v>448949</v>
      </c>
      <c r="L40" s="24">
        <v>583217</v>
      </c>
      <c r="M40" s="24">
        <v>374405</v>
      </c>
      <c r="N40" s="24">
        <v>1406571</v>
      </c>
      <c r="O40" s="24"/>
      <c r="P40" s="24"/>
      <c r="Q40" s="24"/>
      <c r="R40" s="24"/>
      <c r="S40" s="24"/>
      <c r="T40" s="24"/>
      <c r="U40" s="24"/>
      <c r="V40" s="24"/>
      <c r="W40" s="24">
        <v>2893534</v>
      </c>
      <c r="X40" s="24">
        <v>3543533</v>
      </c>
      <c r="Y40" s="24">
        <v>-649999</v>
      </c>
      <c r="Z40" s="6">
        <v>-18.34</v>
      </c>
      <c r="AA40" s="22">
        <v>7282907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6799818</v>
      </c>
      <c r="D42" s="19">
        <f>SUM(D43:D46)</f>
        <v>0</v>
      </c>
      <c r="E42" s="20">
        <f t="shared" si="8"/>
        <v>9544847</v>
      </c>
      <c r="F42" s="21">
        <f t="shared" si="8"/>
        <v>9544847</v>
      </c>
      <c r="G42" s="21">
        <f t="shared" si="8"/>
        <v>847250</v>
      </c>
      <c r="H42" s="21">
        <f t="shared" si="8"/>
        <v>600054</v>
      </c>
      <c r="I42" s="21">
        <f t="shared" si="8"/>
        <v>711968</v>
      </c>
      <c r="J42" s="21">
        <f t="shared" si="8"/>
        <v>2159272</v>
      </c>
      <c r="K42" s="21">
        <f t="shared" si="8"/>
        <v>555756</v>
      </c>
      <c r="L42" s="21">
        <f t="shared" si="8"/>
        <v>602462</v>
      </c>
      <c r="M42" s="21">
        <f t="shared" si="8"/>
        <v>600763</v>
      </c>
      <c r="N42" s="21">
        <f t="shared" si="8"/>
        <v>1758981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3918253</v>
      </c>
      <c r="X42" s="21">
        <f t="shared" si="8"/>
        <v>4816587</v>
      </c>
      <c r="Y42" s="21">
        <f t="shared" si="8"/>
        <v>-898334</v>
      </c>
      <c r="Z42" s="4">
        <f>+IF(X42&lt;&gt;0,+(Y42/X42)*100,0)</f>
        <v>-18.65084135301615</v>
      </c>
      <c r="AA42" s="19">
        <f>SUM(AA43:AA46)</f>
        <v>9544847</v>
      </c>
    </row>
    <row r="43" spans="1:27" ht="13.5">
      <c r="A43" s="5" t="s">
        <v>47</v>
      </c>
      <c r="B43" s="3"/>
      <c r="C43" s="22">
        <v>1900524</v>
      </c>
      <c r="D43" s="22"/>
      <c r="E43" s="23">
        <v>2477494</v>
      </c>
      <c r="F43" s="24">
        <v>2477494</v>
      </c>
      <c r="G43" s="24">
        <v>169251</v>
      </c>
      <c r="H43" s="24">
        <v>140257</v>
      </c>
      <c r="I43" s="24">
        <v>235389</v>
      </c>
      <c r="J43" s="24">
        <v>544897</v>
      </c>
      <c r="K43" s="24">
        <v>173740</v>
      </c>
      <c r="L43" s="24">
        <v>219826</v>
      </c>
      <c r="M43" s="24">
        <v>138539</v>
      </c>
      <c r="N43" s="24">
        <v>532105</v>
      </c>
      <c r="O43" s="24"/>
      <c r="P43" s="24"/>
      <c r="Q43" s="24"/>
      <c r="R43" s="24"/>
      <c r="S43" s="24"/>
      <c r="T43" s="24"/>
      <c r="U43" s="24"/>
      <c r="V43" s="24"/>
      <c r="W43" s="24">
        <v>1077002</v>
      </c>
      <c r="X43" s="24">
        <v>1182012</v>
      </c>
      <c r="Y43" s="24">
        <v>-105010</v>
      </c>
      <c r="Z43" s="6">
        <v>-8.88</v>
      </c>
      <c r="AA43" s="22">
        <v>2477494</v>
      </c>
    </row>
    <row r="44" spans="1:27" ht="13.5">
      <c r="A44" s="5" t="s">
        <v>48</v>
      </c>
      <c r="B44" s="3"/>
      <c r="C44" s="22">
        <v>4899294</v>
      </c>
      <c r="D44" s="22"/>
      <c r="E44" s="23">
        <v>7067353</v>
      </c>
      <c r="F44" s="24">
        <v>7067353</v>
      </c>
      <c r="G44" s="24">
        <v>677999</v>
      </c>
      <c r="H44" s="24">
        <v>459797</v>
      </c>
      <c r="I44" s="24">
        <v>476579</v>
      </c>
      <c r="J44" s="24">
        <v>1614375</v>
      </c>
      <c r="K44" s="24">
        <v>382016</v>
      </c>
      <c r="L44" s="24">
        <v>382636</v>
      </c>
      <c r="M44" s="24">
        <v>462224</v>
      </c>
      <c r="N44" s="24">
        <v>1226876</v>
      </c>
      <c r="O44" s="24"/>
      <c r="P44" s="24"/>
      <c r="Q44" s="24"/>
      <c r="R44" s="24"/>
      <c r="S44" s="24"/>
      <c r="T44" s="24"/>
      <c r="U44" s="24"/>
      <c r="V44" s="24"/>
      <c r="W44" s="24">
        <v>2841251</v>
      </c>
      <c r="X44" s="24">
        <v>3634575</v>
      </c>
      <c r="Y44" s="24">
        <v>-793324</v>
      </c>
      <c r="Z44" s="6">
        <v>-21.83</v>
      </c>
      <c r="AA44" s="22">
        <v>7067353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111853715</v>
      </c>
      <c r="D48" s="40">
        <f>+D28+D32+D38+D42+D47</f>
        <v>0</v>
      </c>
      <c r="E48" s="41">
        <f t="shared" si="9"/>
        <v>117321404</v>
      </c>
      <c r="F48" s="42">
        <f t="shared" si="9"/>
        <v>117321404</v>
      </c>
      <c r="G48" s="42">
        <f t="shared" si="9"/>
        <v>9789622</v>
      </c>
      <c r="H48" s="42">
        <f t="shared" si="9"/>
        <v>7120939</v>
      </c>
      <c r="I48" s="42">
        <f t="shared" si="9"/>
        <v>8709376</v>
      </c>
      <c r="J48" s="42">
        <f t="shared" si="9"/>
        <v>25619937</v>
      </c>
      <c r="K48" s="42">
        <f t="shared" si="9"/>
        <v>7664153</v>
      </c>
      <c r="L48" s="42">
        <f t="shared" si="9"/>
        <v>7420617</v>
      </c>
      <c r="M48" s="42">
        <f t="shared" si="9"/>
        <v>9480329</v>
      </c>
      <c r="N48" s="42">
        <f t="shared" si="9"/>
        <v>24565099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50185036</v>
      </c>
      <c r="X48" s="42">
        <f t="shared" si="9"/>
        <v>48639445</v>
      </c>
      <c r="Y48" s="42">
        <f t="shared" si="9"/>
        <v>1545591</v>
      </c>
      <c r="Z48" s="43">
        <f>+IF(X48&lt;&gt;0,+(Y48/X48)*100,0)</f>
        <v>3.1776493337866007</v>
      </c>
      <c r="AA48" s="40">
        <f>+AA28+AA32+AA38+AA42+AA47</f>
        <v>117321404</v>
      </c>
    </row>
    <row r="49" spans="1:27" ht="13.5">
      <c r="A49" s="14" t="s">
        <v>58</v>
      </c>
      <c r="B49" s="15"/>
      <c r="C49" s="44">
        <f aca="true" t="shared" si="10" ref="C49:Y49">+C25-C48</f>
        <v>18223069</v>
      </c>
      <c r="D49" s="44">
        <f>+D25-D48</f>
        <v>0</v>
      </c>
      <c r="E49" s="45">
        <f t="shared" si="10"/>
        <v>38511290</v>
      </c>
      <c r="F49" s="46">
        <f t="shared" si="10"/>
        <v>38511290</v>
      </c>
      <c r="G49" s="46">
        <f t="shared" si="10"/>
        <v>27830636</v>
      </c>
      <c r="H49" s="46">
        <f t="shared" si="10"/>
        <v>-3043547</v>
      </c>
      <c r="I49" s="46">
        <f t="shared" si="10"/>
        <v>-7077100</v>
      </c>
      <c r="J49" s="46">
        <f t="shared" si="10"/>
        <v>17709989</v>
      </c>
      <c r="K49" s="46">
        <f t="shared" si="10"/>
        <v>-3336965</v>
      </c>
      <c r="L49" s="46">
        <f t="shared" si="10"/>
        <v>-4038383</v>
      </c>
      <c r="M49" s="46">
        <f t="shared" si="10"/>
        <v>28854184</v>
      </c>
      <c r="N49" s="46">
        <f t="shared" si="10"/>
        <v>21478836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39188825</v>
      </c>
      <c r="X49" s="46">
        <f>IF(F25=F48,0,X25-X48)</f>
        <v>35985741</v>
      </c>
      <c r="Y49" s="46">
        <f t="shared" si="10"/>
        <v>3203084</v>
      </c>
      <c r="Z49" s="47">
        <f>+IF(X49&lt;&gt;0,+(Y49/X49)*100,0)</f>
        <v>8.900981085813962</v>
      </c>
      <c r="AA49" s="44">
        <f>+AA25-AA48</f>
        <v>38511290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2283137713</v>
      </c>
      <c r="D5" s="19">
        <f>SUM(D6:D8)</f>
        <v>0</v>
      </c>
      <c r="E5" s="20">
        <f t="shared" si="0"/>
        <v>1356752124</v>
      </c>
      <c r="F5" s="21">
        <f t="shared" si="0"/>
        <v>1356752124</v>
      </c>
      <c r="G5" s="21">
        <f t="shared" si="0"/>
        <v>383596316</v>
      </c>
      <c r="H5" s="21">
        <f t="shared" si="0"/>
        <v>32328953</v>
      </c>
      <c r="I5" s="21">
        <f t="shared" si="0"/>
        <v>27015665</v>
      </c>
      <c r="J5" s="21">
        <f t="shared" si="0"/>
        <v>442940934</v>
      </c>
      <c r="K5" s="21">
        <f t="shared" si="0"/>
        <v>33990885</v>
      </c>
      <c r="L5" s="21">
        <f t="shared" si="0"/>
        <v>30662250</v>
      </c>
      <c r="M5" s="21">
        <f t="shared" si="0"/>
        <v>334126981</v>
      </c>
      <c r="N5" s="21">
        <f t="shared" si="0"/>
        <v>398780116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841721050</v>
      </c>
      <c r="X5" s="21">
        <f t="shared" si="0"/>
        <v>804118004</v>
      </c>
      <c r="Y5" s="21">
        <f t="shared" si="0"/>
        <v>37603046</v>
      </c>
      <c r="Z5" s="4">
        <f>+IF(X5&lt;&gt;0,+(Y5/X5)*100,0)</f>
        <v>4.676309423859138</v>
      </c>
      <c r="AA5" s="19">
        <f>SUM(AA6:AA8)</f>
        <v>1356752124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2283137713</v>
      </c>
      <c r="D7" s="25"/>
      <c r="E7" s="26">
        <v>359213106</v>
      </c>
      <c r="F7" s="27">
        <v>359213106</v>
      </c>
      <c r="G7" s="27">
        <v>28959791</v>
      </c>
      <c r="H7" s="27">
        <v>29812783</v>
      </c>
      <c r="I7" s="27">
        <v>27013665</v>
      </c>
      <c r="J7" s="27">
        <v>85786239</v>
      </c>
      <c r="K7" s="27">
        <v>34080085</v>
      </c>
      <c r="L7" s="27">
        <v>30660173</v>
      </c>
      <c r="M7" s="27">
        <v>32903875</v>
      </c>
      <c r="N7" s="27">
        <v>97644133</v>
      </c>
      <c r="O7" s="27"/>
      <c r="P7" s="27"/>
      <c r="Q7" s="27"/>
      <c r="R7" s="27"/>
      <c r="S7" s="27"/>
      <c r="T7" s="27"/>
      <c r="U7" s="27"/>
      <c r="V7" s="27"/>
      <c r="W7" s="27">
        <v>183430372</v>
      </c>
      <c r="X7" s="27">
        <v>172931969</v>
      </c>
      <c r="Y7" s="27">
        <v>10498403</v>
      </c>
      <c r="Z7" s="7">
        <v>6.07</v>
      </c>
      <c r="AA7" s="25">
        <v>359213106</v>
      </c>
    </row>
    <row r="8" spans="1:27" ht="13.5">
      <c r="A8" s="5" t="s">
        <v>35</v>
      </c>
      <c r="B8" s="3"/>
      <c r="C8" s="22"/>
      <c r="D8" s="22"/>
      <c r="E8" s="23">
        <v>997539018</v>
      </c>
      <c r="F8" s="24">
        <v>997539018</v>
      </c>
      <c r="G8" s="24">
        <v>354636525</v>
      </c>
      <c r="H8" s="24">
        <v>2516170</v>
      </c>
      <c r="I8" s="24">
        <v>2000</v>
      </c>
      <c r="J8" s="24">
        <v>357154695</v>
      </c>
      <c r="K8" s="24">
        <v>-89200</v>
      </c>
      <c r="L8" s="24">
        <v>2077</v>
      </c>
      <c r="M8" s="24">
        <v>301223106</v>
      </c>
      <c r="N8" s="24">
        <v>301135983</v>
      </c>
      <c r="O8" s="24"/>
      <c r="P8" s="24"/>
      <c r="Q8" s="24"/>
      <c r="R8" s="24"/>
      <c r="S8" s="24"/>
      <c r="T8" s="24"/>
      <c r="U8" s="24"/>
      <c r="V8" s="24"/>
      <c r="W8" s="24">
        <v>658290678</v>
      </c>
      <c r="X8" s="24">
        <v>631186035</v>
      </c>
      <c r="Y8" s="24">
        <v>27104643</v>
      </c>
      <c r="Z8" s="6">
        <v>4.29</v>
      </c>
      <c r="AA8" s="22">
        <v>997539018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32005717</v>
      </c>
      <c r="F9" s="21">
        <f t="shared" si="1"/>
        <v>32005717</v>
      </c>
      <c r="G9" s="21">
        <f t="shared" si="1"/>
        <v>381255</v>
      </c>
      <c r="H9" s="21">
        <f t="shared" si="1"/>
        <v>529889</v>
      </c>
      <c r="I9" s="21">
        <f t="shared" si="1"/>
        <v>536079</v>
      </c>
      <c r="J9" s="21">
        <f t="shared" si="1"/>
        <v>1447223</v>
      </c>
      <c r="K9" s="21">
        <f t="shared" si="1"/>
        <v>733160</v>
      </c>
      <c r="L9" s="21">
        <f t="shared" si="1"/>
        <v>545914</v>
      </c>
      <c r="M9" s="21">
        <f t="shared" si="1"/>
        <v>818358</v>
      </c>
      <c r="N9" s="21">
        <f t="shared" si="1"/>
        <v>2097432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3544655</v>
      </c>
      <c r="X9" s="21">
        <f t="shared" si="1"/>
        <v>11828447</v>
      </c>
      <c r="Y9" s="21">
        <f t="shared" si="1"/>
        <v>-8283792</v>
      </c>
      <c r="Z9" s="4">
        <f>+IF(X9&lt;&gt;0,+(Y9/X9)*100,0)</f>
        <v>-70.03279466864923</v>
      </c>
      <c r="AA9" s="19">
        <f>SUM(AA10:AA14)</f>
        <v>32005717</v>
      </c>
    </row>
    <row r="10" spans="1:27" ht="13.5">
      <c r="A10" s="5" t="s">
        <v>37</v>
      </c>
      <c r="B10" s="3"/>
      <c r="C10" s="22"/>
      <c r="D10" s="22"/>
      <c r="E10" s="23">
        <v>2526431</v>
      </c>
      <c r="F10" s="24">
        <v>2526431</v>
      </c>
      <c r="G10" s="24">
        <v>102999</v>
      </c>
      <c r="H10" s="24">
        <v>230797</v>
      </c>
      <c r="I10" s="24">
        <v>175795</v>
      </c>
      <c r="J10" s="24">
        <v>509591</v>
      </c>
      <c r="K10" s="24">
        <v>143231</v>
      </c>
      <c r="L10" s="24">
        <v>165941</v>
      </c>
      <c r="M10" s="24">
        <v>111376</v>
      </c>
      <c r="N10" s="24">
        <v>420548</v>
      </c>
      <c r="O10" s="24"/>
      <c r="P10" s="24"/>
      <c r="Q10" s="24"/>
      <c r="R10" s="24"/>
      <c r="S10" s="24"/>
      <c r="T10" s="24"/>
      <c r="U10" s="24"/>
      <c r="V10" s="24"/>
      <c r="W10" s="24">
        <v>930139</v>
      </c>
      <c r="X10" s="24">
        <v>1247632</v>
      </c>
      <c r="Y10" s="24">
        <v>-317493</v>
      </c>
      <c r="Z10" s="6">
        <v>-25.45</v>
      </c>
      <c r="AA10" s="22">
        <v>2526431</v>
      </c>
    </row>
    <row r="11" spans="1:27" ht="13.5">
      <c r="A11" s="5" t="s">
        <v>38</v>
      </c>
      <c r="B11" s="3"/>
      <c r="C11" s="22"/>
      <c r="D11" s="22"/>
      <c r="E11" s="23">
        <v>14803594</v>
      </c>
      <c r="F11" s="24">
        <v>14803594</v>
      </c>
      <c r="G11" s="24">
        <v>78326</v>
      </c>
      <c r="H11" s="24">
        <v>138524</v>
      </c>
      <c r="I11" s="24">
        <v>217324</v>
      </c>
      <c r="J11" s="24">
        <v>434174</v>
      </c>
      <c r="K11" s="24">
        <v>426316</v>
      </c>
      <c r="L11" s="24">
        <v>138828</v>
      </c>
      <c r="M11" s="24">
        <v>343724</v>
      </c>
      <c r="N11" s="24">
        <v>908868</v>
      </c>
      <c r="O11" s="24"/>
      <c r="P11" s="24"/>
      <c r="Q11" s="24"/>
      <c r="R11" s="24"/>
      <c r="S11" s="24"/>
      <c r="T11" s="24"/>
      <c r="U11" s="24"/>
      <c r="V11" s="24"/>
      <c r="W11" s="24">
        <v>1343042</v>
      </c>
      <c r="X11" s="24">
        <v>6782634</v>
      </c>
      <c r="Y11" s="24">
        <v>-5439592</v>
      </c>
      <c r="Z11" s="6">
        <v>-80.2</v>
      </c>
      <c r="AA11" s="22">
        <v>14803594</v>
      </c>
    </row>
    <row r="12" spans="1:27" ht="13.5">
      <c r="A12" s="5" t="s">
        <v>39</v>
      </c>
      <c r="B12" s="3"/>
      <c r="C12" s="22"/>
      <c r="D12" s="22"/>
      <c r="E12" s="23">
        <v>12634315</v>
      </c>
      <c r="F12" s="24">
        <v>12634315</v>
      </c>
      <c r="G12" s="24">
        <v>198950</v>
      </c>
      <c r="H12" s="24">
        <v>159597</v>
      </c>
      <c r="I12" s="24">
        <v>142059</v>
      </c>
      <c r="J12" s="24">
        <v>500606</v>
      </c>
      <c r="K12" s="24">
        <v>162712</v>
      </c>
      <c r="L12" s="24">
        <v>240235</v>
      </c>
      <c r="M12" s="24">
        <v>362340</v>
      </c>
      <c r="N12" s="24">
        <v>765287</v>
      </c>
      <c r="O12" s="24"/>
      <c r="P12" s="24"/>
      <c r="Q12" s="24"/>
      <c r="R12" s="24"/>
      <c r="S12" s="24"/>
      <c r="T12" s="24"/>
      <c r="U12" s="24"/>
      <c r="V12" s="24"/>
      <c r="W12" s="24">
        <v>1265893</v>
      </c>
      <c r="X12" s="24">
        <v>3776297</v>
      </c>
      <c r="Y12" s="24">
        <v>-2510404</v>
      </c>
      <c r="Z12" s="6">
        <v>-66.48</v>
      </c>
      <c r="AA12" s="22">
        <v>12634315</v>
      </c>
    </row>
    <row r="13" spans="1:27" ht="13.5">
      <c r="A13" s="5" t="s">
        <v>40</v>
      </c>
      <c r="B13" s="3"/>
      <c r="C13" s="22"/>
      <c r="D13" s="22"/>
      <c r="E13" s="23">
        <v>41377</v>
      </c>
      <c r="F13" s="24">
        <v>41377</v>
      </c>
      <c r="G13" s="24">
        <v>980</v>
      </c>
      <c r="H13" s="24">
        <v>971</v>
      </c>
      <c r="I13" s="24">
        <v>901</v>
      </c>
      <c r="J13" s="24">
        <v>2852</v>
      </c>
      <c r="K13" s="24">
        <v>901</v>
      </c>
      <c r="L13" s="24">
        <v>910</v>
      </c>
      <c r="M13" s="24">
        <v>918</v>
      </c>
      <c r="N13" s="24">
        <v>2729</v>
      </c>
      <c r="O13" s="24"/>
      <c r="P13" s="24"/>
      <c r="Q13" s="24"/>
      <c r="R13" s="24"/>
      <c r="S13" s="24"/>
      <c r="T13" s="24"/>
      <c r="U13" s="24"/>
      <c r="V13" s="24"/>
      <c r="W13" s="24">
        <v>5581</v>
      </c>
      <c r="X13" s="24">
        <v>21884</v>
      </c>
      <c r="Y13" s="24">
        <v>-16303</v>
      </c>
      <c r="Z13" s="6">
        <v>-74.5</v>
      </c>
      <c r="AA13" s="22">
        <v>41377</v>
      </c>
    </row>
    <row r="14" spans="1:27" ht="13.5">
      <c r="A14" s="5" t="s">
        <v>41</v>
      </c>
      <c r="B14" s="3"/>
      <c r="C14" s="25"/>
      <c r="D14" s="25"/>
      <c r="E14" s="26">
        <v>2000000</v>
      </c>
      <c r="F14" s="27">
        <v>2000000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>
        <v>2000000</v>
      </c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92477309</v>
      </c>
      <c r="F15" s="21">
        <f t="shared" si="2"/>
        <v>92477309</v>
      </c>
      <c r="G15" s="21">
        <f t="shared" si="2"/>
        <v>2219280</v>
      </c>
      <c r="H15" s="21">
        <f t="shared" si="2"/>
        <v>1773306</v>
      </c>
      <c r="I15" s="21">
        <f t="shared" si="2"/>
        <v>2322036</v>
      </c>
      <c r="J15" s="21">
        <f t="shared" si="2"/>
        <v>6314622</v>
      </c>
      <c r="K15" s="21">
        <f t="shared" si="2"/>
        <v>1871147</v>
      </c>
      <c r="L15" s="21">
        <f t="shared" si="2"/>
        <v>4349071</v>
      </c>
      <c r="M15" s="21">
        <f t="shared" si="2"/>
        <v>8985340</v>
      </c>
      <c r="N15" s="21">
        <f t="shared" si="2"/>
        <v>15205558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21520180</v>
      </c>
      <c r="X15" s="21">
        <f t="shared" si="2"/>
        <v>11475835</v>
      </c>
      <c r="Y15" s="21">
        <f t="shared" si="2"/>
        <v>10044345</v>
      </c>
      <c r="Z15" s="4">
        <f>+IF(X15&lt;&gt;0,+(Y15/X15)*100,0)</f>
        <v>87.52604930273048</v>
      </c>
      <c r="AA15" s="19">
        <f>SUM(AA16:AA18)</f>
        <v>92477309</v>
      </c>
    </row>
    <row r="16" spans="1:27" ht="13.5">
      <c r="A16" s="5" t="s">
        <v>43</v>
      </c>
      <c r="B16" s="3"/>
      <c r="C16" s="22"/>
      <c r="D16" s="22"/>
      <c r="E16" s="23">
        <v>81382189</v>
      </c>
      <c r="F16" s="24">
        <v>81382189</v>
      </c>
      <c r="G16" s="24">
        <v>1593385</v>
      </c>
      <c r="H16" s="24">
        <v>1265634</v>
      </c>
      <c r="I16" s="24">
        <v>1872548</v>
      </c>
      <c r="J16" s="24">
        <v>4731567</v>
      </c>
      <c r="K16" s="24">
        <v>1346733</v>
      </c>
      <c r="L16" s="24">
        <v>3916708</v>
      </c>
      <c r="M16" s="24">
        <v>8554708</v>
      </c>
      <c r="N16" s="24">
        <v>13818149</v>
      </c>
      <c r="O16" s="24"/>
      <c r="P16" s="24"/>
      <c r="Q16" s="24"/>
      <c r="R16" s="24"/>
      <c r="S16" s="24"/>
      <c r="T16" s="24"/>
      <c r="U16" s="24"/>
      <c r="V16" s="24"/>
      <c r="W16" s="24">
        <v>18549716</v>
      </c>
      <c r="X16" s="24">
        <v>8032287</v>
      </c>
      <c r="Y16" s="24">
        <v>10517429</v>
      </c>
      <c r="Z16" s="6">
        <v>130.94</v>
      </c>
      <c r="AA16" s="22">
        <v>81382189</v>
      </c>
    </row>
    <row r="17" spans="1:27" ht="13.5">
      <c r="A17" s="5" t="s">
        <v>44</v>
      </c>
      <c r="B17" s="3"/>
      <c r="C17" s="22"/>
      <c r="D17" s="22"/>
      <c r="E17" s="23">
        <v>8967701</v>
      </c>
      <c r="F17" s="24">
        <v>8967701</v>
      </c>
      <c r="G17" s="24">
        <v>423875</v>
      </c>
      <c r="H17" s="24">
        <v>357217</v>
      </c>
      <c r="I17" s="24">
        <v>261215</v>
      </c>
      <c r="J17" s="24">
        <v>1042307</v>
      </c>
      <c r="K17" s="24">
        <v>336518</v>
      </c>
      <c r="L17" s="24">
        <v>254619</v>
      </c>
      <c r="M17" s="24">
        <v>264353</v>
      </c>
      <c r="N17" s="24">
        <v>855490</v>
      </c>
      <c r="O17" s="24"/>
      <c r="P17" s="24"/>
      <c r="Q17" s="24"/>
      <c r="R17" s="24"/>
      <c r="S17" s="24"/>
      <c r="T17" s="24"/>
      <c r="U17" s="24"/>
      <c r="V17" s="24"/>
      <c r="W17" s="24">
        <v>1897797</v>
      </c>
      <c r="X17" s="24">
        <v>2328242</v>
      </c>
      <c r="Y17" s="24">
        <v>-430445</v>
      </c>
      <c r="Z17" s="6">
        <v>-18.49</v>
      </c>
      <c r="AA17" s="22">
        <v>8967701</v>
      </c>
    </row>
    <row r="18" spans="1:27" ht="13.5">
      <c r="A18" s="5" t="s">
        <v>45</v>
      </c>
      <c r="B18" s="3"/>
      <c r="C18" s="22"/>
      <c r="D18" s="22"/>
      <c r="E18" s="23">
        <v>2127419</v>
      </c>
      <c r="F18" s="24">
        <v>2127419</v>
      </c>
      <c r="G18" s="24">
        <v>202020</v>
      </c>
      <c r="H18" s="24">
        <v>150455</v>
      </c>
      <c r="I18" s="24">
        <v>188273</v>
      </c>
      <c r="J18" s="24">
        <v>540748</v>
      </c>
      <c r="K18" s="24">
        <v>187896</v>
      </c>
      <c r="L18" s="24">
        <v>177744</v>
      </c>
      <c r="M18" s="24">
        <v>166279</v>
      </c>
      <c r="N18" s="24">
        <v>531919</v>
      </c>
      <c r="O18" s="24"/>
      <c r="P18" s="24"/>
      <c r="Q18" s="24"/>
      <c r="R18" s="24"/>
      <c r="S18" s="24"/>
      <c r="T18" s="24"/>
      <c r="U18" s="24"/>
      <c r="V18" s="24"/>
      <c r="W18" s="24">
        <v>1072667</v>
      </c>
      <c r="X18" s="24">
        <v>1115306</v>
      </c>
      <c r="Y18" s="24">
        <v>-42639</v>
      </c>
      <c r="Z18" s="6">
        <v>-3.82</v>
      </c>
      <c r="AA18" s="22">
        <v>2127419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1183662854</v>
      </c>
      <c r="F19" s="21">
        <f t="shared" si="3"/>
        <v>1183662854</v>
      </c>
      <c r="G19" s="21">
        <f t="shared" si="3"/>
        <v>94614930</v>
      </c>
      <c r="H19" s="21">
        <f t="shared" si="3"/>
        <v>85455132</v>
      </c>
      <c r="I19" s="21">
        <f t="shared" si="3"/>
        <v>85345745</v>
      </c>
      <c r="J19" s="21">
        <f t="shared" si="3"/>
        <v>265415807</v>
      </c>
      <c r="K19" s="21">
        <f t="shared" si="3"/>
        <v>89038515</v>
      </c>
      <c r="L19" s="21">
        <f t="shared" si="3"/>
        <v>88596413</v>
      </c>
      <c r="M19" s="21">
        <f t="shared" si="3"/>
        <v>84331030</v>
      </c>
      <c r="N19" s="21">
        <f t="shared" si="3"/>
        <v>261965958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527381765</v>
      </c>
      <c r="X19" s="21">
        <f t="shared" si="3"/>
        <v>420101936</v>
      </c>
      <c r="Y19" s="21">
        <f t="shared" si="3"/>
        <v>107279829</v>
      </c>
      <c r="Z19" s="4">
        <f>+IF(X19&lt;&gt;0,+(Y19/X19)*100,0)</f>
        <v>25.536618569641632</v>
      </c>
      <c r="AA19" s="19">
        <f>SUM(AA20:AA23)</f>
        <v>1183662854</v>
      </c>
    </row>
    <row r="20" spans="1:27" ht="13.5">
      <c r="A20" s="5" t="s">
        <v>47</v>
      </c>
      <c r="B20" s="3"/>
      <c r="C20" s="22"/>
      <c r="D20" s="22"/>
      <c r="E20" s="23">
        <v>775219728</v>
      </c>
      <c r="F20" s="24">
        <v>775219728</v>
      </c>
      <c r="G20" s="24">
        <v>66058958</v>
      </c>
      <c r="H20" s="24">
        <v>57743054</v>
      </c>
      <c r="I20" s="24">
        <v>59308145</v>
      </c>
      <c r="J20" s="24">
        <v>183110157</v>
      </c>
      <c r="K20" s="24">
        <v>57412408</v>
      </c>
      <c r="L20" s="24">
        <v>58788363</v>
      </c>
      <c r="M20" s="24">
        <v>56310375</v>
      </c>
      <c r="N20" s="24">
        <v>172511146</v>
      </c>
      <c r="O20" s="24"/>
      <c r="P20" s="24"/>
      <c r="Q20" s="24"/>
      <c r="R20" s="24"/>
      <c r="S20" s="24"/>
      <c r="T20" s="24"/>
      <c r="U20" s="24"/>
      <c r="V20" s="24"/>
      <c r="W20" s="24">
        <v>355621303</v>
      </c>
      <c r="X20" s="24">
        <v>301888468</v>
      </c>
      <c r="Y20" s="24">
        <v>53732835</v>
      </c>
      <c r="Z20" s="6">
        <v>17.8</v>
      </c>
      <c r="AA20" s="22">
        <v>775219728</v>
      </c>
    </row>
    <row r="21" spans="1:27" ht="13.5">
      <c r="A21" s="5" t="s">
        <v>48</v>
      </c>
      <c r="B21" s="3"/>
      <c r="C21" s="22"/>
      <c r="D21" s="22"/>
      <c r="E21" s="23">
        <v>279602239</v>
      </c>
      <c r="F21" s="24">
        <v>279602239</v>
      </c>
      <c r="G21" s="24">
        <v>19493032</v>
      </c>
      <c r="H21" s="24">
        <v>19307931</v>
      </c>
      <c r="I21" s="24">
        <v>17173329</v>
      </c>
      <c r="J21" s="24">
        <v>55974292</v>
      </c>
      <c r="K21" s="24">
        <v>22439513</v>
      </c>
      <c r="L21" s="24">
        <v>21314014</v>
      </c>
      <c r="M21" s="24">
        <v>18344627</v>
      </c>
      <c r="N21" s="24">
        <v>62098154</v>
      </c>
      <c r="O21" s="24"/>
      <c r="P21" s="24"/>
      <c r="Q21" s="24"/>
      <c r="R21" s="24"/>
      <c r="S21" s="24"/>
      <c r="T21" s="24"/>
      <c r="U21" s="24"/>
      <c r="V21" s="24"/>
      <c r="W21" s="24">
        <v>118072446</v>
      </c>
      <c r="X21" s="24">
        <v>53083947</v>
      </c>
      <c r="Y21" s="24">
        <v>64988499</v>
      </c>
      <c r="Z21" s="6">
        <v>122.43</v>
      </c>
      <c r="AA21" s="22">
        <v>279602239</v>
      </c>
    </row>
    <row r="22" spans="1:27" ht="13.5">
      <c r="A22" s="5" t="s">
        <v>49</v>
      </c>
      <c r="B22" s="3"/>
      <c r="C22" s="25"/>
      <c r="D22" s="25"/>
      <c r="E22" s="26">
        <v>66163477</v>
      </c>
      <c r="F22" s="27">
        <v>66163477</v>
      </c>
      <c r="G22" s="27">
        <v>4075767</v>
      </c>
      <c r="H22" s="27">
        <v>3574882</v>
      </c>
      <c r="I22" s="27">
        <v>3945654</v>
      </c>
      <c r="J22" s="27">
        <v>11596303</v>
      </c>
      <c r="K22" s="27">
        <v>4228145</v>
      </c>
      <c r="L22" s="27">
        <v>3556768</v>
      </c>
      <c r="M22" s="27">
        <v>4737061</v>
      </c>
      <c r="N22" s="27">
        <v>12521974</v>
      </c>
      <c r="O22" s="27"/>
      <c r="P22" s="27"/>
      <c r="Q22" s="27"/>
      <c r="R22" s="27"/>
      <c r="S22" s="27"/>
      <c r="T22" s="27"/>
      <c r="U22" s="27"/>
      <c r="V22" s="27"/>
      <c r="W22" s="27">
        <v>24118277</v>
      </c>
      <c r="X22" s="27">
        <v>33733748</v>
      </c>
      <c r="Y22" s="27">
        <v>-9615471</v>
      </c>
      <c r="Z22" s="7">
        <v>-28.5</v>
      </c>
      <c r="AA22" s="25">
        <v>66163477</v>
      </c>
    </row>
    <row r="23" spans="1:27" ht="13.5">
      <c r="A23" s="5" t="s">
        <v>50</v>
      </c>
      <c r="B23" s="3"/>
      <c r="C23" s="22"/>
      <c r="D23" s="22"/>
      <c r="E23" s="23">
        <v>62677410</v>
      </c>
      <c r="F23" s="24">
        <v>62677410</v>
      </c>
      <c r="G23" s="24">
        <v>4987173</v>
      </c>
      <c r="H23" s="24">
        <v>4829265</v>
      </c>
      <c r="I23" s="24">
        <v>4918617</v>
      </c>
      <c r="J23" s="24">
        <v>14735055</v>
      </c>
      <c r="K23" s="24">
        <v>4958449</v>
      </c>
      <c r="L23" s="24">
        <v>4937268</v>
      </c>
      <c r="M23" s="24">
        <v>4938967</v>
      </c>
      <c r="N23" s="24">
        <v>14834684</v>
      </c>
      <c r="O23" s="24"/>
      <c r="P23" s="24"/>
      <c r="Q23" s="24"/>
      <c r="R23" s="24"/>
      <c r="S23" s="24"/>
      <c r="T23" s="24"/>
      <c r="U23" s="24"/>
      <c r="V23" s="24"/>
      <c r="W23" s="24">
        <v>29569739</v>
      </c>
      <c r="X23" s="24">
        <v>31395773</v>
      </c>
      <c r="Y23" s="24">
        <v>-1826034</v>
      </c>
      <c r="Z23" s="6">
        <v>-5.82</v>
      </c>
      <c r="AA23" s="22">
        <v>62677410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2283137713</v>
      </c>
      <c r="D25" s="40">
        <f>+D5+D9+D15+D19+D24</f>
        <v>0</v>
      </c>
      <c r="E25" s="41">
        <f t="shared" si="4"/>
        <v>2664898004</v>
      </c>
      <c r="F25" s="42">
        <f t="shared" si="4"/>
        <v>2664898004</v>
      </c>
      <c r="G25" s="42">
        <f t="shared" si="4"/>
        <v>480811781</v>
      </c>
      <c r="H25" s="42">
        <f t="shared" si="4"/>
        <v>120087280</v>
      </c>
      <c r="I25" s="42">
        <f t="shared" si="4"/>
        <v>115219525</v>
      </c>
      <c r="J25" s="42">
        <f t="shared" si="4"/>
        <v>716118586</v>
      </c>
      <c r="K25" s="42">
        <f t="shared" si="4"/>
        <v>125633707</v>
      </c>
      <c r="L25" s="42">
        <f t="shared" si="4"/>
        <v>124153648</v>
      </c>
      <c r="M25" s="42">
        <f t="shared" si="4"/>
        <v>428261709</v>
      </c>
      <c r="N25" s="42">
        <f t="shared" si="4"/>
        <v>678049064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1394167650</v>
      </c>
      <c r="X25" s="42">
        <f t="shared" si="4"/>
        <v>1247524222</v>
      </c>
      <c r="Y25" s="42">
        <f t="shared" si="4"/>
        <v>146643428</v>
      </c>
      <c r="Z25" s="43">
        <f>+IF(X25&lt;&gt;0,+(Y25/X25)*100,0)</f>
        <v>11.754755972986631</v>
      </c>
      <c r="AA25" s="40">
        <f>+AA5+AA9+AA15+AA19+AA24</f>
        <v>2664898004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2319586383</v>
      </c>
      <c r="D28" s="19">
        <f>SUM(D29:D31)</f>
        <v>0</v>
      </c>
      <c r="E28" s="20">
        <f t="shared" si="5"/>
        <v>504105892</v>
      </c>
      <c r="F28" s="21">
        <f t="shared" si="5"/>
        <v>504105892</v>
      </c>
      <c r="G28" s="21">
        <f t="shared" si="5"/>
        <v>49680066</v>
      </c>
      <c r="H28" s="21">
        <f t="shared" si="5"/>
        <v>57621276</v>
      </c>
      <c r="I28" s="21">
        <f t="shared" si="5"/>
        <v>79890544</v>
      </c>
      <c r="J28" s="21">
        <f t="shared" si="5"/>
        <v>187191886</v>
      </c>
      <c r="K28" s="21">
        <f t="shared" si="5"/>
        <v>65854496</v>
      </c>
      <c r="L28" s="21">
        <f t="shared" si="5"/>
        <v>56974593</v>
      </c>
      <c r="M28" s="21">
        <f t="shared" si="5"/>
        <v>78266816</v>
      </c>
      <c r="N28" s="21">
        <f t="shared" si="5"/>
        <v>201095905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388287791</v>
      </c>
      <c r="X28" s="21">
        <f t="shared" si="5"/>
        <v>193646101</v>
      </c>
      <c r="Y28" s="21">
        <f t="shared" si="5"/>
        <v>194641690</v>
      </c>
      <c r="Z28" s="4">
        <f>+IF(X28&lt;&gt;0,+(Y28/X28)*100,0)</f>
        <v>100.51412808977756</v>
      </c>
      <c r="AA28" s="19">
        <f>SUM(AA29:AA31)</f>
        <v>504105892</v>
      </c>
    </row>
    <row r="29" spans="1:27" ht="13.5">
      <c r="A29" s="5" t="s">
        <v>33</v>
      </c>
      <c r="B29" s="3"/>
      <c r="C29" s="22"/>
      <c r="D29" s="22"/>
      <c r="E29" s="23">
        <v>115000476</v>
      </c>
      <c r="F29" s="24">
        <v>115000476</v>
      </c>
      <c r="G29" s="24">
        <v>9489423</v>
      </c>
      <c r="H29" s="24">
        <v>7986945</v>
      </c>
      <c r="I29" s="24">
        <v>12268695</v>
      </c>
      <c r="J29" s="24">
        <v>29745063</v>
      </c>
      <c r="K29" s="24">
        <v>8049048</v>
      </c>
      <c r="L29" s="24">
        <v>10573776</v>
      </c>
      <c r="M29" s="24">
        <v>7990210</v>
      </c>
      <c r="N29" s="24">
        <v>26613034</v>
      </c>
      <c r="O29" s="24"/>
      <c r="P29" s="24"/>
      <c r="Q29" s="24"/>
      <c r="R29" s="24"/>
      <c r="S29" s="24"/>
      <c r="T29" s="24"/>
      <c r="U29" s="24"/>
      <c r="V29" s="24"/>
      <c r="W29" s="24">
        <v>56358097</v>
      </c>
      <c r="X29" s="24">
        <v>27705556</v>
      </c>
      <c r="Y29" s="24">
        <v>28652541</v>
      </c>
      <c r="Z29" s="6">
        <v>103.42</v>
      </c>
      <c r="AA29" s="22">
        <v>115000476</v>
      </c>
    </row>
    <row r="30" spans="1:27" ht="13.5">
      <c r="A30" s="5" t="s">
        <v>34</v>
      </c>
      <c r="B30" s="3"/>
      <c r="C30" s="25">
        <v>2319586383</v>
      </c>
      <c r="D30" s="25"/>
      <c r="E30" s="26">
        <v>127233835</v>
      </c>
      <c r="F30" s="27">
        <v>127233835</v>
      </c>
      <c r="G30" s="27">
        <v>8253922</v>
      </c>
      <c r="H30" s="27">
        <v>30006142</v>
      </c>
      <c r="I30" s="27">
        <v>31909954</v>
      </c>
      <c r="J30" s="27">
        <v>70170018</v>
      </c>
      <c r="K30" s="27">
        <v>32894754</v>
      </c>
      <c r="L30" s="27">
        <v>31284760</v>
      </c>
      <c r="M30" s="27">
        <v>26100531</v>
      </c>
      <c r="N30" s="27">
        <v>90280045</v>
      </c>
      <c r="O30" s="27"/>
      <c r="P30" s="27"/>
      <c r="Q30" s="27"/>
      <c r="R30" s="27"/>
      <c r="S30" s="27"/>
      <c r="T30" s="27"/>
      <c r="U30" s="27"/>
      <c r="V30" s="27"/>
      <c r="W30" s="27">
        <v>160450063</v>
      </c>
      <c r="X30" s="27">
        <v>49767792</v>
      </c>
      <c r="Y30" s="27">
        <v>110682271</v>
      </c>
      <c r="Z30" s="7">
        <v>222.4</v>
      </c>
      <c r="AA30" s="25">
        <v>127233835</v>
      </c>
    </row>
    <row r="31" spans="1:27" ht="13.5">
      <c r="A31" s="5" t="s">
        <v>35</v>
      </c>
      <c r="B31" s="3"/>
      <c r="C31" s="22"/>
      <c r="D31" s="22"/>
      <c r="E31" s="23">
        <v>261871581</v>
      </c>
      <c r="F31" s="24">
        <v>261871581</v>
      </c>
      <c r="G31" s="24">
        <v>31936721</v>
      </c>
      <c r="H31" s="24">
        <v>19628189</v>
      </c>
      <c r="I31" s="24">
        <v>35711895</v>
      </c>
      <c r="J31" s="24">
        <v>87276805</v>
      </c>
      <c r="K31" s="24">
        <v>24910694</v>
      </c>
      <c r="L31" s="24">
        <v>15116057</v>
      </c>
      <c r="M31" s="24">
        <v>44176075</v>
      </c>
      <c r="N31" s="24">
        <v>84202826</v>
      </c>
      <c r="O31" s="24"/>
      <c r="P31" s="24"/>
      <c r="Q31" s="24"/>
      <c r="R31" s="24"/>
      <c r="S31" s="24"/>
      <c r="T31" s="24"/>
      <c r="U31" s="24"/>
      <c r="V31" s="24"/>
      <c r="W31" s="24">
        <v>171479631</v>
      </c>
      <c r="X31" s="24">
        <v>116172753</v>
      </c>
      <c r="Y31" s="24">
        <v>55306878</v>
      </c>
      <c r="Z31" s="6">
        <v>47.61</v>
      </c>
      <c r="AA31" s="22">
        <v>261871581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327592838</v>
      </c>
      <c r="F32" s="21">
        <f t="shared" si="6"/>
        <v>327592838</v>
      </c>
      <c r="G32" s="21">
        <f t="shared" si="6"/>
        <v>13380918</v>
      </c>
      <c r="H32" s="21">
        <f t="shared" si="6"/>
        <v>19358934</v>
      </c>
      <c r="I32" s="21">
        <f t="shared" si="6"/>
        <v>19758034</v>
      </c>
      <c r="J32" s="21">
        <f t="shared" si="6"/>
        <v>52497886</v>
      </c>
      <c r="K32" s="21">
        <f t="shared" si="6"/>
        <v>21698742</v>
      </c>
      <c r="L32" s="21">
        <f t="shared" si="6"/>
        <v>18676655</v>
      </c>
      <c r="M32" s="21">
        <f t="shared" si="6"/>
        <v>24735860</v>
      </c>
      <c r="N32" s="21">
        <f t="shared" si="6"/>
        <v>65111257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117609143</v>
      </c>
      <c r="X32" s="21">
        <f t="shared" si="6"/>
        <v>126144379</v>
      </c>
      <c r="Y32" s="21">
        <f t="shared" si="6"/>
        <v>-8535236</v>
      </c>
      <c r="Z32" s="4">
        <f>+IF(X32&lt;&gt;0,+(Y32/X32)*100,0)</f>
        <v>-6.766243623110626</v>
      </c>
      <c r="AA32" s="19">
        <f>SUM(AA33:AA37)</f>
        <v>327592838</v>
      </c>
    </row>
    <row r="33" spans="1:27" ht="13.5">
      <c r="A33" s="5" t="s">
        <v>37</v>
      </c>
      <c r="B33" s="3"/>
      <c r="C33" s="22"/>
      <c r="D33" s="22"/>
      <c r="E33" s="23">
        <v>79681763</v>
      </c>
      <c r="F33" s="24">
        <v>79681763</v>
      </c>
      <c r="G33" s="24">
        <v>4067870</v>
      </c>
      <c r="H33" s="24">
        <v>4917813</v>
      </c>
      <c r="I33" s="24">
        <v>5729025</v>
      </c>
      <c r="J33" s="24">
        <v>14714708</v>
      </c>
      <c r="K33" s="24">
        <v>4486649</v>
      </c>
      <c r="L33" s="24">
        <v>4681978</v>
      </c>
      <c r="M33" s="24">
        <v>6099608</v>
      </c>
      <c r="N33" s="24">
        <v>15268235</v>
      </c>
      <c r="O33" s="24"/>
      <c r="P33" s="24"/>
      <c r="Q33" s="24"/>
      <c r="R33" s="24"/>
      <c r="S33" s="24"/>
      <c r="T33" s="24"/>
      <c r="U33" s="24"/>
      <c r="V33" s="24"/>
      <c r="W33" s="24">
        <v>29982943</v>
      </c>
      <c r="X33" s="24">
        <v>31315113</v>
      </c>
      <c r="Y33" s="24">
        <v>-1332170</v>
      </c>
      <c r="Z33" s="6">
        <v>-4.25</v>
      </c>
      <c r="AA33" s="22">
        <v>79681763</v>
      </c>
    </row>
    <row r="34" spans="1:27" ht="13.5">
      <c r="A34" s="5" t="s">
        <v>38</v>
      </c>
      <c r="B34" s="3"/>
      <c r="C34" s="22"/>
      <c r="D34" s="22"/>
      <c r="E34" s="23">
        <v>99647292</v>
      </c>
      <c r="F34" s="24">
        <v>99647292</v>
      </c>
      <c r="G34" s="24">
        <v>1267655</v>
      </c>
      <c r="H34" s="24">
        <v>2071678</v>
      </c>
      <c r="I34" s="24">
        <v>2529561</v>
      </c>
      <c r="J34" s="24">
        <v>5868894</v>
      </c>
      <c r="K34" s="24">
        <v>4840788</v>
      </c>
      <c r="L34" s="24">
        <v>2819290</v>
      </c>
      <c r="M34" s="24">
        <v>7002232</v>
      </c>
      <c r="N34" s="24">
        <v>14662310</v>
      </c>
      <c r="O34" s="24"/>
      <c r="P34" s="24"/>
      <c r="Q34" s="24"/>
      <c r="R34" s="24"/>
      <c r="S34" s="24"/>
      <c r="T34" s="24"/>
      <c r="U34" s="24"/>
      <c r="V34" s="24"/>
      <c r="W34" s="24">
        <v>20531204</v>
      </c>
      <c r="X34" s="24">
        <v>23355650</v>
      </c>
      <c r="Y34" s="24">
        <v>-2824446</v>
      </c>
      <c r="Z34" s="6">
        <v>-12.09</v>
      </c>
      <c r="AA34" s="22">
        <v>99647292</v>
      </c>
    </row>
    <row r="35" spans="1:27" ht="13.5">
      <c r="A35" s="5" t="s">
        <v>39</v>
      </c>
      <c r="B35" s="3"/>
      <c r="C35" s="22"/>
      <c r="D35" s="22"/>
      <c r="E35" s="23">
        <v>138337707</v>
      </c>
      <c r="F35" s="24">
        <v>138337707</v>
      </c>
      <c r="G35" s="24">
        <v>7341243</v>
      </c>
      <c r="H35" s="24">
        <v>11208420</v>
      </c>
      <c r="I35" s="24">
        <v>10717930</v>
      </c>
      <c r="J35" s="24">
        <v>29267593</v>
      </c>
      <c r="K35" s="24">
        <v>11546275</v>
      </c>
      <c r="L35" s="24">
        <v>10398347</v>
      </c>
      <c r="M35" s="24">
        <v>10819520</v>
      </c>
      <c r="N35" s="24">
        <v>32764142</v>
      </c>
      <c r="O35" s="24"/>
      <c r="P35" s="24"/>
      <c r="Q35" s="24"/>
      <c r="R35" s="24"/>
      <c r="S35" s="24"/>
      <c r="T35" s="24"/>
      <c r="U35" s="24"/>
      <c r="V35" s="24"/>
      <c r="W35" s="24">
        <v>62031735</v>
      </c>
      <c r="X35" s="24">
        <v>66458260</v>
      </c>
      <c r="Y35" s="24">
        <v>-4426525</v>
      </c>
      <c r="Z35" s="6">
        <v>-6.66</v>
      </c>
      <c r="AA35" s="22">
        <v>138337707</v>
      </c>
    </row>
    <row r="36" spans="1:27" ht="13.5">
      <c r="A36" s="5" t="s">
        <v>40</v>
      </c>
      <c r="B36" s="3"/>
      <c r="C36" s="22"/>
      <c r="D36" s="22"/>
      <c r="E36" s="23">
        <v>5850581</v>
      </c>
      <c r="F36" s="24">
        <v>5850581</v>
      </c>
      <c r="G36" s="24">
        <v>424570</v>
      </c>
      <c r="H36" s="24">
        <v>684898</v>
      </c>
      <c r="I36" s="24">
        <v>494722</v>
      </c>
      <c r="J36" s="24">
        <v>1604190</v>
      </c>
      <c r="K36" s="24">
        <v>511534</v>
      </c>
      <c r="L36" s="24">
        <v>488841</v>
      </c>
      <c r="M36" s="24">
        <v>526135</v>
      </c>
      <c r="N36" s="24">
        <v>1526510</v>
      </c>
      <c r="O36" s="24"/>
      <c r="P36" s="24"/>
      <c r="Q36" s="24"/>
      <c r="R36" s="24"/>
      <c r="S36" s="24"/>
      <c r="T36" s="24"/>
      <c r="U36" s="24"/>
      <c r="V36" s="24"/>
      <c r="W36" s="24">
        <v>3130700</v>
      </c>
      <c r="X36" s="24">
        <v>3017177</v>
      </c>
      <c r="Y36" s="24">
        <v>113523</v>
      </c>
      <c r="Z36" s="6">
        <v>3.76</v>
      </c>
      <c r="AA36" s="22">
        <v>5850581</v>
      </c>
    </row>
    <row r="37" spans="1:27" ht="13.5">
      <c r="A37" s="5" t="s">
        <v>41</v>
      </c>
      <c r="B37" s="3"/>
      <c r="C37" s="25"/>
      <c r="D37" s="25"/>
      <c r="E37" s="26">
        <v>4075495</v>
      </c>
      <c r="F37" s="27">
        <v>4075495</v>
      </c>
      <c r="G37" s="27">
        <v>279580</v>
      </c>
      <c r="H37" s="27">
        <v>476125</v>
      </c>
      <c r="I37" s="27">
        <v>286796</v>
      </c>
      <c r="J37" s="27">
        <v>1042501</v>
      </c>
      <c r="K37" s="27">
        <v>313496</v>
      </c>
      <c r="L37" s="27">
        <v>288199</v>
      </c>
      <c r="M37" s="27">
        <v>288365</v>
      </c>
      <c r="N37" s="27">
        <v>890060</v>
      </c>
      <c r="O37" s="27"/>
      <c r="P37" s="27"/>
      <c r="Q37" s="27"/>
      <c r="R37" s="27"/>
      <c r="S37" s="27"/>
      <c r="T37" s="27"/>
      <c r="U37" s="27"/>
      <c r="V37" s="27"/>
      <c r="W37" s="27">
        <v>1932561</v>
      </c>
      <c r="X37" s="27">
        <v>1998179</v>
      </c>
      <c r="Y37" s="27">
        <v>-65618</v>
      </c>
      <c r="Z37" s="7">
        <v>-3.28</v>
      </c>
      <c r="AA37" s="25">
        <v>4075495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192707549</v>
      </c>
      <c r="F38" s="21">
        <f t="shared" si="7"/>
        <v>192707549</v>
      </c>
      <c r="G38" s="21">
        <f t="shared" si="7"/>
        <v>5215420</v>
      </c>
      <c r="H38" s="21">
        <f t="shared" si="7"/>
        <v>6443020</v>
      </c>
      <c r="I38" s="21">
        <f t="shared" si="7"/>
        <v>6044542</v>
      </c>
      <c r="J38" s="21">
        <f t="shared" si="7"/>
        <v>17702982</v>
      </c>
      <c r="K38" s="21">
        <f t="shared" si="7"/>
        <v>8160726</v>
      </c>
      <c r="L38" s="21">
        <f t="shared" si="7"/>
        <v>8670357</v>
      </c>
      <c r="M38" s="21">
        <f t="shared" si="7"/>
        <v>12133190</v>
      </c>
      <c r="N38" s="21">
        <f t="shared" si="7"/>
        <v>28964273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46667255</v>
      </c>
      <c r="X38" s="21">
        <f t="shared" si="7"/>
        <v>39032150</v>
      </c>
      <c r="Y38" s="21">
        <f t="shared" si="7"/>
        <v>7635105</v>
      </c>
      <c r="Z38" s="4">
        <f>+IF(X38&lt;&gt;0,+(Y38/X38)*100,0)</f>
        <v>19.561066966590364</v>
      </c>
      <c r="AA38" s="19">
        <f>SUM(AA39:AA41)</f>
        <v>192707549</v>
      </c>
    </row>
    <row r="39" spans="1:27" ht="13.5">
      <c r="A39" s="5" t="s">
        <v>43</v>
      </c>
      <c r="B39" s="3"/>
      <c r="C39" s="22"/>
      <c r="D39" s="22"/>
      <c r="E39" s="23">
        <v>75791140</v>
      </c>
      <c r="F39" s="24">
        <v>75791140</v>
      </c>
      <c r="G39" s="24">
        <v>2670097</v>
      </c>
      <c r="H39" s="24">
        <v>3437551</v>
      </c>
      <c r="I39" s="24">
        <v>3207069</v>
      </c>
      <c r="J39" s="24">
        <v>9314717</v>
      </c>
      <c r="K39" s="24">
        <v>3110819</v>
      </c>
      <c r="L39" s="24">
        <v>3301275</v>
      </c>
      <c r="M39" s="24">
        <v>3681233</v>
      </c>
      <c r="N39" s="24">
        <v>10093327</v>
      </c>
      <c r="O39" s="24"/>
      <c r="P39" s="24"/>
      <c r="Q39" s="24"/>
      <c r="R39" s="24"/>
      <c r="S39" s="24"/>
      <c r="T39" s="24"/>
      <c r="U39" s="24"/>
      <c r="V39" s="24"/>
      <c r="W39" s="24">
        <v>19408044</v>
      </c>
      <c r="X39" s="24">
        <v>18844172</v>
      </c>
      <c r="Y39" s="24">
        <v>563872</v>
      </c>
      <c r="Z39" s="6">
        <v>2.99</v>
      </c>
      <c r="AA39" s="22">
        <v>75791140</v>
      </c>
    </row>
    <row r="40" spans="1:27" ht="13.5">
      <c r="A40" s="5" t="s">
        <v>44</v>
      </c>
      <c r="B40" s="3"/>
      <c r="C40" s="22"/>
      <c r="D40" s="22"/>
      <c r="E40" s="23">
        <v>108701802</v>
      </c>
      <c r="F40" s="24">
        <v>108701802</v>
      </c>
      <c r="G40" s="24">
        <v>2079013</v>
      </c>
      <c r="H40" s="24">
        <v>2461237</v>
      </c>
      <c r="I40" s="24">
        <v>2359581</v>
      </c>
      <c r="J40" s="24">
        <v>6899831</v>
      </c>
      <c r="K40" s="24">
        <v>4600449</v>
      </c>
      <c r="L40" s="24">
        <v>4921090</v>
      </c>
      <c r="M40" s="24">
        <v>7941673</v>
      </c>
      <c r="N40" s="24">
        <v>17463212</v>
      </c>
      <c r="O40" s="24"/>
      <c r="P40" s="24"/>
      <c r="Q40" s="24"/>
      <c r="R40" s="24"/>
      <c r="S40" s="24"/>
      <c r="T40" s="24"/>
      <c r="U40" s="24"/>
      <c r="V40" s="24"/>
      <c r="W40" s="24">
        <v>24363043</v>
      </c>
      <c r="X40" s="24">
        <v>16766467</v>
      </c>
      <c r="Y40" s="24">
        <v>7596576</v>
      </c>
      <c r="Z40" s="6">
        <v>45.31</v>
      </c>
      <c r="AA40" s="22">
        <v>108701802</v>
      </c>
    </row>
    <row r="41" spans="1:27" ht="13.5">
      <c r="A41" s="5" t="s">
        <v>45</v>
      </c>
      <c r="B41" s="3"/>
      <c r="C41" s="22"/>
      <c r="D41" s="22"/>
      <c r="E41" s="23">
        <v>8214607</v>
      </c>
      <c r="F41" s="24">
        <v>8214607</v>
      </c>
      <c r="G41" s="24">
        <v>466310</v>
      </c>
      <c r="H41" s="24">
        <v>544232</v>
      </c>
      <c r="I41" s="24">
        <v>477892</v>
      </c>
      <c r="J41" s="24">
        <v>1488434</v>
      </c>
      <c r="K41" s="24">
        <v>449458</v>
      </c>
      <c r="L41" s="24">
        <v>447992</v>
      </c>
      <c r="M41" s="24">
        <v>510284</v>
      </c>
      <c r="N41" s="24">
        <v>1407734</v>
      </c>
      <c r="O41" s="24"/>
      <c r="P41" s="24"/>
      <c r="Q41" s="24"/>
      <c r="R41" s="24"/>
      <c r="S41" s="24"/>
      <c r="T41" s="24"/>
      <c r="U41" s="24"/>
      <c r="V41" s="24"/>
      <c r="W41" s="24">
        <v>2896168</v>
      </c>
      <c r="X41" s="24">
        <v>3421511</v>
      </c>
      <c r="Y41" s="24">
        <v>-525343</v>
      </c>
      <c r="Z41" s="6">
        <v>-15.35</v>
      </c>
      <c r="AA41" s="22">
        <v>8214607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1121304722</v>
      </c>
      <c r="F42" s="21">
        <f t="shared" si="8"/>
        <v>1121304722</v>
      </c>
      <c r="G42" s="21">
        <f t="shared" si="8"/>
        <v>93752443</v>
      </c>
      <c r="H42" s="21">
        <f t="shared" si="8"/>
        <v>97856357</v>
      </c>
      <c r="I42" s="21">
        <f t="shared" si="8"/>
        <v>67434185</v>
      </c>
      <c r="J42" s="21">
        <f t="shared" si="8"/>
        <v>259042985</v>
      </c>
      <c r="K42" s="21">
        <f t="shared" si="8"/>
        <v>72621579</v>
      </c>
      <c r="L42" s="21">
        <f t="shared" si="8"/>
        <v>79539692</v>
      </c>
      <c r="M42" s="21">
        <f t="shared" si="8"/>
        <v>84470599</v>
      </c>
      <c r="N42" s="21">
        <f t="shared" si="8"/>
        <v>236631870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495674855</v>
      </c>
      <c r="X42" s="21">
        <f t="shared" si="8"/>
        <v>504198317</v>
      </c>
      <c r="Y42" s="21">
        <f t="shared" si="8"/>
        <v>-8523462</v>
      </c>
      <c r="Z42" s="4">
        <f>+IF(X42&lt;&gt;0,+(Y42/X42)*100,0)</f>
        <v>-1.6904979077905173</v>
      </c>
      <c r="AA42" s="19">
        <f>SUM(AA43:AA46)</f>
        <v>1121304722</v>
      </c>
    </row>
    <row r="43" spans="1:27" ht="13.5">
      <c r="A43" s="5" t="s">
        <v>47</v>
      </c>
      <c r="B43" s="3"/>
      <c r="C43" s="22"/>
      <c r="D43" s="22"/>
      <c r="E43" s="23">
        <v>656204400</v>
      </c>
      <c r="F43" s="24">
        <v>656204400</v>
      </c>
      <c r="G43" s="24">
        <v>71621815</v>
      </c>
      <c r="H43" s="24">
        <v>66950683</v>
      </c>
      <c r="I43" s="24">
        <v>50855622</v>
      </c>
      <c r="J43" s="24">
        <v>189428120</v>
      </c>
      <c r="K43" s="24">
        <v>41128778</v>
      </c>
      <c r="L43" s="24">
        <v>51191945</v>
      </c>
      <c r="M43" s="24">
        <v>49027747</v>
      </c>
      <c r="N43" s="24">
        <v>141348470</v>
      </c>
      <c r="O43" s="24"/>
      <c r="P43" s="24"/>
      <c r="Q43" s="24"/>
      <c r="R43" s="24"/>
      <c r="S43" s="24"/>
      <c r="T43" s="24"/>
      <c r="U43" s="24"/>
      <c r="V43" s="24"/>
      <c r="W43" s="24">
        <v>330776590</v>
      </c>
      <c r="X43" s="24">
        <v>330074218</v>
      </c>
      <c r="Y43" s="24">
        <v>702372</v>
      </c>
      <c r="Z43" s="6">
        <v>0.21</v>
      </c>
      <c r="AA43" s="22">
        <v>656204400</v>
      </c>
    </row>
    <row r="44" spans="1:27" ht="13.5">
      <c r="A44" s="5" t="s">
        <v>48</v>
      </c>
      <c r="B44" s="3"/>
      <c r="C44" s="22"/>
      <c r="D44" s="22"/>
      <c r="E44" s="23">
        <v>317941939</v>
      </c>
      <c r="F44" s="24">
        <v>317941939</v>
      </c>
      <c r="G44" s="24">
        <v>15824076</v>
      </c>
      <c r="H44" s="24">
        <v>17948892</v>
      </c>
      <c r="I44" s="24">
        <v>6323125</v>
      </c>
      <c r="J44" s="24">
        <v>40096093</v>
      </c>
      <c r="K44" s="24">
        <v>22644505</v>
      </c>
      <c r="L44" s="24">
        <v>19307929</v>
      </c>
      <c r="M44" s="24">
        <v>23122293</v>
      </c>
      <c r="N44" s="24">
        <v>65074727</v>
      </c>
      <c r="O44" s="24"/>
      <c r="P44" s="24"/>
      <c r="Q44" s="24"/>
      <c r="R44" s="24"/>
      <c r="S44" s="24"/>
      <c r="T44" s="24"/>
      <c r="U44" s="24"/>
      <c r="V44" s="24"/>
      <c r="W44" s="24">
        <v>105170820</v>
      </c>
      <c r="X44" s="24">
        <v>126877233</v>
      </c>
      <c r="Y44" s="24">
        <v>-21706413</v>
      </c>
      <c r="Z44" s="6">
        <v>-17.11</v>
      </c>
      <c r="AA44" s="22">
        <v>317941939</v>
      </c>
    </row>
    <row r="45" spans="1:27" ht="13.5">
      <c r="A45" s="5" t="s">
        <v>49</v>
      </c>
      <c r="B45" s="3"/>
      <c r="C45" s="25"/>
      <c r="D45" s="25"/>
      <c r="E45" s="26">
        <v>86742411</v>
      </c>
      <c r="F45" s="27">
        <v>86742411</v>
      </c>
      <c r="G45" s="27">
        <v>3568688</v>
      </c>
      <c r="H45" s="27">
        <v>8222043</v>
      </c>
      <c r="I45" s="27">
        <v>5436555</v>
      </c>
      <c r="J45" s="27">
        <v>17227286</v>
      </c>
      <c r="K45" s="27">
        <v>4890101</v>
      </c>
      <c r="L45" s="27">
        <v>4125694</v>
      </c>
      <c r="M45" s="27">
        <v>7004313</v>
      </c>
      <c r="N45" s="27">
        <v>16020108</v>
      </c>
      <c r="O45" s="27"/>
      <c r="P45" s="27"/>
      <c r="Q45" s="27"/>
      <c r="R45" s="27"/>
      <c r="S45" s="27"/>
      <c r="T45" s="27"/>
      <c r="U45" s="27"/>
      <c r="V45" s="27"/>
      <c r="W45" s="27">
        <v>33247394</v>
      </c>
      <c r="X45" s="27">
        <v>17405011</v>
      </c>
      <c r="Y45" s="27">
        <v>15842383</v>
      </c>
      <c r="Z45" s="7">
        <v>91.02</v>
      </c>
      <c r="AA45" s="25">
        <v>86742411</v>
      </c>
    </row>
    <row r="46" spans="1:27" ht="13.5">
      <c r="A46" s="5" t="s">
        <v>50</v>
      </c>
      <c r="B46" s="3"/>
      <c r="C46" s="22"/>
      <c r="D46" s="22"/>
      <c r="E46" s="23">
        <v>60415972</v>
      </c>
      <c r="F46" s="24">
        <v>60415972</v>
      </c>
      <c r="G46" s="24">
        <v>2737864</v>
      </c>
      <c r="H46" s="24">
        <v>4734739</v>
      </c>
      <c r="I46" s="24">
        <v>4818883</v>
      </c>
      <c r="J46" s="24">
        <v>12291486</v>
      </c>
      <c r="K46" s="24">
        <v>3958195</v>
      </c>
      <c r="L46" s="24">
        <v>4914124</v>
      </c>
      <c r="M46" s="24">
        <v>5316246</v>
      </c>
      <c r="N46" s="24">
        <v>14188565</v>
      </c>
      <c r="O46" s="24"/>
      <c r="P46" s="24"/>
      <c r="Q46" s="24"/>
      <c r="R46" s="24"/>
      <c r="S46" s="24"/>
      <c r="T46" s="24"/>
      <c r="U46" s="24"/>
      <c r="V46" s="24"/>
      <c r="W46" s="24">
        <v>26480051</v>
      </c>
      <c r="X46" s="24">
        <v>29841855</v>
      </c>
      <c r="Y46" s="24">
        <v>-3361804</v>
      </c>
      <c r="Z46" s="6">
        <v>-11.27</v>
      </c>
      <c r="AA46" s="22">
        <v>60415972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2319586383</v>
      </c>
      <c r="D48" s="40">
        <f>+D28+D32+D38+D42+D47</f>
        <v>0</v>
      </c>
      <c r="E48" s="41">
        <f t="shared" si="9"/>
        <v>2145711001</v>
      </c>
      <c r="F48" s="42">
        <f t="shared" si="9"/>
        <v>2145711001</v>
      </c>
      <c r="G48" s="42">
        <f t="shared" si="9"/>
        <v>162028847</v>
      </c>
      <c r="H48" s="42">
        <f t="shared" si="9"/>
        <v>181279587</v>
      </c>
      <c r="I48" s="42">
        <f t="shared" si="9"/>
        <v>173127305</v>
      </c>
      <c r="J48" s="42">
        <f t="shared" si="9"/>
        <v>516435739</v>
      </c>
      <c r="K48" s="42">
        <f t="shared" si="9"/>
        <v>168335543</v>
      </c>
      <c r="L48" s="42">
        <f t="shared" si="9"/>
        <v>163861297</v>
      </c>
      <c r="M48" s="42">
        <f t="shared" si="9"/>
        <v>199606465</v>
      </c>
      <c r="N48" s="42">
        <f t="shared" si="9"/>
        <v>531803305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1048239044</v>
      </c>
      <c r="X48" s="42">
        <f t="shared" si="9"/>
        <v>863020947</v>
      </c>
      <c r="Y48" s="42">
        <f t="shared" si="9"/>
        <v>185218097</v>
      </c>
      <c r="Z48" s="43">
        <f>+IF(X48&lt;&gt;0,+(Y48/X48)*100,0)</f>
        <v>21.46159923972274</v>
      </c>
      <c r="AA48" s="40">
        <f>+AA28+AA32+AA38+AA42+AA47</f>
        <v>2145711001</v>
      </c>
    </row>
    <row r="49" spans="1:27" ht="13.5">
      <c r="A49" s="14" t="s">
        <v>58</v>
      </c>
      <c r="B49" s="15"/>
      <c r="C49" s="44">
        <f aca="true" t="shared" si="10" ref="C49:Y49">+C25-C48</f>
        <v>-36448670</v>
      </c>
      <c r="D49" s="44">
        <f>+D25-D48</f>
        <v>0</v>
      </c>
      <c r="E49" s="45">
        <f t="shared" si="10"/>
        <v>519187003</v>
      </c>
      <c r="F49" s="46">
        <f t="shared" si="10"/>
        <v>519187003</v>
      </c>
      <c r="G49" s="46">
        <f t="shared" si="10"/>
        <v>318782934</v>
      </c>
      <c r="H49" s="46">
        <f t="shared" si="10"/>
        <v>-61192307</v>
      </c>
      <c r="I49" s="46">
        <f t="shared" si="10"/>
        <v>-57907780</v>
      </c>
      <c r="J49" s="46">
        <f t="shared" si="10"/>
        <v>199682847</v>
      </c>
      <c r="K49" s="46">
        <f t="shared" si="10"/>
        <v>-42701836</v>
      </c>
      <c r="L49" s="46">
        <f t="shared" si="10"/>
        <v>-39707649</v>
      </c>
      <c r="M49" s="46">
        <f t="shared" si="10"/>
        <v>228655244</v>
      </c>
      <c r="N49" s="46">
        <f t="shared" si="10"/>
        <v>146245759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345928606</v>
      </c>
      <c r="X49" s="46">
        <f>IF(F25=F48,0,X25-X48)</f>
        <v>384503275</v>
      </c>
      <c r="Y49" s="46">
        <f t="shared" si="10"/>
        <v>-38574669</v>
      </c>
      <c r="Z49" s="47">
        <f>+IF(X49&lt;&gt;0,+(Y49/X49)*100,0)</f>
        <v>-10.032338216104922</v>
      </c>
      <c r="AA49" s="44">
        <f>+AA25-AA48</f>
        <v>519187003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162972491</v>
      </c>
      <c r="D5" s="19">
        <f>SUM(D6:D8)</f>
        <v>0</v>
      </c>
      <c r="E5" s="20">
        <f t="shared" si="0"/>
        <v>263743117</v>
      </c>
      <c r="F5" s="21">
        <f t="shared" si="0"/>
        <v>263743117</v>
      </c>
      <c r="G5" s="21">
        <f t="shared" si="0"/>
        <v>70565417</v>
      </c>
      <c r="H5" s="21">
        <f t="shared" si="0"/>
        <v>6827744</v>
      </c>
      <c r="I5" s="21">
        <f t="shared" si="0"/>
        <v>6798040</v>
      </c>
      <c r="J5" s="21">
        <f t="shared" si="0"/>
        <v>84191201</v>
      </c>
      <c r="K5" s="21">
        <f t="shared" si="0"/>
        <v>7434375</v>
      </c>
      <c r="L5" s="21">
        <f t="shared" si="0"/>
        <v>57060749</v>
      </c>
      <c r="M5" s="21">
        <f t="shared" si="0"/>
        <v>6624762</v>
      </c>
      <c r="N5" s="21">
        <f t="shared" si="0"/>
        <v>71119886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155311087</v>
      </c>
      <c r="X5" s="21">
        <f t="shared" si="0"/>
        <v>108134678</v>
      </c>
      <c r="Y5" s="21">
        <f t="shared" si="0"/>
        <v>47176409</v>
      </c>
      <c r="Z5" s="4">
        <f>+IF(X5&lt;&gt;0,+(Y5/X5)*100,0)</f>
        <v>43.62745593971251</v>
      </c>
      <c r="AA5" s="19">
        <f>SUM(AA6:AA8)</f>
        <v>263743117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24399204</v>
      </c>
      <c r="D7" s="25"/>
      <c r="E7" s="26">
        <v>91683157</v>
      </c>
      <c r="F7" s="27">
        <v>91683157</v>
      </c>
      <c r="G7" s="27">
        <v>3134761</v>
      </c>
      <c r="H7" s="27">
        <v>3303118</v>
      </c>
      <c r="I7" s="27">
        <v>3210199</v>
      </c>
      <c r="J7" s="27">
        <v>9648078</v>
      </c>
      <c r="K7" s="27">
        <v>3122643</v>
      </c>
      <c r="L7" s="27">
        <v>3054720</v>
      </c>
      <c r="M7" s="27">
        <v>3165699</v>
      </c>
      <c r="N7" s="27">
        <v>9343062</v>
      </c>
      <c r="O7" s="27"/>
      <c r="P7" s="27"/>
      <c r="Q7" s="27"/>
      <c r="R7" s="27"/>
      <c r="S7" s="27"/>
      <c r="T7" s="27"/>
      <c r="U7" s="27"/>
      <c r="V7" s="27"/>
      <c r="W7" s="27">
        <v>18991140</v>
      </c>
      <c r="X7" s="27">
        <v>37585066</v>
      </c>
      <c r="Y7" s="27">
        <v>-18593926</v>
      </c>
      <c r="Z7" s="7">
        <v>-49.47</v>
      </c>
      <c r="AA7" s="25">
        <v>91683157</v>
      </c>
    </row>
    <row r="8" spans="1:27" ht="13.5">
      <c r="A8" s="5" t="s">
        <v>35</v>
      </c>
      <c r="B8" s="3"/>
      <c r="C8" s="22">
        <v>138573287</v>
      </c>
      <c r="D8" s="22"/>
      <c r="E8" s="23">
        <v>172059960</v>
      </c>
      <c r="F8" s="24">
        <v>172059960</v>
      </c>
      <c r="G8" s="24">
        <v>67430656</v>
      </c>
      <c r="H8" s="24">
        <v>3524626</v>
      </c>
      <c r="I8" s="24">
        <v>3587841</v>
      </c>
      <c r="J8" s="24">
        <v>74543123</v>
      </c>
      <c r="K8" s="24">
        <v>4311732</v>
      </c>
      <c r="L8" s="24">
        <v>54006029</v>
      </c>
      <c r="M8" s="24">
        <v>3459063</v>
      </c>
      <c r="N8" s="24">
        <v>61776824</v>
      </c>
      <c r="O8" s="24"/>
      <c r="P8" s="24"/>
      <c r="Q8" s="24"/>
      <c r="R8" s="24"/>
      <c r="S8" s="24"/>
      <c r="T8" s="24"/>
      <c r="U8" s="24"/>
      <c r="V8" s="24"/>
      <c r="W8" s="24">
        <v>136319947</v>
      </c>
      <c r="X8" s="24">
        <v>70549612</v>
      </c>
      <c r="Y8" s="24">
        <v>65770335</v>
      </c>
      <c r="Z8" s="6">
        <v>93.23</v>
      </c>
      <c r="AA8" s="22">
        <v>172059960</v>
      </c>
    </row>
    <row r="9" spans="1:27" ht="13.5">
      <c r="A9" s="2" t="s">
        <v>36</v>
      </c>
      <c r="B9" s="3"/>
      <c r="C9" s="19">
        <f aca="true" t="shared" si="1" ref="C9:Y9">SUM(C10:C14)</f>
        <v>1256739</v>
      </c>
      <c r="D9" s="19">
        <f>SUM(D10:D14)</f>
        <v>0</v>
      </c>
      <c r="E9" s="20">
        <f t="shared" si="1"/>
        <v>8220960</v>
      </c>
      <c r="F9" s="21">
        <f t="shared" si="1"/>
        <v>8220960</v>
      </c>
      <c r="G9" s="21">
        <f t="shared" si="1"/>
        <v>102518</v>
      </c>
      <c r="H9" s="21">
        <f t="shared" si="1"/>
        <v>106334</v>
      </c>
      <c r="I9" s="21">
        <f t="shared" si="1"/>
        <v>126972</v>
      </c>
      <c r="J9" s="21">
        <f t="shared" si="1"/>
        <v>335824</v>
      </c>
      <c r="K9" s="21">
        <f t="shared" si="1"/>
        <v>91638</v>
      </c>
      <c r="L9" s="21">
        <f t="shared" si="1"/>
        <v>96964</v>
      </c>
      <c r="M9" s="21">
        <f t="shared" si="1"/>
        <v>97525</v>
      </c>
      <c r="N9" s="21">
        <f t="shared" si="1"/>
        <v>286127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621951</v>
      </c>
      <c r="X9" s="21">
        <f t="shared" si="1"/>
        <v>3370592</v>
      </c>
      <c r="Y9" s="21">
        <f t="shared" si="1"/>
        <v>-2748641</v>
      </c>
      <c r="Z9" s="4">
        <f>+IF(X9&lt;&gt;0,+(Y9/X9)*100,0)</f>
        <v>-81.54772218055463</v>
      </c>
      <c r="AA9" s="19">
        <f>SUM(AA10:AA14)</f>
        <v>8220960</v>
      </c>
    </row>
    <row r="10" spans="1:27" ht="13.5">
      <c r="A10" s="5" t="s">
        <v>37</v>
      </c>
      <c r="B10" s="3"/>
      <c r="C10" s="22">
        <v>34939</v>
      </c>
      <c r="D10" s="22"/>
      <c r="E10" s="23">
        <v>58080</v>
      </c>
      <c r="F10" s="24">
        <v>58080</v>
      </c>
      <c r="G10" s="24">
        <v>3482</v>
      </c>
      <c r="H10" s="24">
        <v>4097</v>
      </c>
      <c r="I10" s="24">
        <v>2329</v>
      </c>
      <c r="J10" s="24">
        <v>9908</v>
      </c>
      <c r="K10" s="24">
        <v>1807</v>
      </c>
      <c r="L10" s="24">
        <v>1526</v>
      </c>
      <c r="M10" s="24">
        <v>2860</v>
      </c>
      <c r="N10" s="24">
        <v>6193</v>
      </c>
      <c r="O10" s="24"/>
      <c r="P10" s="24"/>
      <c r="Q10" s="24"/>
      <c r="R10" s="24"/>
      <c r="S10" s="24"/>
      <c r="T10" s="24"/>
      <c r="U10" s="24"/>
      <c r="V10" s="24"/>
      <c r="W10" s="24">
        <v>16101</v>
      </c>
      <c r="X10" s="24">
        <v>23812</v>
      </c>
      <c r="Y10" s="24">
        <v>-7711</v>
      </c>
      <c r="Z10" s="6">
        <v>-32.38</v>
      </c>
      <c r="AA10" s="22">
        <v>58080</v>
      </c>
    </row>
    <row r="11" spans="1:27" ht="13.5">
      <c r="A11" s="5" t="s">
        <v>38</v>
      </c>
      <c r="B11" s="3"/>
      <c r="C11" s="22">
        <v>249770</v>
      </c>
      <c r="D11" s="22"/>
      <c r="E11" s="23">
        <v>31680</v>
      </c>
      <c r="F11" s="24">
        <v>31680</v>
      </c>
      <c r="G11" s="24">
        <v>1316</v>
      </c>
      <c r="H11" s="24">
        <v>5263</v>
      </c>
      <c r="I11" s="24"/>
      <c r="J11" s="24">
        <v>6579</v>
      </c>
      <c r="K11" s="24"/>
      <c r="L11" s="24"/>
      <c r="M11" s="24">
        <v>1316</v>
      </c>
      <c r="N11" s="24">
        <v>1316</v>
      </c>
      <c r="O11" s="24"/>
      <c r="P11" s="24"/>
      <c r="Q11" s="24"/>
      <c r="R11" s="24"/>
      <c r="S11" s="24"/>
      <c r="T11" s="24"/>
      <c r="U11" s="24"/>
      <c r="V11" s="24"/>
      <c r="W11" s="24">
        <v>7895</v>
      </c>
      <c r="X11" s="24">
        <v>12988</v>
      </c>
      <c r="Y11" s="24">
        <v>-5093</v>
      </c>
      <c r="Z11" s="6">
        <v>-39.21</v>
      </c>
      <c r="AA11" s="22">
        <v>31680</v>
      </c>
    </row>
    <row r="12" spans="1:27" ht="13.5">
      <c r="A12" s="5" t="s">
        <v>39</v>
      </c>
      <c r="B12" s="3"/>
      <c r="C12" s="22">
        <v>972030</v>
      </c>
      <c r="D12" s="22"/>
      <c r="E12" s="23">
        <v>8131200</v>
      </c>
      <c r="F12" s="24">
        <v>8131200</v>
      </c>
      <c r="G12" s="24">
        <v>97720</v>
      </c>
      <c r="H12" s="24">
        <v>96974</v>
      </c>
      <c r="I12" s="24">
        <v>124643</v>
      </c>
      <c r="J12" s="24">
        <v>319337</v>
      </c>
      <c r="K12" s="24">
        <v>89831</v>
      </c>
      <c r="L12" s="24">
        <v>95438</v>
      </c>
      <c r="M12" s="24">
        <v>93349</v>
      </c>
      <c r="N12" s="24">
        <v>278618</v>
      </c>
      <c r="O12" s="24"/>
      <c r="P12" s="24"/>
      <c r="Q12" s="24"/>
      <c r="R12" s="24"/>
      <c r="S12" s="24"/>
      <c r="T12" s="24"/>
      <c r="U12" s="24"/>
      <c r="V12" s="24"/>
      <c r="W12" s="24">
        <v>597955</v>
      </c>
      <c r="X12" s="24">
        <v>3333792</v>
      </c>
      <c r="Y12" s="24">
        <v>-2735837</v>
      </c>
      <c r="Z12" s="6">
        <v>-82.06</v>
      </c>
      <c r="AA12" s="22">
        <v>8131200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54923951</v>
      </c>
      <c r="D15" s="19">
        <f>SUM(D16:D18)</f>
        <v>0</v>
      </c>
      <c r="E15" s="20">
        <f t="shared" si="2"/>
        <v>57910974</v>
      </c>
      <c r="F15" s="21">
        <f t="shared" si="2"/>
        <v>57910974</v>
      </c>
      <c r="G15" s="21">
        <f t="shared" si="2"/>
        <v>1241160</v>
      </c>
      <c r="H15" s="21">
        <f t="shared" si="2"/>
        <v>5532518</v>
      </c>
      <c r="I15" s="21">
        <f t="shared" si="2"/>
        <v>3368472</v>
      </c>
      <c r="J15" s="21">
        <f t="shared" si="2"/>
        <v>10142150</v>
      </c>
      <c r="K15" s="21">
        <f t="shared" si="2"/>
        <v>9080450</v>
      </c>
      <c r="L15" s="21">
        <f t="shared" si="2"/>
        <v>676121</v>
      </c>
      <c r="M15" s="21">
        <f t="shared" si="2"/>
        <v>4984281</v>
      </c>
      <c r="N15" s="21">
        <f t="shared" si="2"/>
        <v>14740852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24883002</v>
      </c>
      <c r="X15" s="21">
        <f t="shared" si="2"/>
        <v>23497500</v>
      </c>
      <c r="Y15" s="21">
        <f t="shared" si="2"/>
        <v>1385502</v>
      </c>
      <c r="Z15" s="4">
        <f>+IF(X15&lt;&gt;0,+(Y15/X15)*100,0)</f>
        <v>5.896380466007022</v>
      </c>
      <c r="AA15" s="19">
        <f>SUM(AA16:AA18)</f>
        <v>57910974</v>
      </c>
    </row>
    <row r="16" spans="1:27" ht="13.5">
      <c r="A16" s="5" t="s">
        <v>43</v>
      </c>
      <c r="B16" s="3"/>
      <c r="C16" s="22">
        <v>216242</v>
      </c>
      <c r="D16" s="22"/>
      <c r="E16" s="23">
        <v>190974</v>
      </c>
      <c r="F16" s="24">
        <v>190974</v>
      </c>
      <c r="G16" s="24">
        <v>14977</v>
      </c>
      <c r="H16" s="24">
        <v>9749</v>
      </c>
      <c r="I16" s="24">
        <v>5851</v>
      </c>
      <c r="J16" s="24">
        <v>30577</v>
      </c>
      <c r="K16" s="24">
        <v>5215</v>
      </c>
      <c r="L16" s="24">
        <v>6997</v>
      </c>
      <c r="M16" s="24">
        <v>7239</v>
      </c>
      <c r="N16" s="24">
        <v>19451</v>
      </c>
      <c r="O16" s="24"/>
      <c r="P16" s="24"/>
      <c r="Q16" s="24"/>
      <c r="R16" s="24"/>
      <c r="S16" s="24"/>
      <c r="T16" s="24"/>
      <c r="U16" s="24"/>
      <c r="V16" s="24"/>
      <c r="W16" s="24">
        <v>50028</v>
      </c>
      <c r="X16" s="24">
        <v>78300</v>
      </c>
      <c r="Y16" s="24">
        <v>-28272</v>
      </c>
      <c r="Z16" s="6">
        <v>-36.11</v>
      </c>
      <c r="AA16" s="22">
        <v>190974</v>
      </c>
    </row>
    <row r="17" spans="1:27" ht="13.5">
      <c r="A17" s="5" t="s">
        <v>44</v>
      </c>
      <c r="B17" s="3"/>
      <c r="C17" s="22">
        <v>54707709</v>
      </c>
      <c r="D17" s="22"/>
      <c r="E17" s="23">
        <v>57720000</v>
      </c>
      <c r="F17" s="24">
        <v>57720000</v>
      </c>
      <c r="G17" s="24">
        <v>1226183</v>
      </c>
      <c r="H17" s="24">
        <v>5522769</v>
      </c>
      <c r="I17" s="24">
        <v>3362621</v>
      </c>
      <c r="J17" s="24">
        <v>10111573</v>
      </c>
      <c r="K17" s="24">
        <v>9075235</v>
      </c>
      <c r="L17" s="24">
        <v>669124</v>
      </c>
      <c r="M17" s="24">
        <v>4977042</v>
      </c>
      <c r="N17" s="24">
        <v>14721401</v>
      </c>
      <c r="O17" s="24"/>
      <c r="P17" s="24"/>
      <c r="Q17" s="24"/>
      <c r="R17" s="24"/>
      <c r="S17" s="24"/>
      <c r="T17" s="24"/>
      <c r="U17" s="24"/>
      <c r="V17" s="24"/>
      <c r="W17" s="24">
        <v>24832974</v>
      </c>
      <c r="X17" s="24">
        <v>23419200</v>
      </c>
      <c r="Y17" s="24">
        <v>1413774</v>
      </c>
      <c r="Z17" s="6">
        <v>6.04</v>
      </c>
      <c r="AA17" s="22">
        <v>57720000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11071489</v>
      </c>
      <c r="D19" s="19">
        <f>SUM(D20:D23)</f>
        <v>0</v>
      </c>
      <c r="E19" s="20">
        <f t="shared" si="3"/>
        <v>8519107</v>
      </c>
      <c r="F19" s="21">
        <f t="shared" si="3"/>
        <v>8519107</v>
      </c>
      <c r="G19" s="21">
        <f t="shared" si="3"/>
        <v>1473754</v>
      </c>
      <c r="H19" s="21">
        <f t="shared" si="3"/>
        <v>-179202</v>
      </c>
      <c r="I19" s="21">
        <f t="shared" si="3"/>
        <v>758596</v>
      </c>
      <c r="J19" s="21">
        <f t="shared" si="3"/>
        <v>2053148</v>
      </c>
      <c r="K19" s="21">
        <f t="shared" si="3"/>
        <v>851330</v>
      </c>
      <c r="L19" s="21">
        <f t="shared" si="3"/>
        <v>943905</v>
      </c>
      <c r="M19" s="21">
        <f t="shared" si="3"/>
        <v>947903</v>
      </c>
      <c r="N19" s="21">
        <f t="shared" si="3"/>
        <v>2743138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4796286</v>
      </c>
      <c r="X19" s="21">
        <f t="shared" si="3"/>
        <v>3492834</v>
      </c>
      <c r="Y19" s="21">
        <f t="shared" si="3"/>
        <v>1303452</v>
      </c>
      <c r="Z19" s="4">
        <f>+IF(X19&lt;&gt;0,+(Y19/X19)*100,0)</f>
        <v>37.31789143142789</v>
      </c>
      <c r="AA19" s="19">
        <f>SUM(AA20:AA23)</f>
        <v>8519107</v>
      </c>
    </row>
    <row r="20" spans="1:27" ht="13.5">
      <c r="A20" s="5" t="s">
        <v>47</v>
      </c>
      <c r="B20" s="3"/>
      <c r="C20" s="22">
        <v>3989129</v>
      </c>
      <c r="D20" s="22"/>
      <c r="E20" s="23"/>
      <c r="F20" s="24"/>
      <c r="G20" s="24"/>
      <c r="H20" s="24"/>
      <c r="I20" s="24">
        <v>286045</v>
      </c>
      <c r="J20" s="24">
        <v>286045</v>
      </c>
      <c r="K20" s="24"/>
      <c r="L20" s="24"/>
      <c r="M20" s="24">
        <v>249951</v>
      </c>
      <c r="N20" s="24">
        <v>249951</v>
      </c>
      <c r="O20" s="24"/>
      <c r="P20" s="24"/>
      <c r="Q20" s="24"/>
      <c r="R20" s="24"/>
      <c r="S20" s="24"/>
      <c r="T20" s="24"/>
      <c r="U20" s="24"/>
      <c r="V20" s="24"/>
      <c r="W20" s="24">
        <v>535996</v>
      </c>
      <c r="X20" s="24"/>
      <c r="Y20" s="24">
        <v>535996</v>
      </c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7082360</v>
      </c>
      <c r="D23" s="22"/>
      <c r="E23" s="23">
        <v>8519107</v>
      </c>
      <c r="F23" s="24">
        <v>8519107</v>
      </c>
      <c r="G23" s="24">
        <v>1473754</v>
      </c>
      <c r="H23" s="24">
        <v>-179202</v>
      </c>
      <c r="I23" s="24">
        <v>472551</v>
      </c>
      <c r="J23" s="24">
        <v>1767103</v>
      </c>
      <c r="K23" s="24">
        <v>851330</v>
      </c>
      <c r="L23" s="24">
        <v>943905</v>
      </c>
      <c r="M23" s="24">
        <v>697952</v>
      </c>
      <c r="N23" s="24">
        <v>2493187</v>
      </c>
      <c r="O23" s="24"/>
      <c r="P23" s="24"/>
      <c r="Q23" s="24"/>
      <c r="R23" s="24"/>
      <c r="S23" s="24"/>
      <c r="T23" s="24"/>
      <c r="U23" s="24"/>
      <c r="V23" s="24"/>
      <c r="W23" s="24">
        <v>4260290</v>
      </c>
      <c r="X23" s="24">
        <v>3492834</v>
      </c>
      <c r="Y23" s="24">
        <v>767456</v>
      </c>
      <c r="Z23" s="6">
        <v>21.97</v>
      </c>
      <c r="AA23" s="22">
        <v>8519107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230224670</v>
      </c>
      <c r="D25" s="40">
        <f>+D5+D9+D15+D19+D24</f>
        <v>0</v>
      </c>
      <c r="E25" s="41">
        <f t="shared" si="4"/>
        <v>338394158</v>
      </c>
      <c r="F25" s="42">
        <f t="shared" si="4"/>
        <v>338394158</v>
      </c>
      <c r="G25" s="42">
        <f t="shared" si="4"/>
        <v>73382849</v>
      </c>
      <c r="H25" s="42">
        <f t="shared" si="4"/>
        <v>12287394</v>
      </c>
      <c r="I25" s="42">
        <f t="shared" si="4"/>
        <v>11052080</v>
      </c>
      <c r="J25" s="42">
        <f t="shared" si="4"/>
        <v>96722323</v>
      </c>
      <c r="K25" s="42">
        <f t="shared" si="4"/>
        <v>17457793</v>
      </c>
      <c r="L25" s="42">
        <f t="shared" si="4"/>
        <v>58777739</v>
      </c>
      <c r="M25" s="42">
        <f t="shared" si="4"/>
        <v>12654471</v>
      </c>
      <c r="N25" s="42">
        <f t="shared" si="4"/>
        <v>88890003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185612326</v>
      </c>
      <c r="X25" s="42">
        <f t="shared" si="4"/>
        <v>138495604</v>
      </c>
      <c r="Y25" s="42">
        <f t="shared" si="4"/>
        <v>47116722</v>
      </c>
      <c r="Z25" s="43">
        <f>+IF(X25&lt;&gt;0,+(Y25/X25)*100,0)</f>
        <v>34.020373671932575</v>
      </c>
      <c r="AA25" s="40">
        <f>+AA5+AA9+AA15+AA19+AA24</f>
        <v>338394158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123028561</v>
      </c>
      <c r="D28" s="19">
        <f>SUM(D29:D31)</f>
        <v>0</v>
      </c>
      <c r="E28" s="20">
        <f t="shared" si="5"/>
        <v>204311604</v>
      </c>
      <c r="F28" s="21">
        <f t="shared" si="5"/>
        <v>204311604</v>
      </c>
      <c r="G28" s="21">
        <f t="shared" si="5"/>
        <v>7653636</v>
      </c>
      <c r="H28" s="21">
        <f t="shared" si="5"/>
        <v>8858264</v>
      </c>
      <c r="I28" s="21">
        <f t="shared" si="5"/>
        <v>10957101</v>
      </c>
      <c r="J28" s="21">
        <f t="shared" si="5"/>
        <v>27469001</v>
      </c>
      <c r="K28" s="21">
        <f t="shared" si="5"/>
        <v>8311738</v>
      </c>
      <c r="L28" s="21">
        <f t="shared" si="5"/>
        <v>9334432</v>
      </c>
      <c r="M28" s="21">
        <f t="shared" si="5"/>
        <v>10548546</v>
      </c>
      <c r="N28" s="21">
        <f t="shared" si="5"/>
        <v>28194716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55663717</v>
      </c>
      <c r="X28" s="21">
        <f t="shared" si="5"/>
        <v>81171955</v>
      </c>
      <c r="Y28" s="21">
        <f t="shared" si="5"/>
        <v>-25508238</v>
      </c>
      <c r="Z28" s="4">
        <f>+IF(X28&lt;&gt;0,+(Y28/X28)*100,0)</f>
        <v>-31.42493980833651</v>
      </c>
      <c r="AA28" s="19">
        <f>SUM(AA29:AA31)</f>
        <v>204311604</v>
      </c>
    </row>
    <row r="29" spans="1:27" ht="13.5">
      <c r="A29" s="5" t="s">
        <v>33</v>
      </c>
      <c r="B29" s="3"/>
      <c r="C29" s="22">
        <v>20029812</v>
      </c>
      <c r="D29" s="22"/>
      <c r="E29" s="23">
        <v>27718077</v>
      </c>
      <c r="F29" s="24">
        <v>27718077</v>
      </c>
      <c r="G29" s="24">
        <v>1935379</v>
      </c>
      <c r="H29" s="24">
        <v>2028513</v>
      </c>
      <c r="I29" s="24">
        <v>2063037</v>
      </c>
      <c r="J29" s="24">
        <v>6026929</v>
      </c>
      <c r="K29" s="24">
        <v>2086140</v>
      </c>
      <c r="L29" s="24">
        <v>2307489</v>
      </c>
      <c r="M29" s="24">
        <v>2208536</v>
      </c>
      <c r="N29" s="24">
        <v>6602165</v>
      </c>
      <c r="O29" s="24"/>
      <c r="P29" s="24"/>
      <c r="Q29" s="24"/>
      <c r="R29" s="24"/>
      <c r="S29" s="24"/>
      <c r="T29" s="24"/>
      <c r="U29" s="24"/>
      <c r="V29" s="24"/>
      <c r="W29" s="24">
        <v>12629094</v>
      </c>
      <c r="X29" s="24">
        <v>11342081</v>
      </c>
      <c r="Y29" s="24">
        <v>1287013</v>
      </c>
      <c r="Z29" s="6">
        <v>11.35</v>
      </c>
      <c r="AA29" s="22">
        <v>27718077</v>
      </c>
    </row>
    <row r="30" spans="1:27" ht="13.5">
      <c r="A30" s="5" t="s">
        <v>34</v>
      </c>
      <c r="B30" s="3"/>
      <c r="C30" s="25">
        <v>7192387</v>
      </c>
      <c r="D30" s="25"/>
      <c r="E30" s="26">
        <v>69463766</v>
      </c>
      <c r="F30" s="27">
        <v>69463766</v>
      </c>
      <c r="G30" s="27">
        <v>242518</v>
      </c>
      <c r="H30" s="27">
        <v>190536</v>
      </c>
      <c r="I30" s="27">
        <v>605993</v>
      </c>
      <c r="J30" s="27">
        <v>1039047</v>
      </c>
      <c r="K30" s="27">
        <v>296630</v>
      </c>
      <c r="L30" s="27">
        <v>182056</v>
      </c>
      <c r="M30" s="27">
        <v>1822063</v>
      </c>
      <c r="N30" s="27">
        <v>2300749</v>
      </c>
      <c r="O30" s="27"/>
      <c r="P30" s="27"/>
      <c r="Q30" s="27"/>
      <c r="R30" s="27"/>
      <c r="S30" s="27"/>
      <c r="T30" s="27"/>
      <c r="U30" s="27"/>
      <c r="V30" s="27"/>
      <c r="W30" s="27">
        <v>3339796</v>
      </c>
      <c r="X30" s="27">
        <v>28190862</v>
      </c>
      <c r="Y30" s="27">
        <v>-24851066</v>
      </c>
      <c r="Z30" s="7">
        <v>-88.15</v>
      </c>
      <c r="AA30" s="25">
        <v>69463766</v>
      </c>
    </row>
    <row r="31" spans="1:27" ht="13.5">
      <c r="A31" s="5" t="s">
        <v>35</v>
      </c>
      <c r="B31" s="3"/>
      <c r="C31" s="22">
        <v>95806362</v>
      </c>
      <c r="D31" s="22"/>
      <c r="E31" s="23">
        <v>107129761</v>
      </c>
      <c r="F31" s="24">
        <v>107129761</v>
      </c>
      <c r="G31" s="24">
        <v>5475739</v>
      </c>
      <c r="H31" s="24">
        <v>6639215</v>
      </c>
      <c r="I31" s="24">
        <v>8288071</v>
      </c>
      <c r="J31" s="24">
        <v>20403025</v>
      </c>
      <c r="K31" s="24">
        <v>5928968</v>
      </c>
      <c r="L31" s="24">
        <v>6844887</v>
      </c>
      <c r="M31" s="24">
        <v>6517947</v>
      </c>
      <c r="N31" s="24">
        <v>19291802</v>
      </c>
      <c r="O31" s="24"/>
      <c r="P31" s="24"/>
      <c r="Q31" s="24"/>
      <c r="R31" s="24"/>
      <c r="S31" s="24"/>
      <c r="T31" s="24"/>
      <c r="U31" s="24"/>
      <c r="V31" s="24"/>
      <c r="W31" s="24">
        <v>39694827</v>
      </c>
      <c r="X31" s="24">
        <v>41639012</v>
      </c>
      <c r="Y31" s="24">
        <v>-1944185</v>
      </c>
      <c r="Z31" s="6">
        <v>-4.67</v>
      </c>
      <c r="AA31" s="22">
        <v>107129761</v>
      </c>
    </row>
    <row r="32" spans="1:27" ht="13.5">
      <c r="A32" s="2" t="s">
        <v>36</v>
      </c>
      <c r="B32" s="3"/>
      <c r="C32" s="19">
        <f aca="true" t="shared" si="6" ref="C32:Y32">SUM(C33:C37)</f>
        <v>260998</v>
      </c>
      <c r="D32" s="19">
        <f>SUM(D33:D37)</f>
        <v>0</v>
      </c>
      <c r="E32" s="20">
        <f t="shared" si="6"/>
        <v>1535116</v>
      </c>
      <c r="F32" s="21">
        <f t="shared" si="6"/>
        <v>1535116</v>
      </c>
      <c r="G32" s="21">
        <f t="shared" si="6"/>
        <v>800</v>
      </c>
      <c r="H32" s="21">
        <f t="shared" si="6"/>
        <v>18452</v>
      </c>
      <c r="I32" s="21">
        <f t="shared" si="6"/>
        <v>2177</v>
      </c>
      <c r="J32" s="21">
        <f t="shared" si="6"/>
        <v>21429</v>
      </c>
      <c r="K32" s="21">
        <f t="shared" si="6"/>
        <v>6600</v>
      </c>
      <c r="L32" s="21">
        <f t="shared" si="6"/>
        <v>6329</v>
      </c>
      <c r="M32" s="21">
        <f t="shared" si="6"/>
        <v>181711</v>
      </c>
      <c r="N32" s="21">
        <f t="shared" si="6"/>
        <v>194640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216069</v>
      </c>
      <c r="X32" s="21">
        <f t="shared" si="6"/>
        <v>239898</v>
      </c>
      <c r="Y32" s="21">
        <f t="shared" si="6"/>
        <v>-23829</v>
      </c>
      <c r="Z32" s="4">
        <f>+IF(X32&lt;&gt;0,+(Y32/X32)*100,0)</f>
        <v>-9.93297151289298</v>
      </c>
      <c r="AA32" s="19">
        <f>SUM(AA33:AA37)</f>
        <v>1535116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>
        <v>185116</v>
      </c>
      <c r="F34" s="24">
        <v>185116</v>
      </c>
      <c r="G34" s="24"/>
      <c r="H34" s="24">
        <v>16452</v>
      </c>
      <c r="I34" s="24"/>
      <c r="J34" s="24">
        <v>16452</v>
      </c>
      <c r="K34" s="24"/>
      <c r="L34" s="24"/>
      <c r="M34" s="24">
        <v>83181</v>
      </c>
      <c r="N34" s="24">
        <v>83181</v>
      </c>
      <c r="O34" s="24"/>
      <c r="P34" s="24"/>
      <c r="Q34" s="24"/>
      <c r="R34" s="24"/>
      <c r="S34" s="24"/>
      <c r="T34" s="24"/>
      <c r="U34" s="24"/>
      <c r="V34" s="24"/>
      <c r="W34" s="24">
        <v>99633</v>
      </c>
      <c r="X34" s="24">
        <v>96398</v>
      </c>
      <c r="Y34" s="24">
        <v>3235</v>
      </c>
      <c r="Z34" s="6">
        <v>3.36</v>
      </c>
      <c r="AA34" s="22">
        <v>185116</v>
      </c>
    </row>
    <row r="35" spans="1:27" ht="13.5">
      <c r="A35" s="5" t="s">
        <v>39</v>
      </c>
      <c r="B35" s="3"/>
      <c r="C35" s="22">
        <v>260998</v>
      </c>
      <c r="D35" s="22"/>
      <c r="E35" s="23">
        <v>1350000</v>
      </c>
      <c r="F35" s="24">
        <v>1350000</v>
      </c>
      <c r="G35" s="24">
        <v>800</v>
      </c>
      <c r="H35" s="24">
        <v>2000</v>
      </c>
      <c r="I35" s="24">
        <v>2177</v>
      </c>
      <c r="J35" s="24">
        <v>4977</v>
      </c>
      <c r="K35" s="24">
        <v>6600</v>
      </c>
      <c r="L35" s="24">
        <v>6329</v>
      </c>
      <c r="M35" s="24">
        <v>98530</v>
      </c>
      <c r="N35" s="24">
        <v>111459</v>
      </c>
      <c r="O35" s="24"/>
      <c r="P35" s="24"/>
      <c r="Q35" s="24"/>
      <c r="R35" s="24"/>
      <c r="S35" s="24"/>
      <c r="T35" s="24"/>
      <c r="U35" s="24"/>
      <c r="V35" s="24"/>
      <c r="W35" s="24">
        <v>116436</v>
      </c>
      <c r="X35" s="24">
        <v>143500</v>
      </c>
      <c r="Y35" s="24">
        <v>-27064</v>
      </c>
      <c r="Z35" s="6">
        <v>-18.86</v>
      </c>
      <c r="AA35" s="22">
        <v>1350000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1889811</v>
      </c>
      <c r="D38" s="19">
        <f>SUM(D39:D41)</f>
        <v>0</v>
      </c>
      <c r="E38" s="20">
        <f t="shared" si="7"/>
        <v>16345739</v>
      </c>
      <c r="F38" s="21">
        <f t="shared" si="7"/>
        <v>16345739</v>
      </c>
      <c r="G38" s="21">
        <f t="shared" si="7"/>
        <v>324752</v>
      </c>
      <c r="H38" s="21">
        <f t="shared" si="7"/>
        <v>354927</v>
      </c>
      <c r="I38" s="21">
        <f t="shared" si="7"/>
        <v>331603</v>
      </c>
      <c r="J38" s="21">
        <f t="shared" si="7"/>
        <v>1011282</v>
      </c>
      <c r="K38" s="21">
        <f t="shared" si="7"/>
        <v>536788</v>
      </c>
      <c r="L38" s="21">
        <f t="shared" si="7"/>
        <v>389942</v>
      </c>
      <c r="M38" s="21">
        <f t="shared" si="7"/>
        <v>481665</v>
      </c>
      <c r="N38" s="21">
        <f t="shared" si="7"/>
        <v>1408395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2419677</v>
      </c>
      <c r="X38" s="21">
        <f t="shared" si="7"/>
        <v>4051292</v>
      </c>
      <c r="Y38" s="21">
        <f t="shared" si="7"/>
        <v>-1631615</v>
      </c>
      <c r="Z38" s="4">
        <f>+IF(X38&lt;&gt;0,+(Y38/X38)*100,0)</f>
        <v>-40.273942238673484</v>
      </c>
      <c r="AA38" s="19">
        <f>SUM(AA39:AA41)</f>
        <v>16345739</v>
      </c>
    </row>
    <row r="39" spans="1:27" ht="13.5">
      <c r="A39" s="5" t="s">
        <v>43</v>
      </c>
      <c r="B39" s="3"/>
      <c r="C39" s="22">
        <v>696156</v>
      </c>
      <c r="D39" s="22"/>
      <c r="E39" s="23">
        <v>830000</v>
      </c>
      <c r="F39" s="24">
        <v>830000</v>
      </c>
      <c r="G39" s="24"/>
      <c r="H39" s="24"/>
      <c r="I39" s="24">
        <v>32942</v>
      </c>
      <c r="J39" s="24">
        <v>32942</v>
      </c>
      <c r="K39" s="24">
        <v>10604</v>
      </c>
      <c r="L39" s="24">
        <v>7120</v>
      </c>
      <c r="M39" s="24">
        <v>160624</v>
      </c>
      <c r="N39" s="24">
        <v>178348</v>
      </c>
      <c r="O39" s="24"/>
      <c r="P39" s="24"/>
      <c r="Q39" s="24"/>
      <c r="R39" s="24"/>
      <c r="S39" s="24"/>
      <c r="T39" s="24"/>
      <c r="U39" s="24"/>
      <c r="V39" s="24"/>
      <c r="W39" s="24">
        <v>211290</v>
      </c>
      <c r="X39" s="24">
        <v>319800</v>
      </c>
      <c r="Y39" s="24">
        <v>-108510</v>
      </c>
      <c r="Z39" s="6">
        <v>-33.93</v>
      </c>
      <c r="AA39" s="22">
        <v>830000</v>
      </c>
    </row>
    <row r="40" spans="1:27" ht="13.5">
      <c r="A40" s="5" t="s">
        <v>44</v>
      </c>
      <c r="B40" s="3"/>
      <c r="C40" s="22">
        <v>1193655</v>
      </c>
      <c r="D40" s="22"/>
      <c r="E40" s="23">
        <v>15515739</v>
      </c>
      <c r="F40" s="24">
        <v>15515739</v>
      </c>
      <c r="G40" s="24">
        <v>324752</v>
      </c>
      <c r="H40" s="24">
        <v>354927</v>
      </c>
      <c r="I40" s="24">
        <v>298661</v>
      </c>
      <c r="J40" s="24">
        <v>978340</v>
      </c>
      <c r="K40" s="24">
        <v>526184</v>
      </c>
      <c r="L40" s="24">
        <v>382822</v>
      </c>
      <c r="M40" s="24">
        <v>321041</v>
      </c>
      <c r="N40" s="24">
        <v>1230047</v>
      </c>
      <c r="O40" s="24"/>
      <c r="P40" s="24"/>
      <c r="Q40" s="24"/>
      <c r="R40" s="24"/>
      <c r="S40" s="24"/>
      <c r="T40" s="24"/>
      <c r="U40" s="24"/>
      <c r="V40" s="24"/>
      <c r="W40" s="24">
        <v>2208387</v>
      </c>
      <c r="X40" s="24">
        <v>3731492</v>
      </c>
      <c r="Y40" s="24">
        <v>-1523105</v>
      </c>
      <c r="Z40" s="6">
        <v>-40.82</v>
      </c>
      <c r="AA40" s="22">
        <v>15515739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8525009</v>
      </c>
      <c r="D42" s="19">
        <f>SUM(D43:D46)</f>
        <v>0</v>
      </c>
      <c r="E42" s="20">
        <f t="shared" si="8"/>
        <v>14824562</v>
      </c>
      <c r="F42" s="21">
        <f t="shared" si="8"/>
        <v>14824562</v>
      </c>
      <c r="G42" s="21">
        <f t="shared" si="8"/>
        <v>993590</v>
      </c>
      <c r="H42" s="21">
        <f t="shared" si="8"/>
        <v>972431</v>
      </c>
      <c r="I42" s="21">
        <f t="shared" si="8"/>
        <v>994424</v>
      </c>
      <c r="J42" s="21">
        <f t="shared" si="8"/>
        <v>2960445</v>
      </c>
      <c r="K42" s="21">
        <f t="shared" si="8"/>
        <v>1195359</v>
      </c>
      <c r="L42" s="21">
        <f t="shared" si="8"/>
        <v>1231844</v>
      </c>
      <c r="M42" s="21">
        <f t="shared" si="8"/>
        <v>1104010</v>
      </c>
      <c r="N42" s="21">
        <f t="shared" si="8"/>
        <v>3531213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6491658</v>
      </c>
      <c r="X42" s="21">
        <f t="shared" si="8"/>
        <v>6273470</v>
      </c>
      <c r="Y42" s="21">
        <f t="shared" si="8"/>
        <v>218188</v>
      </c>
      <c r="Z42" s="4">
        <f>+IF(X42&lt;&gt;0,+(Y42/X42)*100,0)</f>
        <v>3.477947611130682</v>
      </c>
      <c r="AA42" s="19">
        <f>SUM(AA43:AA46)</f>
        <v>14824562</v>
      </c>
    </row>
    <row r="43" spans="1:27" ht="13.5">
      <c r="A43" s="5" t="s">
        <v>47</v>
      </c>
      <c r="B43" s="3"/>
      <c r="C43" s="22">
        <v>8515448</v>
      </c>
      <c r="D43" s="22"/>
      <c r="E43" s="23">
        <v>9756962</v>
      </c>
      <c r="F43" s="24">
        <v>9756962</v>
      </c>
      <c r="G43" s="24">
        <v>798590</v>
      </c>
      <c r="H43" s="24">
        <v>664945</v>
      </c>
      <c r="I43" s="24">
        <v>779908</v>
      </c>
      <c r="J43" s="24">
        <v>2243443</v>
      </c>
      <c r="K43" s="24">
        <v>819419</v>
      </c>
      <c r="L43" s="24">
        <v>786844</v>
      </c>
      <c r="M43" s="24">
        <v>821010</v>
      </c>
      <c r="N43" s="24">
        <v>2427273</v>
      </c>
      <c r="O43" s="24"/>
      <c r="P43" s="24"/>
      <c r="Q43" s="24"/>
      <c r="R43" s="24"/>
      <c r="S43" s="24"/>
      <c r="T43" s="24"/>
      <c r="U43" s="24"/>
      <c r="V43" s="24"/>
      <c r="W43" s="24">
        <v>4670716</v>
      </c>
      <c r="X43" s="24">
        <v>3703754</v>
      </c>
      <c r="Y43" s="24">
        <v>966962</v>
      </c>
      <c r="Z43" s="6">
        <v>26.11</v>
      </c>
      <c r="AA43" s="22">
        <v>9756962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>
        <v>492000</v>
      </c>
      <c r="Y45" s="27">
        <v>-492000</v>
      </c>
      <c r="Z45" s="7">
        <v>-100</v>
      </c>
      <c r="AA45" s="25"/>
    </row>
    <row r="46" spans="1:27" ht="13.5">
      <c r="A46" s="5" t="s">
        <v>50</v>
      </c>
      <c r="B46" s="3"/>
      <c r="C46" s="22">
        <v>9561</v>
      </c>
      <c r="D46" s="22"/>
      <c r="E46" s="23">
        <v>5067600</v>
      </c>
      <c r="F46" s="24">
        <v>5067600</v>
      </c>
      <c r="G46" s="24">
        <v>195000</v>
      </c>
      <c r="H46" s="24">
        <v>307486</v>
      </c>
      <c r="I46" s="24">
        <v>214516</v>
      </c>
      <c r="J46" s="24">
        <v>717002</v>
      </c>
      <c r="K46" s="24">
        <v>375940</v>
      </c>
      <c r="L46" s="24">
        <v>445000</v>
      </c>
      <c r="M46" s="24">
        <v>283000</v>
      </c>
      <c r="N46" s="24">
        <v>1103940</v>
      </c>
      <c r="O46" s="24"/>
      <c r="P46" s="24"/>
      <c r="Q46" s="24"/>
      <c r="R46" s="24"/>
      <c r="S46" s="24"/>
      <c r="T46" s="24"/>
      <c r="U46" s="24"/>
      <c r="V46" s="24"/>
      <c r="W46" s="24">
        <v>1820942</v>
      </c>
      <c r="X46" s="24">
        <v>2077716</v>
      </c>
      <c r="Y46" s="24">
        <v>-256774</v>
      </c>
      <c r="Z46" s="6">
        <v>-12.36</v>
      </c>
      <c r="AA46" s="22">
        <v>5067600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133704379</v>
      </c>
      <c r="D48" s="40">
        <f>+D28+D32+D38+D42+D47</f>
        <v>0</v>
      </c>
      <c r="E48" s="41">
        <f t="shared" si="9"/>
        <v>237017021</v>
      </c>
      <c r="F48" s="42">
        <f t="shared" si="9"/>
        <v>237017021</v>
      </c>
      <c r="G48" s="42">
        <f t="shared" si="9"/>
        <v>8972778</v>
      </c>
      <c r="H48" s="42">
        <f t="shared" si="9"/>
        <v>10204074</v>
      </c>
      <c r="I48" s="42">
        <f t="shared" si="9"/>
        <v>12285305</v>
      </c>
      <c r="J48" s="42">
        <f t="shared" si="9"/>
        <v>31462157</v>
      </c>
      <c r="K48" s="42">
        <f t="shared" si="9"/>
        <v>10050485</v>
      </c>
      <c r="L48" s="42">
        <f t="shared" si="9"/>
        <v>10962547</v>
      </c>
      <c r="M48" s="42">
        <f t="shared" si="9"/>
        <v>12315932</v>
      </c>
      <c r="N48" s="42">
        <f t="shared" si="9"/>
        <v>33328964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64791121</v>
      </c>
      <c r="X48" s="42">
        <f t="shared" si="9"/>
        <v>91736615</v>
      </c>
      <c r="Y48" s="42">
        <f t="shared" si="9"/>
        <v>-26945494</v>
      </c>
      <c r="Z48" s="43">
        <f>+IF(X48&lt;&gt;0,+(Y48/X48)*100,0)</f>
        <v>-29.372670879561014</v>
      </c>
      <c r="AA48" s="40">
        <f>+AA28+AA32+AA38+AA42+AA47</f>
        <v>237017021</v>
      </c>
    </row>
    <row r="49" spans="1:27" ht="13.5">
      <c r="A49" s="14" t="s">
        <v>58</v>
      </c>
      <c r="B49" s="15"/>
      <c r="C49" s="44">
        <f aca="true" t="shared" si="10" ref="C49:Y49">+C25-C48</f>
        <v>96520291</v>
      </c>
      <c r="D49" s="44">
        <f>+D25-D48</f>
        <v>0</v>
      </c>
      <c r="E49" s="45">
        <f t="shared" si="10"/>
        <v>101377137</v>
      </c>
      <c r="F49" s="46">
        <f t="shared" si="10"/>
        <v>101377137</v>
      </c>
      <c r="G49" s="46">
        <f t="shared" si="10"/>
        <v>64410071</v>
      </c>
      <c r="H49" s="46">
        <f t="shared" si="10"/>
        <v>2083320</v>
      </c>
      <c r="I49" s="46">
        <f t="shared" si="10"/>
        <v>-1233225</v>
      </c>
      <c r="J49" s="46">
        <f t="shared" si="10"/>
        <v>65260166</v>
      </c>
      <c r="K49" s="46">
        <f t="shared" si="10"/>
        <v>7407308</v>
      </c>
      <c r="L49" s="46">
        <f t="shared" si="10"/>
        <v>47815192</v>
      </c>
      <c r="M49" s="46">
        <f t="shared" si="10"/>
        <v>338539</v>
      </c>
      <c r="N49" s="46">
        <f t="shared" si="10"/>
        <v>55561039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120821205</v>
      </c>
      <c r="X49" s="46">
        <f>IF(F25=F48,0,X25-X48)</f>
        <v>46758989</v>
      </c>
      <c r="Y49" s="46">
        <f t="shared" si="10"/>
        <v>74062216</v>
      </c>
      <c r="Z49" s="47">
        <f>+IF(X49&lt;&gt;0,+(Y49/X49)*100,0)</f>
        <v>158.3913972134855</v>
      </c>
      <c r="AA49" s="44">
        <f>+AA25-AA48</f>
        <v>101377137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482846766</v>
      </c>
      <c r="D5" s="19">
        <f>SUM(D6:D8)</f>
        <v>0</v>
      </c>
      <c r="E5" s="20">
        <f t="shared" si="0"/>
        <v>285468000</v>
      </c>
      <c r="F5" s="21">
        <f t="shared" si="0"/>
        <v>285468000</v>
      </c>
      <c r="G5" s="21">
        <f t="shared" si="0"/>
        <v>169503304</v>
      </c>
      <c r="H5" s="21">
        <f t="shared" si="0"/>
        <v>-7471635</v>
      </c>
      <c r="I5" s="21">
        <f t="shared" si="0"/>
        <v>-11430207</v>
      </c>
      <c r="J5" s="21">
        <f t="shared" si="0"/>
        <v>150601462</v>
      </c>
      <c r="K5" s="21">
        <f t="shared" si="0"/>
        <v>-20781789</v>
      </c>
      <c r="L5" s="21">
        <f t="shared" si="0"/>
        <v>178100650</v>
      </c>
      <c r="M5" s="21">
        <f t="shared" si="0"/>
        <v>5720981</v>
      </c>
      <c r="N5" s="21">
        <f t="shared" si="0"/>
        <v>163039842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313641304</v>
      </c>
      <c r="X5" s="21">
        <f t="shared" si="0"/>
        <v>141782440</v>
      </c>
      <c r="Y5" s="21">
        <f t="shared" si="0"/>
        <v>171858864</v>
      </c>
      <c r="Z5" s="4">
        <f>+IF(X5&lt;&gt;0,+(Y5/X5)*100,0)</f>
        <v>121.2130811121603</v>
      </c>
      <c r="AA5" s="19">
        <f>SUM(AA6:AA8)</f>
        <v>285468000</v>
      </c>
    </row>
    <row r="6" spans="1:27" ht="13.5">
      <c r="A6" s="5" t="s">
        <v>33</v>
      </c>
      <c r="B6" s="3"/>
      <c r="C6" s="22">
        <v>55746618</v>
      </c>
      <c r="D6" s="22"/>
      <c r="E6" s="23">
        <v>81600000</v>
      </c>
      <c r="F6" s="24">
        <v>81600000</v>
      </c>
      <c r="G6" s="24">
        <v>4056643</v>
      </c>
      <c r="H6" s="24">
        <v>6595328</v>
      </c>
      <c r="I6" s="24">
        <v>4124281</v>
      </c>
      <c r="J6" s="24">
        <v>14776252</v>
      </c>
      <c r="K6" s="24">
        <v>5353733</v>
      </c>
      <c r="L6" s="24">
        <v>5128740</v>
      </c>
      <c r="M6" s="24">
        <v>1635322</v>
      </c>
      <c r="N6" s="24">
        <v>12117795</v>
      </c>
      <c r="O6" s="24"/>
      <c r="P6" s="24"/>
      <c r="Q6" s="24"/>
      <c r="R6" s="24"/>
      <c r="S6" s="24"/>
      <c r="T6" s="24"/>
      <c r="U6" s="24"/>
      <c r="V6" s="24"/>
      <c r="W6" s="24">
        <v>26894047</v>
      </c>
      <c r="X6" s="24">
        <v>40528000</v>
      </c>
      <c r="Y6" s="24">
        <v>-13633953</v>
      </c>
      <c r="Z6" s="6">
        <v>-33.64</v>
      </c>
      <c r="AA6" s="22">
        <v>81600000</v>
      </c>
    </row>
    <row r="7" spans="1:27" ht="13.5">
      <c r="A7" s="5" t="s">
        <v>34</v>
      </c>
      <c r="B7" s="3"/>
      <c r="C7" s="25">
        <v>318116171</v>
      </c>
      <c r="D7" s="25"/>
      <c r="E7" s="26">
        <v>76952000</v>
      </c>
      <c r="F7" s="27">
        <v>76952000</v>
      </c>
      <c r="G7" s="27">
        <v>157990315</v>
      </c>
      <c r="H7" s="27">
        <v>-26574419</v>
      </c>
      <c r="I7" s="27">
        <v>-19516474</v>
      </c>
      <c r="J7" s="27">
        <v>111899422</v>
      </c>
      <c r="K7" s="27">
        <v>-33734840</v>
      </c>
      <c r="L7" s="27">
        <v>167309461</v>
      </c>
      <c r="M7" s="27">
        <v>1542172</v>
      </c>
      <c r="N7" s="27">
        <v>135116793</v>
      </c>
      <c r="O7" s="27"/>
      <c r="P7" s="27"/>
      <c r="Q7" s="27"/>
      <c r="R7" s="27"/>
      <c r="S7" s="27"/>
      <c r="T7" s="27"/>
      <c r="U7" s="27"/>
      <c r="V7" s="27"/>
      <c r="W7" s="27">
        <v>247016215</v>
      </c>
      <c r="X7" s="27">
        <v>38219494</v>
      </c>
      <c r="Y7" s="27">
        <v>208796721</v>
      </c>
      <c r="Z7" s="7">
        <v>546.31</v>
      </c>
      <c r="AA7" s="25">
        <v>76952000</v>
      </c>
    </row>
    <row r="8" spans="1:27" ht="13.5">
      <c r="A8" s="5" t="s">
        <v>35</v>
      </c>
      <c r="B8" s="3"/>
      <c r="C8" s="22">
        <v>108983977</v>
      </c>
      <c r="D8" s="22"/>
      <c r="E8" s="23">
        <v>126916000</v>
      </c>
      <c r="F8" s="24">
        <v>126916000</v>
      </c>
      <c r="G8" s="24">
        <v>7456346</v>
      </c>
      <c r="H8" s="24">
        <v>12507456</v>
      </c>
      <c r="I8" s="24">
        <v>3961986</v>
      </c>
      <c r="J8" s="24">
        <v>23925788</v>
      </c>
      <c r="K8" s="24">
        <v>7599318</v>
      </c>
      <c r="L8" s="24">
        <v>5662449</v>
      </c>
      <c r="M8" s="24">
        <v>2543487</v>
      </c>
      <c r="N8" s="24">
        <v>15805254</v>
      </c>
      <c r="O8" s="24"/>
      <c r="P8" s="24"/>
      <c r="Q8" s="24"/>
      <c r="R8" s="24"/>
      <c r="S8" s="24"/>
      <c r="T8" s="24"/>
      <c r="U8" s="24"/>
      <c r="V8" s="24"/>
      <c r="W8" s="24">
        <v>39731042</v>
      </c>
      <c r="X8" s="24">
        <v>63034946</v>
      </c>
      <c r="Y8" s="24">
        <v>-23303904</v>
      </c>
      <c r="Z8" s="6">
        <v>-36.97</v>
      </c>
      <c r="AA8" s="22">
        <v>126916000</v>
      </c>
    </row>
    <row r="9" spans="1:27" ht="13.5">
      <c r="A9" s="2" t="s">
        <v>36</v>
      </c>
      <c r="B9" s="3"/>
      <c r="C9" s="19">
        <f aca="true" t="shared" si="1" ref="C9:Y9">SUM(C10:C14)</f>
        <v>48084417</v>
      </c>
      <c r="D9" s="19">
        <f>SUM(D10:D14)</f>
        <v>0</v>
      </c>
      <c r="E9" s="20">
        <f t="shared" si="1"/>
        <v>44903000</v>
      </c>
      <c r="F9" s="21">
        <f t="shared" si="1"/>
        <v>44903000</v>
      </c>
      <c r="G9" s="21">
        <f t="shared" si="1"/>
        <v>3212875</v>
      </c>
      <c r="H9" s="21">
        <f t="shared" si="1"/>
        <v>3096321</v>
      </c>
      <c r="I9" s="21">
        <f t="shared" si="1"/>
        <v>3336689</v>
      </c>
      <c r="J9" s="21">
        <f t="shared" si="1"/>
        <v>9645885</v>
      </c>
      <c r="K9" s="21">
        <f t="shared" si="1"/>
        <v>3169332</v>
      </c>
      <c r="L9" s="21">
        <f t="shared" si="1"/>
        <v>2416299</v>
      </c>
      <c r="M9" s="21">
        <f t="shared" si="1"/>
        <v>899888</v>
      </c>
      <c r="N9" s="21">
        <f t="shared" si="1"/>
        <v>6485519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16131404</v>
      </c>
      <c r="X9" s="21">
        <f t="shared" si="1"/>
        <v>22301826</v>
      </c>
      <c r="Y9" s="21">
        <f t="shared" si="1"/>
        <v>-6170422</v>
      </c>
      <c r="Z9" s="4">
        <f>+IF(X9&lt;&gt;0,+(Y9/X9)*100,0)</f>
        <v>-27.66778827886111</v>
      </c>
      <c r="AA9" s="19">
        <f>SUM(AA10:AA14)</f>
        <v>44903000</v>
      </c>
    </row>
    <row r="10" spans="1:27" ht="13.5">
      <c r="A10" s="5" t="s">
        <v>37</v>
      </c>
      <c r="B10" s="3"/>
      <c r="C10" s="22">
        <v>15202762</v>
      </c>
      <c r="D10" s="22"/>
      <c r="E10" s="23">
        <v>14570000</v>
      </c>
      <c r="F10" s="24">
        <v>14570000</v>
      </c>
      <c r="G10" s="24">
        <v>802417</v>
      </c>
      <c r="H10" s="24">
        <v>758565</v>
      </c>
      <c r="I10" s="24">
        <v>899879</v>
      </c>
      <c r="J10" s="24">
        <v>2460861</v>
      </c>
      <c r="K10" s="24">
        <v>826933</v>
      </c>
      <c r="L10" s="24">
        <v>732080</v>
      </c>
      <c r="M10" s="24">
        <v>291993</v>
      </c>
      <c r="N10" s="24">
        <v>1851006</v>
      </c>
      <c r="O10" s="24"/>
      <c r="P10" s="24"/>
      <c r="Q10" s="24"/>
      <c r="R10" s="24"/>
      <c r="S10" s="24"/>
      <c r="T10" s="24"/>
      <c r="U10" s="24"/>
      <c r="V10" s="24"/>
      <c r="W10" s="24">
        <v>4311867</v>
      </c>
      <c r="X10" s="24">
        <v>7236434</v>
      </c>
      <c r="Y10" s="24">
        <v>-2924567</v>
      </c>
      <c r="Z10" s="6">
        <v>-40.41</v>
      </c>
      <c r="AA10" s="22">
        <v>14570000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27083604</v>
      </c>
      <c r="D12" s="22"/>
      <c r="E12" s="23">
        <v>30333000</v>
      </c>
      <c r="F12" s="24">
        <v>30333000</v>
      </c>
      <c r="G12" s="24">
        <v>2410458</v>
      </c>
      <c r="H12" s="24">
        <v>2337756</v>
      </c>
      <c r="I12" s="24">
        <v>2436810</v>
      </c>
      <c r="J12" s="24">
        <v>7185024</v>
      </c>
      <c r="K12" s="24">
        <v>2342399</v>
      </c>
      <c r="L12" s="24">
        <v>1684219</v>
      </c>
      <c r="M12" s="24">
        <v>607895</v>
      </c>
      <c r="N12" s="24">
        <v>4634513</v>
      </c>
      <c r="O12" s="24"/>
      <c r="P12" s="24"/>
      <c r="Q12" s="24"/>
      <c r="R12" s="24"/>
      <c r="S12" s="24"/>
      <c r="T12" s="24"/>
      <c r="U12" s="24"/>
      <c r="V12" s="24"/>
      <c r="W12" s="24">
        <v>11819537</v>
      </c>
      <c r="X12" s="24">
        <v>15065392</v>
      </c>
      <c r="Y12" s="24">
        <v>-3245855</v>
      </c>
      <c r="Z12" s="6">
        <v>-21.55</v>
      </c>
      <c r="AA12" s="22">
        <v>30333000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5798051</v>
      </c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12297462</v>
      </c>
      <c r="D15" s="19">
        <f>SUM(D16:D18)</f>
        <v>0</v>
      </c>
      <c r="E15" s="20">
        <f t="shared" si="2"/>
        <v>72238000</v>
      </c>
      <c r="F15" s="21">
        <f t="shared" si="2"/>
        <v>72238000</v>
      </c>
      <c r="G15" s="21">
        <f t="shared" si="2"/>
        <v>2250945</v>
      </c>
      <c r="H15" s="21">
        <f t="shared" si="2"/>
        <v>1575355</v>
      </c>
      <c r="I15" s="21">
        <f t="shared" si="2"/>
        <v>3746073</v>
      </c>
      <c r="J15" s="21">
        <f t="shared" si="2"/>
        <v>7572373</v>
      </c>
      <c r="K15" s="21">
        <f t="shared" si="2"/>
        <v>3516918</v>
      </c>
      <c r="L15" s="21">
        <f t="shared" si="2"/>
        <v>2448539</v>
      </c>
      <c r="M15" s="21">
        <f t="shared" si="2"/>
        <v>1447700</v>
      </c>
      <c r="N15" s="21">
        <f t="shared" si="2"/>
        <v>7413157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14985530</v>
      </c>
      <c r="X15" s="21">
        <f t="shared" si="2"/>
        <v>35878207</v>
      </c>
      <c r="Y15" s="21">
        <f t="shared" si="2"/>
        <v>-20892677</v>
      </c>
      <c r="Z15" s="4">
        <f>+IF(X15&lt;&gt;0,+(Y15/X15)*100,0)</f>
        <v>-58.232221582310395</v>
      </c>
      <c r="AA15" s="19">
        <f>SUM(AA16:AA18)</f>
        <v>72238000</v>
      </c>
    </row>
    <row r="16" spans="1:27" ht="13.5">
      <c r="A16" s="5" t="s">
        <v>43</v>
      </c>
      <c r="B16" s="3"/>
      <c r="C16" s="22">
        <v>4515748</v>
      </c>
      <c r="D16" s="22"/>
      <c r="E16" s="23">
        <v>52045000</v>
      </c>
      <c r="F16" s="24">
        <v>52045000</v>
      </c>
      <c r="G16" s="24">
        <v>1918634</v>
      </c>
      <c r="H16" s="24">
        <v>1186563</v>
      </c>
      <c r="I16" s="24">
        <v>1770572</v>
      </c>
      <c r="J16" s="24">
        <v>4875769</v>
      </c>
      <c r="K16" s="24">
        <v>1716788</v>
      </c>
      <c r="L16" s="24">
        <v>1129784</v>
      </c>
      <c r="M16" s="24">
        <v>1043018</v>
      </c>
      <c r="N16" s="24">
        <v>3889590</v>
      </c>
      <c r="O16" s="24"/>
      <c r="P16" s="24"/>
      <c r="Q16" s="24"/>
      <c r="R16" s="24"/>
      <c r="S16" s="24"/>
      <c r="T16" s="24"/>
      <c r="U16" s="24"/>
      <c r="V16" s="24"/>
      <c r="W16" s="24">
        <v>8765359</v>
      </c>
      <c r="X16" s="24">
        <v>25849017</v>
      </c>
      <c r="Y16" s="24">
        <v>-17083658</v>
      </c>
      <c r="Z16" s="6">
        <v>-66.09</v>
      </c>
      <c r="AA16" s="22">
        <v>52045000</v>
      </c>
    </row>
    <row r="17" spans="1:27" ht="13.5">
      <c r="A17" s="5" t="s">
        <v>44</v>
      </c>
      <c r="B17" s="3"/>
      <c r="C17" s="22">
        <v>3302477</v>
      </c>
      <c r="D17" s="22"/>
      <c r="E17" s="23">
        <v>5200000</v>
      </c>
      <c r="F17" s="24">
        <v>5200000</v>
      </c>
      <c r="G17" s="24">
        <v>55899</v>
      </c>
      <c r="H17" s="24">
        <v>87429</v>
      </c>
      <c r="I17" s="24">
        <v>381599</v>
      </c>
      <c r="J17" s="24">
        <v>524927</v>
      </c>
      <c r="K17" s="24">
        <v>300227</v>
      </c>
      <c r="L17" s="24">
        <v>419098</v>
      </c>
      <c r="M17" s="24">
        <v>104212</v>
      </c>
      <c r="N17" s="24">
        <v>823537</v>
      </c>
      <c r="O17" s="24"/>
      <c r="P17" s="24"/>
      <c r="Q17" s="24"/>
      <c r="R17" s="24"/>
      <c r="S17" s="24"/>
      <c r="T17" s="24"/>
      <c r="U17" s="24"/>
      <c r="V17" s="24"/>
      <c r="W17" s="24">
        <v>1348464</v>
      </c>
      <c r="X17" s="24">
        <v>2582666</v>
      </c>
      <c r="Y17" s="24">
        <v>-1234202</v>
      </c>
      <c r="Z17" s="6">
        <v>-47.79</v>
      </c>
      <c r="AA17" s="22">
        <v>5200000</v>
      </c>
    </row>
    <row r="18" spans="1:27" ht="13.5">
      <c r="A18" s="5" t="s">
        <v>45</v>
      </c>
      <c r="B18" s="3"/>
      <c r="C18" s="22">
        <v>4479237</v>
      </c>
      <c r="D18" s="22"/>
      <c r="E18" s="23">
        <v>14993000</v>
      </c>
      <c r="F18" s="24">
        <v>14993000</v>
      </c>
      <c r="G18" s="24">
        <v>276412</v>
      </c>
      <c r="H18" s="24">
        <v>301363</v>
      </c>
      <c r="I18" s="24">
        <v>1593902</v>
      </c>
      <c r="J18" s="24">
        <v>2171677</v>
      </c>
      <c r="K18" s="24">
        <v>1499903</v>
      </c>
      <c r="L18" s="24">
        <v>899657</v>
      </c>
      <c r="M18" s="24">
        <v>300470</v>
      </c>
      <c r="N18" s="24">
        <v>2700030</v>
      </c>
      <c r="O18" s="24"/>
      <c r="P18" s="24"/>
      <c r="Q18" s="24"/>
      <c r="R18" s="24"/>
      <c r="S18" s="24"/>
      <c r="T18" s="24"/>
      <c r="U18" s="24"/>
      <c r="V18" s="24"/>
      <c r="W18" s="24">
        <v>4871707</v>
      </c>
      <c r="X18" s="24">
        <v>7446524</v>
      </c>
      <c r="Y18" s="24">
        <v>-2574817</v>
      </c>
      <c r="Z18" s="6">
        <v>-34.58</v>
      </c>
      <c r="AA18" s="22">
        <v>14993000</v>
      </c>
    </row>
    <row r="19" spans="1:27" ht="13.5">
      <c r="A19" s="2" t="s">
        <v>46</v>
      </c>
      <c r="B19" s="8"/>
      <c r="C19" s="19">
        <f aca="true" t="shared" si="3" ref="C19:Y19">SUM(C20:C23)</f>
        <v>162742334</v>
      </c>
      <c r="D19" s="19">
        <f>SUM(D20:D23)</f>
        <v>0</v>
      </c>
      <c r="E19" s="20">
        <f t="shared" si="3"/>
        <v>495189000</v>
      </c>
      <c r="F19" s="21">
        <f t="shared" si="3"/>
        <v>495189000</v>
      </c>
      <c r="G19" s="21">
        <f t="shared" si="3"/>
        <v>10595614</v>
      </c>
      <c r="H19" s="21">
        <f t="shared" si="3"/>
        <v>4869385</v>
      </c>
      <c r="I19" s="21">
        <f t="shared" si="3"/>
        <v>24574339</v>
      </c>
      <c r="J19" s="21">
        <f t="shared" si="3"/>
        <v>40039338</v>
      </c>
      <c r="K19" s="21">
        <f t="shared" si="3"/>
        <v>19598538</v>
      </c>
      <c r="L19" s="21">
        <f t="shared" si="3"/>
        <v>24612933</v>
      </c>
      <c r="M19" s="21">
        <f t="shared" si="3"/>
        <v>9923938</v>
      </c>
      <c r="N19" s="21">
        <f t="shared" si="3"/>
        <v>54135409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94174747</v>
      </c>
      <c r="X19" s="21">
        <f t="shared" si="3"/>
        <v>245943870</v>
      </c>
      <c r="Y19" s="21">
        <f t="shared" si="3"/>
        <v>-151769123</v>
      </c>
      <c r="Z19" s="4">
        <f>+IF(X19&lt;&gt;0,+(Y19/X19)*100,0)</f>
        <v>-61.708845599607756</v>
      </c>
      <c r="AA19" s="19">
        <f>SUM(AA20:AA23)</f>
        <v>495189000</v>
      </c>
    </row>
    <row r="20" spans="1:27" ht="13.5">
      <c r="A20" s="5" t="s">
        <v>47</v>
      </c>
      <c r="B20" s="3"/>
      <c r="C20" s="22">
        <v>524123</v>
      </c>
      <c r="D20" s="22"/>
      <c r="E20" s="23">
        <v>4000000</v>
      </c>
      <c r="F20" s="24">
        <v>4000000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>
        <v>1986666</v>
      </c>
      <c r="Y20" s="24">
        <v>-1986666</v>
      </c>
      <c r="Z20" s="6">
        <v>-100</v>
      </c>
      <c r="AA20" s="22">
        <v>4000000</v>
      </c>
    </row>
    <row r="21" spans="1:27" ht="13.5">
      <c r="A21" s="5" t="s">
        <v>48</v>
      </c>
      <c r="B21" s="3"/>
      <c r="C21" s="22">
        <v>162218211</v>
      </c>
      <c r="D21" s="22"/>
      <c r="E21" s="23">
        <v>477689000</v>
      </c>
      <c r="F21" s="24">
        <v>477689000</v>
      </c>
      <c r="G21" s="24">
        <v>10281010</v>
      </c>
      <c r="H21" s="24">
        <v>4554045</v>
      </c>
      <c r="I21" s="24">
        <v>24087043</v>
      </c>
      <c r="J21" s="24">
        <v>38922098</v>
      </c>
      <c r="K21" s="24">
        <v>19302170</v>
      </c>
      <c r="L21" s="24">
        <v>24082650</v>
      </c>
      <c r="M21" s="24">
        <v>9660643</v>
      </c>
      <c r="N21" s="24">
        <v>53045463</v>
      </c>
      <c r="O21" s="24"/>
      <c r="P21" s="24"/>
      <c r="Q21" s="24"/>
      <c r="R21" s="24"/>
      <c r="S21" s="24"/>
      <c r="T21" s="24"/>
      <c r="U21" s="24"/>
      <c r="V21" s="24"/>
      <c r="W21" s="24">
        <v>91967561</v>
      </c>
      <c r="X21" s="24">
        <v>237252204</v>
      </c>
      <c r="Y21" s="24">
        <v>-145284643</v>
      </c>
      <c r="Z21" s="6">
        <v>-61.24</v>
      </c>
      <c r="AA21" s="22">
        <v>477689000</v>
      </c>
    </row>
    <row r="22" spans="1:27" ht="13.5">
      <c r="A22" s="5" t="s">
        <v>49</v>
      </c>
      <c r="B22" s="3"/>
      <c r="C22" s="25"/>
      <c r="D22" s="25"/>
      <c r="E22" s="26">
        <v>13500000</v>
      </c>
      <c r="F22" s="27">
        <v>13500000</v>
      </c>
      <c r="G22" s="27">
        <v>314604</v>
      </c>
      <c r="H22" s="27">
        <v>315340</v>
      </c>
      <c r="I22" s="27">
        <v>487296</v>
      </c>
      <c r="J22" s="27">
        <v>1117240</v>
      </c>
      <c r="K22" s="27">
        <v>296368</v>
      </c>
      <c r="L22" s="27">
        <v>530283</v>
      </c>
      <c r="M22" s="27">
        <v>263295</v>
      </c>
      <c r="N22" s="27">
        <v>1089946</v>
      </c>
      <c r="O22" s="27"/>
      <c r="P22" s="27"/>
      <c r="Q22" s="27"/>
      <c r="R22" s="27"/>
      <c r="S22" s="27"/>
      <c r="T22" s="27"/>
      <c r="U22" s="27"/>
      <c r="V22" s="27"/>
      <c r="W22" s="27">
        <v>2207186</v>
      </c>
      <c r="X22" s="27">
        <v>6705000</v>
      </c>
      <c r="Y22" s="27">
        <v>-4497814</v>
      </c>
      <c r="Z22" s="7">
        <v>-67.08</v>
      </c>
      <c r="AA22" s="25">
        <v>13500000</v>
      </c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>
        <v>311796</v>
      </c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706282775</v>
      </c>
      <c r="D25" s="40">
        <f>+D5+D9+D15+D19+D24</f>
        <v>0</v>
      </c>
      <c r="E25" s="41">
        <f t="shared" si="4"/>
        <v>897798000</v>
      </c>
      <c r="F25" s="42">
        <f t="shared" si="4"/>
        <v>897798000</v>
      </c>
      <c r="G25" s="42">
        <f t="shared" si="4"/>
        <v>185562738</v>
      </c>
      <c r="H25" s="42">
        <f t="shared" si="4"/>
        <v>2069426</v>
      </c>
      <c r="I25" s="42">
        <f t="shared" si="4"/>
        <v>20226894</v>
      </c>
      <c r="J25" s="42">
        <f t="shared" si="4"/>
        <v>207859058</v>
      </c>
      <c r="K25" s="42">
        <f t="shared" si="4"/>
        <v>5502999</v>
      </c>
      <c r="L25" s="42">
        <f t="shared" si="4"/>
        <v>207578421</v>
      </c>
      <c r="M25" s="42">
        <f t="shared" si="4"/>
        <v>17992507</v>
      </c>
      <c r="N25" s="42">
        <f t="shared" si="4"/>
        <v>231073927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438932985</v>
      </c>
      <c r="X25" s="42">
        <f t="shared" si="4"/>
        <v>445906343</v>
      </c>
      <c r="Y25" s="42">
        <f t="shared" si="4"/>
        <v>-6973358</v>
      </c>
      <c r="Z25" s="43">
        <f>+IF(X25&lt;&gt;0,+(Y25/X25)*100,0)</f>
        <v>-1.5638615842699506</v>
      </c>
      <c r="AA25" s="40">
        <f>+AA5+AA9+AA15+AA19+AA24</f>
        <v>897798000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236532592</v>
      </c>
      <c r="D28" s="19">
        <f>SUM(D29:D31)</f>
        <v>0</v>
      </c>
      <c r="E28" s="20">
        <f t="shared" si="5"/>
        <v>265294000</v>
      </c>
      <c r="F28" s="21">
        <f t="shared" si="5"/>
        <v>265294000</v>
      </c>
      <c r="G28" s="21">
        <f t="shared" si="5"/>
        <v>13170840</v>
      </c>
      <c r="H28" s="21">
        <f t="shared" si="5"/>
        <v>37468833</v>
      </c>
      <c r="I28" s="21">
        <f t="shared" si="5"/>
        <v>9310839</v>
      </c>
      <c r="J28" s="21">
        <f t="shared" si="5"/>
        <v>59950512</v>
      </c>
      <c r="K28" s="21">
        <f t="shared" si="5"/>
        <v>41476894</v>
      </c>
      <c r="L28" s="21">
        <f t="shared" si="5"/>
        <v>20677798</v>
      </c>
      <c r="M28" s="21">
        <f t="shared" si="5"/>
        <v>30268451</v>
      </c>
      <c r="N28" s="21">
        <f t="shared" si="5"/>
        <v>92423143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152373655</v>
      </c>
      <c r="X28" s="21">
        <f t="shared" si="5"/>
        <v>131762689</v>
      </c>
      <c r="Y28" s="21">
        <f t="shared" si="5"/>
        <v>20610966</v>
      </c>
      <c r="Z28" s="4">
        <f>+IF(X28&lt;&gt;0,+(Y28/X28)*100,0)</f>
        <v>15.642490416995056</v>
      </c>
      <c r="AA28" s="19">
        <f>SUM(AA29:AA31)</f>
        <v>265294000</v>
      </c>
    </row>
    <row r="29" spans="1:27" ht="13.5">
      <c r="A29" s="5" t="s">
        <v>33</v>
      </c>
      <c r="B29" s="3"/>
      <c r="C29" s="22">
        <v>55746618</v>
      </c>
      <c r="D29" s="22"/>
      <c r="E29" s="23">
        <v>81414000</v>
      </c>
      <c r="F29" s="24">
        <v>81414000</v>
      </c>
      <c r="G29" s="24">
        <v>4056643</v>
      </c>
      <c r="H29" s="24">
        <v>6595328</v>
      </c>
      <c r="I29" s="24">
        <v>4124281</v>
      </c>
      <c r="J29" s="24">
        <v>14776252</v>
      </c>
      <c r="K29" s="24">
        <v>5353733</v>
      </c>
      <c r="L29" s="24">
        <v>5128740</v>
      </c>
      <c r="M29" s="24">
        <v>7001308</v>
      </c>
      <c r="N29" s="24">
        <v>17483781</v>
      </c>
      <c r="O29" s="24"/>
      <c r="P29" s="24"/>
      <c r="Q29" s="24"/>
      <c r="R29" s="24"/>
      <c r="S29" s="24"/>
      <c r="T29" s="24"/>
      <c r="U29" s="24"/>
      <c r="V29" s="24"/>
      <c r="W29" s="24">
        <v>32260033</v>
      </c>
      <c r="X29" s="24">
        <v>40435620</v>
      </c>
      <c r="Y29" s="24">
        <v>-8175587</v>
      </c>
      <c r="Z29" s="6">
        <v>-20.22</v>
      </c>
      <c r="AA29" s="22">
        <v>81414000</v>
      </c>
    </row>
    <row r="30" spans="1:27" ht="13.5">
      <c r="A30" s="5" t="s">
        <v>34</v>
      </c>
      <c r="B30" s="3"/>
      <c r="C30" s="25">
        <v>64325031</v>
      </c>
      <c r="D30" s="25"/>
      <c r="E30" s="26">
        <v>76177000</v>
      </c>
      <c r="F30" s="27">
        <v>76177000</v>
      </c>
      <c r="G30" s="27">
        <v>1657851</v>
      </c>
      <c r="H30" s="27">
        <v>18366050</v>
      </c>
      <c r="I30" s="27">
        <v>1224572</v>
      </c>
      <c r="J30" s="27">
        <v>21248473</v>
      </c>
      <c r="K30" s="27">
        <v>27591596</v>
      </c>
      <c r="L30" s="27">
        <v>9886609</v>
      </c>
      <c r="M30" s="27">
        <v>17538147</v>
      </c>
      <c r="N30" s="27">
        <v>55016352</v>
      </c>
      <c r="O30" s="27"/>
      <c r="P30" s="27"/>
      <c r="Q30" s="27"/>
      <c r="R30" s="27"/>
      <c r="S30" s="27"/>
      <c r="T30" s="27"/>
      <c r="U30" s="27"/>
      <c r="V30" s="27"/>
      <c r="W30" s="27">
        <v>76264825</v>
      </c>
      <c r="X30" s="27">
        <v>37834577</v>
      </c>
      <c r="Y30" s="27">
        <v>38430248</v>
      </c>
      <c r="Z30" s="7">
        <v>101.57</v>
      </c>
      <c r="AA30" s="25">
        <v>76177000</v>
      </c>
    </row>
    <row r="31" spans="1:27" ht="13.5">
      <c r="A31" s="5" t="s">
        <v>35</v>
      </c>
      <c r="B31" s="3"/>
      <c r="C31" s="22">
        <v>116460943</v>
      </c>
      <c r="D31" s="22"/>
      <c r="E31" s="23">
        <v>107703000</v>
      </c>
      <c r="F31" s="24">
        <v>107703000</v>
      </c>
      <c r="G31" s="24">
        <v>7456346</v>
      </c>
      <c r="H31" s="24">
        <v>12507455</v>
      </c>
      <c r="I31" s="24">
        <v>3961986</v>
      </c>
      <c r="J31" s="24">
        <v>23925787</v>
      </c>
      <c r="K31" s="24">
        <v>8531565</v>
      </c>
      <c r="L31" s="24">
        <v>5662449</v>
      </c>
      <c r="M31" s="24">
        <v>5728996</v>
      </c>
      <c r="N31" s="24">
        <v>19923010</v>
      </c>
      <c r="O31" s="24"/>
      <c r="P31" s="24"/>
      <c r="Q31" s="24"/>
      <c r="R31" s="24"/>
      <c r="S31" s="24"/>
      <c r="T31" s="24"/>
      <c r="U31" s="24"/>
      <c r="V31" s="24"/>
      <c r="W31" s="24">
        <v>43848797</v>
      </c>
      <c r="X31" s="24">
        <v>53492492</v>
      </c>
      <c r="Y31" s="24">
        <v>-9643695</v>
      </c>
      <c r="Z31" s="6">
        <v>-18.03</v>
      </c>
      <c r="AA31" s="22">
        <v>107703000</v>
      </c>
    </row>
    <row r="32" spans="1:27" ht="13.5">
      <c r="A32" s="2" t="s">
        <v>36</v>
      </c>
      <c r="B32" s="3"/>
      <c r="C32" s="19">
        <f aca="true" t="shared" si="6" ref="C32:Y32">SUM(C33:C37)</f>
        <v>50889732</v>
      </c>
      <c r="D32" s="19">
        <f>SUM(D33:D37)</f>
        <v>0</v>
      </c>
      <c r="E32" s="20">
        <f t="shared" si="6"/>
        <v>44519000</v>
      </c>
      <c r="F32" s="21">
        <f t="shared" si="6"/>
        <v>44519000</v>
      </c>
      <c r="G32" s="21">
        <f t="shared" si="6"/>
        <v>3212875</v>
      </c>
      <c r="H32" s="21">
        <f t="shared" si="6"/>
        <v>3096321</v>
      </c>
      <c r="I32" s="21">
        <f t="shared" si="6"/>
        <v>3336689</v>
      </c>
      <c r="J32" s="21">
        <f t="shared" si="6"/>
        <v>9645885</v>
      </c>
      <c r="K32" s="21">
        <f t="shared" si="6"/>
        <v>3169332</v>
      </c>
      <c r="L32" s="21">
        <f t="shared" si="6"/>
        <v>2416299</v>
      </c>
      <c r="M32" s="21">
        <f t="shared" si="6"/>
        <v>3926858</v>
      </c>
      <c r="N32" s="21">
        <f t="shared" si="6"/>
        <v>9512489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19158374</v>
      </c>
      <c r="X32" s="21">
        <f t="shared" si="6"/>
        <v>22111103</v>
      </c>
      <c r="Y32" s="21">
        <f t="shared" si="6"/>
        <v>-2952729</v>
      </c>
      <c r="Z32" s="4">
        <f>+IF(X32&lt;&gt;0,+(Y32/X32)*100,0)</f>
        <v>-13.354055652492777</v>
      </c>
      <c r="AA32" s="19">
        <f>SUM(AA33:AA37)</f>
        <v>44519000</v>
      </c>
    </row>
    <row r="33" spans="1:27" ht="13.5">
      <c r="A33" s="5" t="s">
        <v>37</v>
      </c>
      <c r="B33" s="3"/>
      <c r="C33" s="22">
        <v>15365112</v>
      </c>
      <c r="D33" s="22"/>
      <c r="E33" s="23">
        <v>13846000</v>
      </c>
      <c r="F33" s="24">
        <v>13846000</v>
      </c>
      <c r="G33" s="24">
        <v>802417</v>
      </c>
      <c r="H33" s="24">
        <v>758565</v>
      </c>
      <c r="I33" s="24">
        <v>899879</v>
      </c>
      <c r="J33" s="24">
        <v>2460861</v>
      </c>
      <c r="K33" s="24">
        <v>826933</v>
      </c>
      <c r="L33" s="24">
        <v>732080</v>
      </c>
      <c r="M33" s="24">
        <v>1023785</v>
      </c>
      <c r="N33" s="24">
        <v>2582798</v>
      </c>
      <c r="O33" s="24"/>
      <c r="P33" s="24"/>
      <c r="Q33" s="24"/>
      <c r="R33" s="24"/>
      <c r="S33" s="24"/>
      <c r="T33" s="24"/>
      <c r="U33" s="24"/>
      <c r="V33" s="24"/>
      <c r="W33" s="24">
        <v>5043659</v>
      </c>
      <c r="X33" s="24">
        <v>6876846</v>
      </c>
      <c r="Y33" s="24">
        <v>-1833187</v>
      </c>
      <c r="Z33" s="6">
        <v>-26.66</v>
      </c>
      <c r="AA33" s="22">
        <v>13846000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29723859</v>
      </c>
      <c r="D35" s="22"/>
      <c r="E35" s="23">
        <v>30673000</v>
      </c>
      <c r="F35" s="24">
        <v>30673000</v>
      </c>
      <c r="G35" s="24">
        <v>2410458</v>
      </c>
      <c r="H35" s="24">
        <v>2337756</v>
      </c>
      <c r="I35" s="24">
        <v>2436810</v>
      </c>
      <c r="J35" s="24">
        <v>7185024</v>
      </c>
      <c r="K35" s="24">
        <v>2342399</v>
      </c>
      <c r="L35" s="24">
        <v>1684219</v>
      </c>
      <c r="M35" s="24">
        <v>2903073</v>
      </c>
      <c r="N35" s="24">
        <v>6929691</v>
      </c>
      <c r="O35" s="24"/>
      <c r="P35" s="24"/>
      <c r="Q35" s="24"/>
      <c r="R35" s="24"/>
      <c r="S35" s="24"/>
      <c r="T35" s="24"/>
      <c r="U35" s="24"/>
      <c r="V35" s="24"/>
      <c r="W35" s="24">
        <v>14114715</v>
      </c>
      <c r="X35" s="24">
        <v>15234257</v>
      </c>
      <c r="Y35" s="24">
        <v>-1119542</v>
      </c>
      <c r="Z35" s="6">
        <v>-7.35</v>
      </c>
      <c r="AA35" s="22">
        <v>30673000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5800761</v>
      </c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12392500</v>
      </c>
      <c r="D38" s="19">
        <f>SUM(D39:D41)</f>
        <v>0</v>
      </c>
      <c r="E38" s="20">
        <f t="shared" si="7"/>
        <v>72392000</v>
      </c>
      <c r="F38" s="21">
        <f t="shared" si="7"/>
        <v>72392000</v>
      </c>
      <c r="G38" s="21">
        <f t="shared" si="7"/>
        <v>2250945</v>
      </c>
      <c r="H38" s="21">
        <f t="shared" si="7"/>
        <v>1575357</v>
      </c>
      <c r="I38" s="21">
        <f t="shared" si="7"/>
        <v>3746073</v>
      </c>
      <c r="J38" s="21">
        <f t="shared" si="7"/>
        <v>7572375</v>
      </c>
      <c r="K38" s="21">
        <f t="shared" si="7"/>
        <v>3516918</v>
      </c>
      <c r="L38" s="21">
        <f t="shared" si="7"/>
        <v>2448539</v>
      </c>
      <c r="M38" s="21">
        <f t="shared" si="7"/>
        <v>2890018</v>
      </c>
      <c r="N38" s="21">
        <f t="shared" si="7"/>
        <v>8855475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16427850</v>
      </c>
      <c r="X38" s="21">
        <f t="shared" si="7"/>
        <v>35954698</v>
      </c>
      <c r="Y38" s="21">
        <f t="shared" si="7"/>
        <v>-19526848</v>
      </c>
      <c r="Z38" s="4">
        <f>+IF(X38&lt;&gt;0,+(Y38/X38)*100,0)</f>
        <v>-54.30958702531725</v>
      </c>
      <c r="AA38" s="19">
        <f>SUM(AA39:AA41)</f>
        <v>72392000</v>
      </c>
    </row>
    <row r="39" spans="1:27" ht="13.5">
      <c r="A39" s="5" t="s">
        <v>43</v>
      </c>
      <c r="B39" s="3"/>
      <c r="C39" s="22">
        <v>4515748</v>
      </c>
      <c r="D39" s="22"/>
      <c r="E39" s="23">
        <v>37400000</v>
      </c>
      <c r="F39" s="24">
        <v>37400000</v>
      </c>
      <c r="G39" s="24">
        <v>1918634</v>
      </c>
      <c r="H39" s="24">
        <v>1186564</v>
      </c>
      <c r="I39" s="24">
        <v>1770573</v>
      </c>
      <c r="J39" s="24">
        <v>4875771</v>
      </c>
      <c r="K39" s="24">
        <v>1716788</v>
      </c>
      <c r="L39" s="24">
        <v>1129784</v>
      </c>
      <c r="M39" s="24">
        <v>1438180</v>
      </c>
      <c r="N39" s="24">
        <v>4284752</v>
      </c>
      <c r="O39" s="24"/>
      <c r="P39" s="24"/>
      <c r="Q39" s="24"/>
      <c r="R39" s="24"/>
      <c r="S39" s="24"/>
      <c r="T39" s="24"/>
      <c r="U39" s="24"/>
      <c r="V39" s="24"/>
      <c r="W39" s="24">
        <v>9160523</v>
      </c>
      <c r="X39" s="24">
        <v>18575334</v>
      </c>
      <c r="Y39" s="24">
        <v>-9414811</v>
      </c>
      <c r="Z39" s="6">
        <v>-50.68</v>
      </c>
      <c r="AA39" s="22">
        <v>37400000</v>
      </c>
    </row>
    <row r="40" spans="1:27" ht="13.5">
      <c r="A40" s="5" t="s">
        <v>44</v>
      </c>
      <c r="B40" s="3"/>
      <c r="C40" s="22">
        <v>3302477</v>
      </c>
      <c r="D40" s="22"/>
      <c r="E40" s="23">
        <v>19845000</v>
      </c>
      <c r="F40" s="24">
        <v>19845000</v>
      </c>
      <c r="G40" s="24">
        <v>55899</v>
      </c>
      <c r="H40" s="24">
        <v>87430</v>
      </c>
      <c r="I40" s="24">
        <v>381599</v>
      </c>
      <c r="J40" s="24">
        <v>524928</v>
      </c>
      <c r="K40" s="24">
        <v>300227</v>
      </c>
      <c r="L40" s="24">
        <v>419098</v>
      </c>
      <c r="M40" s="24">
        <v>102460</v>
      </c>
      <c r="N40" s="24">
        <v>821785</v>
      </c>
      <c r="O40" s="24"/>
      <c r="P40" s="24"/>
      <c r="Q40" s="24"/>
      <c r="R40" s="24"/>
      <c r="S40" s="24"/>
      <c r="T40" s="24"/>
      <c r="U40" s="24"/>
      <c r="V40" s="24"/>
      <c r="W40" s="24">
        <v>1346713</v>
      </c>
      <c r="X40" s="24">
        <v>9856352</v>
      </c>
      <c r="Y40" s="24">
        <v>-8509639</v>
      </c>
      <c r="Z40" s="6">
        <v>-86.34</v>
      </c>
      <c r="AA40" s="22">
        <v>19845000</v>
      </c>
    </row>
    <row r="41" spans="1:27" ht="13.5">
      <c r="A41" s="5" t="s">
        <v>45</v>
      </c>
      <c r="B41" s="3"/>
      <c r="C41" s="22">
        <v>4574275</v>
      </c>
      <c r="D41" s="22"/>
      <c r="E41" s="23">
        <v>15147000</v>
      </c>
      <c r="F41" s="24">
        <v>15147000</v>
      </c>
      <c r="G41" s="24">
        <v>276412</v>
      </c>
      <c r="H41" s="24">
        <v>301363</v>
      </c>
      <c r="I41" s="24">
        <v>1593901</v>
      </c>
      <c r="J41" s="24">
        <v>2171676</v>
      </c>
      <c r="K41" s="24">
        <v>1499903</v>
      </c>
      <c r="L41" s="24">
        <v>899657</v>
      </c>
      <c r="M41" s="24">
        <v>1349378</v>
      </c>
      <c r="N41" s="24">
        <v>3748938</v>
      </c>
      <c r="O41" s="24"/>
      <c r="P41" s="24"/>
      <c r="Q41" s="24"/>
      <c r="R41" s="24"/>
      <c r="S41" s="24"/>
      <c r="T41" s="24"/>
      <c r="U41" s="24"/>
      <c r="V41" s="24"/>
      <c r="W41" s="24">
        <v>5920614</v>
      </c>
      <c r="X41" s="24">
        <v>7523012</v>
      </c>
      <c r="Y41" s="24">
        <v>-1602398</v>
      </c>
      <c r="Z41" s="6">
        <v>-21.3</v>
      </c>
      <c r="AA41" s="22">
        <v>15147000</v>
      </c>
    </row>
    <row r="42" spans="1:27" ht="13.5">
      <c r="A42" s="2" t="s">
        <v>46</v>
      </c>
      <c r="B42" s="8"/>
      <c r="C42" s="19">
        <f aca="true" t="shared" si="8" ref="C42:Y42">SUM(C43:C46)</f>
        <v>233958284</v>
      </c>
      <c r="D42" s="19">
        <f>SUM(D43:D46)</f>
        <v>0</v>
      </c>
      <c r="E42" s="20">
        <f t="shared" si="8"/>
        <v>302829000</v>
      </c>
      <c r="F42" s="21">
        <f t="shared" si="8"/>
        <v>302829000</v>
      </c>
      <c r="G42" s="21">
        <f t="shared" si="8"/>
        <v>10595614</v>
      </c>
      <c r="H42" s="21">
        <f t="shared" si="8"/>
        <v>4869385</v>
      </c>
      <c r="I42" s="21">
        <f t="shared" si="8"/>
        <v>24574339</v>
      </c>
      <c r="J42" s="21">
        <f t="shared" si="8"/>
        <v>40039338</v>
      </c>
      <c r="K42" s="21">
        <f t="shared" si="8"/>
        <v>19452224</v>
      </c>
      <c r="L42" s="21">
        <f t="shared" si="8"/>
        <v>24612933</v>
      </c>
      <c r="M42" s="21">
        <f t="shared" si="8"/>
        <v>19190700</v>
      </c>
      <c r="N42" s="21">
        <f t="shared" si="8"/>
        <v>63255857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103295195</v>
      </c>
      <c r="X42" s="21">
        <f t="shared" si="8"/>
        <v>150405070</v>
      </c>
      <c r="Y42" s="21">
        <f t="shared" si="8"/>
        <v>-47109875</v>
      </c>
      <c r="Z42" s="4">
        <f>+IF(X42&lt;&gt;0,+(Y42/X42)*100,0)</f>
        <v>-31.32199931824107</v>
      </c>
      <c r="AA42" s="19">
        <f>SUM(AA43:AA46)</f>
        <v>302829000</v>
      </c>
    </row>
    <row r="43" spans="1:27" ht="13.5">
      <c r="A43" s="5" t="s">
        <v>47</v>
      </c>
      <c r="B43" s="3"/>
      <c r="C43" s="22">
        <v>524123</v>
      </c>
      <c r="D43" s="22"/>
      <c r="E43" s="23">
        <v>4000000</v>
      </c>
      <c r="F43" s="24">
        <v>4000000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>
        <v>1986666</v>
      </c>
      <c r="Y43" s="24">
        <v>-1986666</v>
      </c>
      <c r="Z43" s="6">
        <v>-100</v>
      </c>
      <c r="AA43" s="22">
        <v>4000000</v>
      </c>
    </row>
    <row r="44" spans="1:27" ht="13.5">
      <c r="A44" s="5" t="s">
        <v>48</v>
      </c>
      <c r="B44" s="3"/>
      <c r="C44" s="22">
        <v>233434161</v>
      </c>
      <c r="D44" s="22"/>
      <c r="E44" s="23">
        <v>285329000</v>
      </c>
      <c r="F44" s="24">
        <v>285329000</v>
      </c>
      <c r="G44" s="24">
        <v>10281010</v>
      </c>
      <c r="H44" s="24">
        <v>4554045</v>
      </c>
      <c r="I44" s="24">
        <v>24087043</v>
      </c>
      <c r="J44" s="24">
        <v>38922098</v>
      </c>
      <c r="K44" s="24">
        <v>19155856</v>
      </c>
      <c r="L44" s="24">
        <v>24082650</v>
      </c>
      <c r="M44" s="24">
        <v>18529071</v>
      </c>
      <c r="N44" s="24">
        <v>61767577</v>
      </c>
      <c r="O44" s="24"/>
      <c r="P44" s="24"/>
      <c r="Q44" s="24"/>
      <c r="R44" s="24"/>
      <c r="S44" s="24"/>
      <c r="T44" s="24"/>
      <c r="U44" s="24"/>
      <c r="V44" s="24"/>
      <c r="W44" s="24">
        <v>100689675</v>
      </c>
      <c r="X44" s="24">
        <v>141713404</v>
      </c>
      <c r="Y44" s="24">
        <v>-41023729</v>
      </c>
      <c r="Z44" s="6">
        <v>-28.95</v>
      </c>
      <c r="AA44" s="22">
        <v>285329000</v>
      </c>
    </row>
    <row r="45" spans="1:27" ht="13.5">
      <c r="A45" s="5" t="s">
        <v>49</v>
      </c>
      <c r="B45" s="3"/>
      <c r="C45" s="25"/>
      <c r="D45" s="25"/>
      <c r="E45" s="26">
        <v>13500000</v>
      </c>
      <c r="F45" s="27">
        <v>13500000</v>
      </c>
      <c r="G45" s="27">
        <v>314604</v>
      </c>
      <c r="H45" s="27">
        <v>315340</v>
      </c>
      <c r="I45" s="27">
        <v>487296</v>
      </c>
      <c r="J45" s="27">
        <v>1117240</v>
      </c>
      <c r="K45" s="27">
        <v>296368</v>
      </c>
      <c r="L45" s="27">
        <v>530283</v>
      </c>
      <c r="M45" s="27">
        <v>661629</v>
      </c>
      <c r="N45" s="27">
        <v>1488280</v>
      </c>
      <c r="O45" s="27"/>
      <c r="P45" s="27"/>
      <c r="Q45" s="27"/>
      <c r="R45" s="27"/>
      <c r="S45" s="27"/>
      <c r="T45" s="27"/>
      <c r="U45" s="27"/>
      <c r="V45" s="27"/>
      <c r="W45" s="27">
        <v>2605520</v>
      </c>
      <c r="X45" s="27">
        <v>6705000</v>
      </c>
      <c r="Y45" s="27">
        <v>-4099480</v>
      </c>
      <c r="Z45" s="7">
        <v>-61.14</v>
      </c>
      <c r="AA45" s="25">
        <v>13500000</v>
      </c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>
        <v>311796</v>
      </c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534084904</v>
      </c>
      <c r="D48" s="40">
        <f>+D28+D32+D38+D42+D47</f>
        <v>0</v>
      </c>
      <c r="E48" s="41">
        <f t="shared" si="9"/>
        <v>685034000</v>
      </c>
      <c r="F48" s="42">
        <f t="shared" si="9"/>
        <v>685034000</v>
      </c>
      <c r="G48" s="42">
        <f t="shared" si="9"/>
        <v>29230274</v>
      </c>
      <c r="H48" s="42">
        <f t="shared" si="9"/>
        <v>47009896</v>
      </c>
      <c r="I48" s="42">
        <f t="shared" si="9"/>
        <v>40967940</v>
      </c>
      <c r="J48" s="42">
        <f t="shared" si="9"/>
        <v>117208110</v>
      </c>
      <c r="K48" s="42">
        <f t="shared" si="9"/>
        <v>67615368</v>
      </c>
      <c r="L48" s="42">
        <f t="shared" si="9"/>
        <v>50155569</v>
      </c>
      <c r="M48" s="42">
        <f t="shared" si="9"/>
        <v>56276027</v>
      </c>
      <c r="N48" s="42">
        <f t="shared" si="9"/>
        <v>174046964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291255074</v>
      </c>
      <c r="X48" s="42">
        <f t="shared" si="9"/>
        <v>340233560</v>
      </c>
      <c r="Y48" s="42">
        <f t="shared" si="9"/>
        <v>-48978486</v>
      </c>
      <c r="Z48" s="43">
        <f>+IF(X48&lt;&gt;0,+(Y48/X48)*100,0)</f>
        <v>-14.39554816403179</v>
      </c>
      <c r="AA48" s="40">
        <f>+AA28+AA32+AA38+AA42+AA47</f>
        <v>685034000</v>
      </c>
    </row>
    <row r="49" spans="1:27" ht="13.5">
      <c r="A49" s="14" t="s">
        <v>58</v>
      </c>
      <c r="B49" s="15"/>
      <c r="C49" s="44">
        <f aca="true" t="shared" si="10" ref="C49:Y49">+C25-C48</f>
        <v>172197871</v>
      </c>
      <c r="D49" s="44">
        <f>+D25-D48</f>
        <v>0</v>
      </c>
      <c r="E49" s="45">
        <f t="shared" si="10"/>
        <v>212764000</v>
      </c>
      <c r="F49" s="46">
        <f t="shared" si="10"/>
        <v>212764000</v>
      </c>
      <c r="G49" s="46">
        <f t="shared" si="10"/>
        <v>156332464</v>
      </c>
      <c r="H49" s="46">
        <f t="shared" si="10"/>
        <v>-44940470</v>
      </c>
      <c r="I49" s="46">
        <f t="shared" si="10"/>
        <v>-20741046</v>
      </c>
      <c r="J49" s="46">
        <f t="shared" si="10"/>
        <v>90650948</v>
      </c>
      <c r="K49" s="46">
        <f t="shared" si="10"/>
        <v>-62112369</v>
      </c>
      <c r="L49" s="46">
        <f t="shared" si="10"/>
        <v>157422852</v>
      </c>
      <c r="M49" s="46">
        <f t="shared" si="10"/>
        <v>-38283520</v>
      </c>
      <c r="N49" s="46">
        <f t="shared" si="10"/>
        <v>57026963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147677911</v>
      </c>
      <c r="X49" s="46">
        <f>IF(F25=F48,0,X25-X48)</f>
        <v>105672783</v>
      </c>
      <c r="Y49" s="46">
        <f t="shared" si="10"/>
        <v>42005128</v>
      </c>
      <c r="Z49" s="47">
        <f>+IF(X49&lt;&gt;0,+(Y49/X49)*100,0)</f>
        <v>39.750186195058376</v>
      </c>
      <c r="AA49" s="44">
        <f>+AA25-AA48</f>
        <v>212764000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105405628</v>
      </c>
      <c r="D5" s="19">
        <f>SUM(D6:D8)</f>
        <v>0</v>
      </c>
      <c r="E5" s="20">
        <f t="shared" si="0"/>
        <v>99069142</v>
      </c>
      <c r="F5" s="21">
        <f t="shared" si="0"/>
        <v>99069142</v>
      </c>
      <c r="G5" s="21">
        <f t="shared" si="0"/>
        <v>28773813</v>
      </c>
      <c r="H5" s="21">
        <f t="shared" si="0"/>
        <v>5064049</v>
      </c>
      <c r="I5" s="21">
        <f t="shared" si="0"/>
        <v>2708941</v>
      </c>
      <c r="J5" s="21">
        <f t="shared" si="0"/>
        <v>36546803</v>
      </c>
      <c r="K5" s="21">
        <f t="shared" si="0"/>
        <v>2569962</v>
      </c>
      <c r="L5" s="21">
        <f t="shared" si="0"/>
        <v>2788183</v>
      </c>
      <c r="M5" s="21">
        <f t="shared" si="0"/>
        <v>18919626</v>
      </c>
      <c r="N5" s="21">
        <f t="shared" si="0"/>
        <v>24277771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60824574</v>
      </c>
      <c r="X5" s="21">
        <f t="shared" si="0"/>
        <v>57120000</v>
      </c>
      <c r="Y5" s="21">
        <f t="shared" si="0"/>
        <v>3704574</v>
      </c>
      <c r="Z5" s="4">
        <f>+IF(X5&lt;&gt;0,+(Y5/X5)*100,0)</f>
        <v>6.485598739495798</v>
      </c>
      <c r="AA5" s="19">
        <f>SUM(AA6:AA8)</f>
        <v>99069142</v>
      </c>
    </row>
    <row r="6" spans="1:27" ht="13.5">
      <c r="A6" s="5" t="s">
        <v>33</v>
      </c>
      <c r="B6" s="3"/>
      <c r="C6" s="22">
        <v>79675599</v>
      </c>
      <c r="D6" s="22"/>
      <c r="E6" s="23">
        <v>72572000</v>
      </c>
      <c r="F6" s="24">
        <v>72572000</v>
      </c>
      <c r="G6" s="24">
        <v>25640119</v>
      </c>
      <c r="H6" s="24">
        <v>934000</v>
      </c>
      <c r="I6" s="24">
        <v>183</v>
      </c>
      <c r="J6" s="24">
        <v>26574302</v>
      </c>
      <c r="K6" s="24"/>
      <c r="L6" s="24"/>
      <c r="M6" s="24">
        <v>16044145</v>
      </c>
      <c r="N6" s="24">
        <v>16044145</v>
      </c>
      <c r="O6" s="24"/>
      <c r="P6" s="24"/>
      <c r="Q6" s="24"/>
      <c r="R6" s="24"/>
      <c r="S6" s="24"/>
      <c r="T6" s="24"/>
      <c r="U6" s="24"/>
      <c r="V6" s="24"/>
      <c r="W6" s="24">
        <v>42618447</v>
      </c>
      <c r="X6" s="24">
        <v>49230000</v>
      </c>
      <c r="Y6" s="24">
        <v>-6611553</v>
      </c>
      <c r="Z6" s="6">
        <v>-13.43</v>
      </c>
      <c r="AA6" s="22">
        <v>72572000</v>
      </c>
    </row>
    <row r="7" spans="1:27" ht="13.5">
      <c r="A7" s="5" t="s">
        <v>34</v>
      </c>
      <c r="B7" s="3"/>
      <c r="C7" s="25">
        <v>25722356</v>
      </c>
      <c r="D7" s="25"/>
      <c r="E7" s="26">
        <v>23261983</v>
      </c>
      <c r="F7" s="27">
        <v>23261983</v>
      </c>
      <c r="G7" s="27">
        <v>2363312</v>
      </c>
      <c r="H7" s="27">
        <v>4093571</v>
      </c>
      <c r="I7" s="27">
        <v>2679862</v>
      </c>
      <c r="J7" s="27">
        <v>9136745</v>
      </c>
      <c r="K7" s="27">
        <v>2541066</v>
      </c>
      <c r="L7" s="27">
        <v>2758034</v>
      </c>
      <c r="M7" s="27">
        <v>2770520</v>
      </c>
      <c r="N7" s="27">
        <v>8069620</v>
      </c>
      <c r="O7" s="27"/>
      <c r="P7" s="27"/>
      <c r="Q7" s="27"/>
      <c r="R7" s="27"/>
      <c r="S7" s="27"/>
      <c r="T7" s="27"/>
      <c r="U7" s="27"/>
      <c r="V7" s="27"/>
      <c r="W7" s="27">
        <v>17206365</v>
      </c>
      <c r="X7" s="27">
        <v>3029000</v>
      </c>
      <c r="Y7" s="27">
        <v>14177365</v>
      </c>
      <c r="Z7" s="7">
        <v>468.05</v>
      </c>
      <c r="AA7" s="25">
        <v>23261983</v>
      </c>
    </row>
    <row r="8" spans="1:27" ht="13.5">
      <c r="A8" s="5" t="s">
        <v>35</v>
      </c>
      <c r="B8" s="3"/>
      <c r="C8" s="22">
        <v>7673</v>
      </c>
      <c r="D8" s="22"/>
      <c r="E8" s="23">
        <v>3235159</v>
      </c>
      <c r="F8" s="24">
        <v>3235159</v>
      </c>
      <c r="G8" s="24">
        <v>770382</v>
      </c>
      <c r="H8" s="24">
        <v>36478</v>
      </c>
      <c r="I8" s="24">
        <v>28896</v>
      </c>
      <c r="J8" s="24">
        <v>835756</v>
      </c>
      <c r="K8" s="24">
        <v>28896</v>
      </c>
      <c r="L8" s="24">
        <v>30149</v>
      </c>
      <c r="M8" s="24">
        <v>104961</v>
      </c>
      <c r="N8" s="24">
        <v>164006</v>
      </c>
      <c r="O8" s="24"/>
      <c r="P8" s="24"/>
      <c r="Q8" s="24"/>
      <c r="R8" s="24"/>
      <c r="S8" s="24"/>
      <c r="T8" s="24"/>
      <c r="U8" s="24"/>
      <c r="V8" s="24"/>
      <c r="W8" s="24">
        <v>999762</v>
      </c>
      <c r="X8" s="24">
        <v>4861000</v>
      </c>
      <c r="Y8" s="24">
        <v>-3861238</v>
      </c>
      <c r="Z8" s="6">
        <v>-79.43</v>
      </c>
      <c r="AA8" s="22">
        <v>3235159</v>
      </c>
    </row>
    <row r="9" spans="1:27" ht="13.5">
      <c r="A9" s="2" t="s">
        <v>36</v>
      </c>
      <c r="B9" s="3"/>
      <c r="C9" s="19">
        <f aca="true" t="shared" si="1" ref="C9:Y9">SUM(C10:C14)</f>
        <v>8230787</v>
      </c>
      <c r="D9" s="19">
        <f>SUM(D10:D14)</f>
        <v>0</v>
      </c>
      <c r="E9" s="20">
        <f t="shared" si="1"/>
        <v>7874049</v>
      </c>
      <c r="F9" s="21">
        <f t="shared" si="1"/>
        <v>7874049</v>
      </c>
      <c r="G9" s="21">
        <f t="shared" si="1"/>
        <v>104052</v>
      </c>
      <c r="H9" s="21">
        <f t="shared" si="1"/>
        <v>63214</v>
      </c>
      <c r="I9" s="21">
        <f t="shared" si="1"/>
        <v>39156</v>
      </c>
      <c r="J9" s="21">
        <f t="shared" si="1"/>
        <v>206422</v>
      </c>
      <c r="K9" s="21">
        <f t="shared" si="1"/>
        <v>35474</v>
      </c>
      <c r="L9" s="21">
        <f t="shared" si="1"/>
        <v>43900</v>
      </c>
      <c r="M9" s="21">
        <f t="shared" si="1"/>
        <v>29356</v>
      </c>
      <c r="N9" s="21">
        <f t="shared" si="1"/>
        <v>108730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315152</v>
      </c>
      <c r="X9" s="21">
        <f t="shared" si="1"/>
        <v>3579498</v>
      </c>
      <c r="Y9" s="21">
        <f t="shared" si="1"/>
        <v>-3264346</v>
      </c>
      <c r="Z9" s="4">
        <f>+IF(X9&lt;&gt;0,+(Y9/X9)*100,0)</f>
        <v>-91.19563693009466</v>
      </c>
      <c r="AA9" s="19">
        <f>SUM(AA10:AA14)</f>
        <v>7874049</v>
      </c>
    </row>
    <row r="10" spans="1:27" ht="13.5">
      <c r="A10" s="5" t="s">
        <v>37</v>
      </c>
      <c r="B10" s="3"/>
      <c r="C10" s="22">
        <v>580796</v>
      </c>
      <c r="D10" s="22"/>
      <c r="E10" s="23">
        <v>724957</v>
      </c>
      <c r="F10" s="24">
        <v>724957</v>
      </c>
      <c r="G10" s="24">
        <v>35829</v>
      </c>
      <c r="H10" s="24">
        <v>27424</v>
      </c>
      <c r="I10" s="24">
        <v>22766</v>
      </c>
      <c r="J10" s="24">
        <v>86019</v>
      </c>
      <c r="K10" s="24">
        <v>28588</v>
      </c>
      <c r="L10" s="24">
        <v>26049</v>
      </c>
      <c r="M10" s="24">
        <v>23740</v>
      </c>
      <c r="N10" s="24">
        <v>78377</v>
      </c>
      <c r="O10" s="24"/>
      <c r="P10" s="24"/>
      <c r="Q10" s="24"/>
      <c r="R10" s="24"/>
      <c r="S10" s="24"/>
      <c r="T10" s="24"/>
      <c r="U10" s="24"/>
      <c r="V10" s="24"/>
      <c r="W10" s="24">
        <v>164396</v>
      </c>
      <c r="X10" s="24">
        <v>230498</v>
      </c>
      <c r="Y10" s="24">
        <v>-66102</v>
      </c>
      <c r="Z10" s="6">
        <v>-28.68</v>
      </c>
      <c r="AA10" s="22">
        <v>724957</v>
      </c>
    </row>
    <row r="11" spans="1:27" ht="13.5">
      <c r="A11" s="5" t="s">
        <v>38</v>
      </c>
      <c r="B11" s="3"/>
      <c r="C11" s="22"/>
      <c r="D11" s="22"/>
      <c r="E11" s="23">
        <v>17391</v>
      </c>
      <c r="F11" s="24">
        <v>17391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>
        <v>17391</v>
      </c>
    </row>
    <row r="12" spans="1:27" ht="13.5">
      <c r="A12" s="5" t="s">
        <v>39</v>
      </c>
      <c r="B12" s="3"/>
      <c r="C12" s="22">
        <v>7649991</v>
      </c>
      <c r="D12" s="22"/>
      <c r="E12" s="23">
        <v>7131701</v>
      </c>
      <c r="F12" s="24">
        <v>7131701</v>
      </c>
      <c r="G12" s="24">
        <v>68223</v>
      </c>
      <c r="H12" s="24">
        <v>35790</v>
      </c>
      <c r="I12" s="24">
        <v>16390</v>
      </c>
      <c r="J12" s="24">
        <v>120403</v>
      </c>
      <c r="K12" s="24">
        <v>6886</v>
      </c>
      <c r="L12" s="24">
        <v>17851</v>
      </c>
      <c r="M12" s="24">
        <v>5616</v>
      </c>
      <c r="N12" s="24">
        <v>30353</v>
      </c>
      <c r="O12" s="24"/>
      <c r="P12" s="24"/>
      <c r="Q12" s="24"/>
      <c r="R12" s="24"/>
      <c r="S12" s="24"/>
      <c r="T12" s="24"/>
      <c r="U12" s="24"/>
      <c r="V12" s="24"/>
      <c r="W12" s="24">
        <v>150756</v>
      </c>
      <c r="X12" s="24">
        <v>3349000</v>
      </c>
      <c r="Y12" s="24">
        <v>-3198244</v>
      </c>
      <c r="Z12" s="6">
        <v>-95.5</v>
      </c>
      <c r="AA12" s="22">
        <v>7131701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521093</v>
      </c>
      <c r="D15" s="19">
        <f>SUM(D16:D18)</f>
        <v>0</v>
      </c>
      <c r="E15" s="20">
        <f t="shared" si="2"/>
        <v>33070515</v>
      </c>
      <c r="F15" s="21">
        <f t="shared" si="2"/>
        <v>33070515</v>
      </c>
      <c r="G15" s="21">
        <f t="shared" si="2"/>
        <v>14300</v>
      </c>
      <c r="H15" s="21">
        <f t="shared" si="2"/>
        <v>608090</v>
      </c>
      <c r="I15" s="21">
        <f t="shared" si="2"/>
        <v>26881</v>
      </c>
      <c r="J15" s="21">
        <f t="shared" si="2"/>
        <v>649271</v>
      </c>
      <c r="K15" s="21">
        <f t="shared" si="2"/>
        <v>9085</v>
      </c>
      <c r="L15" s="21">
        <f t="shared" si="2"/>
        <v>13635914</v>
      </c>
      <c r="M15" s="21">
        <f t="shared" si="2"/>
        <v>12657</v>
      </c>
      <c r="N15" s="21">
        <f t="shared" si="2"/>
        <v>13657656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14306927</v>
      </c>
      <c r="X15" s="21">
        <f t="shared" si="2"/>
        <v>654554</v>
      </c>
      <c r="Y15" s="21">
        <f t="shared" si="2"/>
        <v>13652373</v>
      </c>
      <c r="Z15" s="4">
        <f>+IF(X15&lt;&gt;0,+(Y15/X15)*100,0)</f>
        <v>2085.7519776825134</v>
      </c>
      <c r="AA15" s="19">
        <f>SUM(AA16:AA18)</f>
        <v>33070515</v>
      </c>
    </row>
    <row r="16" spans="1:27" ht="13.5">
      <c r="A16" s="5" t="s">
        <v>43</v>
      </c>
      <c r="B16" s="3"/>
      <c r="C16" s="22">
        <v>521093</v>
      </c>
      <c r="D16" s="22"/>
      <c r="E16" s="23">
        <v>136207</v>
      </c>
      <c r="F16" s="24">
        <v>136207</v>
      </c>
      <c r="G16" s="24">
        <v>14300</v>
      </c>
      <c r="H16" s="24">
        <v>14090</v>
      </c>
      <c r="I16" s="24">
        <v>26881</v>
      </c>
      <c r="J16" s="24">
        <v>55271</v>
      </c>
      <c r="K16" s="24">
        <v>9085</v>
      </c>
      <c r="L16" s="24">
        <v>19914</v>
      </c>
      <c r="M16" s="24">
        <v>12657</v>
      </c>
      <c r="N16" s="24">
        <v>41656</v>
      </c>
      <c r="O16" s="24"/>
      <c r="P16" s="24"/>
      <c r="Q16" s="24"/>
      <c r="R16" s="24"/>
      <c r="S16" s="24"/>
      <c r="T16" s="24"/>
      <c r="U16" s="24"/>
      <c r="V16" s="24"/>
      <c r="W16" s="24">
        <v>96927</v>
      </c>
      <c r="X16" s="24">
        <v>654554</v>
      </c>
      <c r="Y16" s="24">
        <v>-557627</v>
      </c>
      <c r="Z16" s="6">
        <v>-85.19</v>
      </c>
      <c r="AA16" s="22">
        <v>136207</v>
      </c>
    </row>
    <row r="17" spans="1:27" ht="13.5">
      <c r="A17" s="5" t="s">
        <v>44</v>
      </c>
      <c r="B17" s="3"/>
      <c r="C17" s="22"/>
      <c r="D17" s="22"/>
      <c r="E17" s="23">
        <v>32934308</v>
      </c>
      <c r="F17" s="24">
        <v>32934308</v>
      </c>
      <c r="G17" s="24"/>
      <c r="H17" s="24">
        <v>594000</v>
      </c>
      <c r="I17" s="24"/>
      <c r="J17" s="24">
        <v>594000</v>
      </c>
      <c r="K17" s="24"/>
      <c r="L17" s="24">
        <v>13616000</v>
      </c>
      <c r="M17" s="24"/>
      <c r="N17" s="24">
        <v>13616000</v>
      </c>
      <c r="O17" s="24"/>
      <c r="P17" s="24"/>
      <c r="Q17" s="24"/>
      <c r="R17" s="24"/>
      <c r="S17" s="24"/>
      <c r="T17" s="24"/>
      <c r="U17" s="24"/>
      <c r="V17" s="24"/>
      <c r="W17" s="24">
        <v>14210000</v>
      </c>
      <c r="X17" s="24"/>
      <c r="Y17" s="24">
        <v>14210000</v>
      </c>
      <c r="Z17" s="6">
        <v>0</v>
      </c>
      <c r="AA17" s="22">
        <v>32934308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89764118</v>
      </c>
      <c r="D19" s="19">
        <f>SUM(D20:D23)</f>
        <v>0</v>
      </c>
      <c r="E19" s="20">
        <f t="shared" si="3"/>
        <v>204301362</v>
      </c>
      <c r="F19" s="21">
        <f t="shared" si="3"/>
        <v>204301362</v>
      </c>
      <c r="G19" s="21">
        <f t="shared" si="3"/>
        <v>10659720</v>
      </c>
      <c r="H19" s="21">
        <f t="shared" si="3"/>
        <v>11150944</v>
      </c>
      <c r="I19" s="21">
        <f t="shared" si="3"/>
        <v>9459957</v>
      </c>
      <c r="J19" s="21">
        <f t="shared" si="3"/>
        <v>31270621</v>
      </c>
      <c r="K19" s="21">
        <f t="shared" si="3"/>
        <v>17243678</v>
      </c>
      <c r="L19" s="21">
        <f t="shared" si="3"/>
        <v>11757671</v>
      </c>
      <c r="M19" s="21">
        <f t="shared" si="3"/>
        <v>8323754</v>
      </c>
      <c r="N19" s="21">
        <f t="shared" si="3"/>
        <v>37325103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68595724</v>
      </c>
      <c r="X19" s="21">
        <f t="shared" si="3"/>
        <v>78911000</v>
      </c>
      <c r="Y19" s="21">
        <f t="shared" si="3"/>
        <v>-10315276</v>
      </c>
      <c r="Z19" s="4">
        <f>+IF(X19&lt;&gt;0,+(Y19/X19)*100,0)</f>
        <v>-13.072038118893436</v>
      </c>
      <c r="AA19" s="19">
        <f>SUM(AA20:AA23)</f>
        <v>204301362</v>
      </c>
    </row>
    <row r="20" spans="1:27" ht="13.5">
      <c r="A20" s="5" t="s">
        <v>47</v>
      </c>
      <c r="B20" s="3"/>
      <c r="C20" s="22">
        <v>47195469</v>
      </c>
      <c r="D20" s="22"/>
      <c r="E20" s="23">
        <v>66367548</v>
      </c>
      <c r="F20" s="24">
        <v>66367548</v>
      </c>
      <c r="G20" s="24">
        <v>4531871</v>
      </c>
      <c r="H20" s="24">
        <v>3802780</v>
      </c>
      <c r="I20" s="24">
        <v>3743808</v>
      </c>
      <c r="J20" s="24">
        <v>12078459</v>
      </c>
      <c r="K20" s="24">
        <v>5255910</v>
      </c>
      <c r="L20" s="24">
        <v>4514914</v>
      </c>
      <c r="M20" s="24">
        <v>1645807</v>
      </c>
      <c r="N20" s="24">
        <v>11416631</v>
      </c>
      <c r="O20" s="24"/>
      <c r="P20" s="24"/>
      <c r="Q20" s="24"/>
      <c r="R20" s="24"/>
      <c r="S20" s="24"/>
      <c r="T20" s="24"/>
      <c r="U20" s="24"/>
      <c r="V20" s="24"/>
      <c r="W20" s="24">
        <v>23495090</v>
      </c>
      <c r="X20" s="24">
        <v>27629000</v>
      </c>
      <c r="Y20" s="24">
        <v>-4133910</v>
      </c>
      <c r="Z20" s="6">
        <v>-14.96</v>
      </c>
      <c r="AA20" s="22">
        <v>66367548</v>
      </c>
    </row>
    <row r="21" spans="1:27" ht="13.5">
      <c r="A21" s="5" t="s">
        <v>48</v>
      </c>
      <c r="B21" s="3"/>
      <c r="C21" s="22">
        <v>20951806</v>
      </c>
      <c r="D21" s="22"/>
      <c r="E21" s="23">
        <v>61431682</v>
      </c>
      <c r="F21" s="24">
        <v>61431682</v>
      </c>
      <c r="G21" s="24">
        <v>4253683</v>
      </c>
      <c r="H21" s="24">
        <v>4154860</v>
      </c>
      <c r="I21" s="24">
        <v>3363410</v>
      </c>
      <c r="J21" s="24">
        <v>11771953</v>
      </c>
      <c r="K21" s="24">
        <v>7803571</v>
      </c>
      <c r="L21" s="24">
        <v>3821451</v>
      </c>
      <c r="M21" s="24">
        <v>3186290</v>
      </c>
      <c r="N21" s="24">
        <v>14811312</v>
      </c>
      <c r="O21" s="24"/>
      <c r="P21" s="24"/>
      <c r="Q21" s="24"/>
      <c r="R21" s="24"/>
      <c r="S21" s="24"/>
      <c r="T21" s="24"/>
      <c r="U21" s="24"/>
      <c r="V21" s="24"/>
      <c r="W21" s="24">
        <v>26583265</v>
      </c>
      <c r="X21" s="24">
        <v>33017000</v>
      </c>
      <c r="Y21" s="24">
        <v>-6433735</v>
      </c>
      <c r="Z21" s="6">
        <v>-19.49</v>
      </c>
      <c r="AA21" s="22">
        <v>61431682</v>
      </c>
    </row>
    <row r="22" spans="1:27" ht="13.5">
      <c r="A22" s="5" t="s">
        <v>49</v>
      </c>
      <c r="B22" s="3"/>
      <c r="C22" s="25">
        <v>13001044</v>
      </c>
      <c r="D22" s="25"/>
      <c r="E22" s="26">
        <v>22326804</v>
      </c>
      <c r="F22" s="27">
        <v>22326804</v>
      </c>
      <c r="G22" s="27">
        <v>1240355</v>
      </c>
      <c r="H22" s="27">
        <v>2432525</v>
      </c>
      <c r="I22" s="27">
        <v>1579904</v>
      </c>
      <c r="J22" s="27">
        <v>5252784</v>
      </c>
      <c r="K22" s="27">
        <v>3389990</v>
      </c>
      <c r="L22" s="27">
        <v>2699503</v>
      </c>
      <c r="M22" s="27">
        <v>2650000</v>
      </c>
      <c r="N22" s="27">
        <v>8739493</v>
      </c>
      <c r="O22" s="27"/>
      <c r="P22" s="27"/>
      <c r="Q22" s="27"/>
      <c r="R22" s="27"/>
      <c r="S22" s="27"/>
      <c r="T22" s="27"/>
      <c r="U22" s="27"/>
      <c r="V22" s="27"/>
      <c r="W22" s="27">
        <v>13992277</v>
      </c>
      <c r="X22" s="27">
        <v>13002000</v>
      </c>
      <c r="Y22" s="27">
        <v>990277</v>
      </c>
      <c r="Z22" s="7">
        <v>7.62</v>
      </c>
      <c r="AA22" s="25">
        <v>22326804</v>
      </c>
    </row>
    <row r="23" spans="1:27" ht="13.5">
      <c r="A23" s="5" t="s">
        <v>50</v>
      </c>
      <c r="B23" s="3"/>
      <c r="C23" s="22">
        <v>8615799</v>
      </c>
      <c r="D23" s="22"/>
      <c r="E23" s="23">
        <v>54175328</v>
      </c>
      <c r="F23" s="24">
        <v>54175328</v>
      </c>
      <c r="G23" s="24">
        <v>633811</v>
      </c>
      <c r="H23" s="24">
        <v>760779</v>
      </c>
      <c r="I23" s="24">
        <v>772835</v>
      </c>
      <c r="J23" s="24">
        <v>2167425</v>
      </c>
      <c r="K23" s="24">
        <v>794207</v>
      </c>
      <c r="L23" s="24">
        <v>721803</v>
      </c>
      <c r="M23" s="24">
        <v>841657</v>
      </c>
      <c r="N23" s="24">
        <v>2357667</v>
      </c>
      <c r="O23" s="24"/>
      <c r="P23" s="24"/>
      <c r="Q23" s="24"/>
      <c r="R23" s="24"/>
      <c r="S23" s="24"/>
      <c r="T23" s="24"/>
      <c r="U23" s="24"/>
      <c r="V23" s="24"/>
      <c r="W23" s="24">
        <v>4525092</v>
      </c>
      <c r="X23" s="24">
        <v>5263000</v>
      </c>
      <c r="Y23" s="24">
        <v>-737908</v>
      </c>
      <c r="Z23" s="6">
        <v>-14.02</v>
      </c>
      <c r="AA23" s="22">
        <v>54175328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16477024</v>
      </c>
      <c r="Y24" s="21">
        <v>-16477024</v>
      </c>
      <c r="Z24" s="4">
        <v>-100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203921626</v>
      </c>
      <c r="D25" s="40">
        <f>+D5+D9+D15+D19+D24</f>
        <v>0</v>
      </c>
      <c r="E25" s="41">
        <f t="shared" si="4"/>
        <v>344315068</v>
      </c>
      <c r="F25" s="42">
        <f t="shared" si="4"/>
        <v>344315068</v>
      </c>
      <c r="G25" s="42">
        <f t="shared" si="4"/>
        <v>39551885</v>
      </c>
      <c r="H25" s="42">
        <f t="shared" si="4"/>
        <v>16886297</v>
      </c>
      <c r="I25" s="42">
        <f t="shared" si="4"/>
        <v>12234935</v>
      </c>
      <c r="J25" s="42">
        <f t="shared" si="4"/>
        <v>68673117</v>
      </c>
      <c r="K25" s="42">
        <f t="shared" si="4"/>
        <v>19858199</v>
      </c>
      <c r="L25" s="42">
        <f t="shared" si="4"/>
        <v>28225668</v>
      </c>
      <c r="M25" s="42">
        <f t="shared" si="4"/>
        <v>27285393</v>
      </c>
      <c r="N25" s="42">
        <f t="shared" si="4"/>
        <v>75369260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144042377</v>
      </c>
      <c r="X25" s="42">
        <f t="shared" si="4"/>
        <v>156742076</v>
      </c>
      <c r="Y25" s="42">
        <f t="shared" si="4"/>
        <v>-12699699</v>
      </c>
      <c r="Z25" s="43">
        <f>+IF(X25&lt;&gt;0,+(Y25/X25)*100,0)</f>
        <v>-8.102290925379858</v>
      </c>
      <c r="AA25" s="40">
        <f>+AA5+AA9+AA15+AA19+AA24</f>
        <v>344315068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269385283</v>
      </c>
      <c r="D28" s="19">
        <f>SUM(D29:D31)</f>
        <v>0</v>
      </c>
      <c r="E28" s="20">
        <f t="shared" si="5"/>
        <v>65815435</v>
      </c>
      <c r="F28" s="21">
        <f t="shared" si="5"/>
        <v>65815435</v>
      </c>
      <c r="G28" s="21">
        <f t="shared" si="5"/>
        <v>4652126</v>
      </c>
      <c r="H28" s="21">
        <f t="shared" si="5"/>
        <v>5456548</v>
      </c>
      <c r="I28" s="21">
        <f t="shared" si="5"/>
        <v>5163919</v>
      </c>
      <c r="J28" s="21">
        <f t="shared" si="5"/>
        <v>15272593</v>
      </c>
      <c r="K28" s="21">
        <f t="shared" si="5"/>
        <v>6589726</v>
      </c>
      <c r="L28" s="21">
        <f t="shared" si="5"/>
        <v>6891998</v>
      </c>
      <c r="M28" s="21">
        <f t="shared" si="5"/>
        <v>9018637</v>
      </c>
      <c r="N28" s="21">
        <f t="shared" si="5"/>
        <v>22500361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37772954</v>
      </c>
      <c r="X28" s="21">
        <f t="shared" si="5"/>
        <v>34445048</v>
      </c>
      <c r="Y28" s="21">
        <f t="shared" si="5"/>
        <v>3327906</v>
      </c>
      <c r="Z28" s="4">
        <f>+IF(X28&lt;&gt;0,+(Y28/X28)*100,0)</f>
        <v>9.661493286349899</v>
      </c>
      <c r="AA28" s="19">
        <f>SUM(AA29:AA31)</f>
        <v>65815435</v>
      </c>
    </row>
    <row r="29" spans="1:27" ht="13.5">
      <c r="A29" s="5" t="s">
        <v>33</v>
      </c>
      <c r="B29" s="3"/>
      <c r="C29" s="22">
        <v>267521546</v>
      </c>
      <c r="D29" s="22"/>
      <c r="E29" s="23">
        <v>23386517</v>
      </c>
      <c r="F29" s="24">
        <v>23386517</v>
      </c>
      <c r="G29" s="24">
        <v>1877648</v>
      </c>
      <c r="H29" s="24">
        <v>1802290</v>
      </c>
      <c r="I29" s="24">
        <v>1599781</v>
      </c>
      <c r="J29" s="24">
        <v>5279719</v>
      </c>
      <c r="K29" s="24">
        <v>1486557</v>
      </c>
      <c r="L29" s="24">
        <v>2266681</v>
      </c>
      <c r="M29" s="24">
        <v>1435937</v>
      </c>
      <c r="N29" s="24">
        <v>5189175</v>
      </c>
      <c r="O29" s="24"/>
      <c r="P29" s="24"/>
      <c r="Q29" s="24"/>
      <c r="R29" s="24"/>
      <c r="S29" s="24"/>
      <c r="T29" s="24"/>
      <c r="U29" s="24"/>
      <c r="V29" s="24"/>
      <c r="W29" s="24">
        <v>10468894</v>
      </c>
      <c r="X29" s="24">
        <v>14191000</v>
      </c>
      <c r="Y29" s="24">
        <v>-3722106</v>
      </c>
      <c r="Z29" s="6">
        <v>-26.23</v>
      </c>
      <c r="AA29" s="22">
        <v>23386517</v>
      </c>
    </row>
    <row r="30" spans="1:27" ht="13.5">
      <c r="A30" s="5" t="s">
        <v>34</v>
      </c>
      <c r="B30" s="3"/>
      <c r="C30" s="25">
        <v>928832</v>
      </c>
      <c r="D30" s="25"/>
      <c r="E30" s="26">
        <v>26166134</v>
      </c>
      <c r="F30" s="27">
        <v>26166134</v>
      </c>
      <c r="G30" s="27">
        <v>1277659</v>
      </c>
      <c r="H30" s="27">
        <v>1900303</v>
      </c>
      <c r="I30" s="27">
        <v>1766464</v>
      </c>
      <c r="J30" s="27">
        <v>4944426</v>
      </c>
      <c r="K30" s="27">
        <v>3773345</v>
      </c>
      <c r="L30" s="27">
        <v>2975932</v>
      </c>
      <c r="M30" s="27">
        <v>4325930</v>
      </c>
      <c r="N30" s="27">
        <v>11075207</v>
      </c>
      <c r="O30" s="27"/>
      <c r="P30" s="27"/>
      <c r="Q30" s="27"/>
      <c r="R30" s="27"/>
      <c r="S30" s="27"/>
      <c r="T30" s="27"/>
      <c r="U30" s="27"/>
      <c r="V30" s="27"/>
      <c r="W30" s="27">
        <v>16019633</v>
      </c>
      <c r="X30" s="27">
        <v>8777024</v>
      </c>
      <c r="Y30" s="27">
        <v>7242609</v>
      </c>
      <c r="Z30" s="7">
        <v>82.52</v>
      </c>
      <c r="AA30" s="25">
        <v>26166134</v>
      </c>
    </row>
    <row r="31" spans="1:27" ht="13.5">
      <c r="A31" s="5" t="s">
        <v>35</v>
      </c>
      <c r="B31" s="3"/>
      <c r="C31" s="22">
        <v>934905</v>
      </c>
      <c r="D31" s="22"/>
      <c r="E31" s="23">
        <v>16262784</v>
      </c>
      <c r="F31" s="24">
        <v>16262784</v>
      </c>
      <c r="G31" s="24">
        <v>1496819</v>
      </c>
      <c r="H31" s="24">
        <v>1753955</v>
      </c>
      <c r="I31" s="24">
        <v>1797674</v>
      </c>
      <c r="J31" s="24">
        <v>5048448</v>
      </c>
      <c r="K31" s="24">
        <v>1329824</v>
      </c>
      <c r="L31" s="24">
        <v>1649385</v>
      </c>
      <c r="M31" s="24">
        <v>3256770</v>
      </c>
      <c r="N31" s="24">
        <v>6235979</v>
      </c>
      <c r="O31" s="24"/>
      <c r="P31" s="24"/>
      <c r="Q31" s="24"/>
      <c r="R31" s="24"/>
      <c r="S31" s="24"/>
      <c r="T31" s="24"/>
      <c r="U31" s="24"/>
      <c r="V31" s="24"/>
      <c r="W31" s="24">
        <v>11284427</v>
      </c>
      <c r="X31" s="24">
        <v>11477024</v>
      </c>
      <c r="Y31" s="24">
        <v>-192597</v>
      </c>
      <c r="Z31" s="6">
        <v>-1.68</v>
      </c>
      <c r="AA31" s="22">
        <v>16262784</v>
      </c>
    </row>
    <row r="32" spans="1:27" ht="13.5">
      <c r="A32" s="2" t="s">
        <v>36</v>
      </c>
      <c r="B32" s="3"/>
      <c r="C32" s="19">
        <f aca="true" t="shared" si="6" ref="C32:Y32">SUM(C33:C37)</f>
        <v>701949</v>
      </c>
      <c r="D32" s="19">
        <f>SUM(D33:D37)</f>
        <v>0</v>
      </c>
      <c r="E32" s="20">
        <f t="shared" si="6"/>
        <v>26487567</v>
      </c>
      <c r="F32" s="21">
        <f t="shared" si="6"/>
        <v>26487567</v>
      </c>
      <c r="G32" s="21">
        <f t="shared" si="6"/>
        <v>1810679</v>
      </c>
      <c r="H32" s="21">
        <f t="shared" si="6"/>
        <v>1789928</v>
      </c>
      <c r="I32" s="21">
        <f t="shared" si="6"/>
        <v>1995585</v>
      </c>
      <c r="J32" s="21">
        <f t="shared" si="6"/>
        <v>5596192</v>
      </c>
      <c r="K32" s="21">
        <f t="shared" si="6"/>
        <v>1735443</v>
      </c>
      <c r="L32" s="21">
        <f t="shared" si="6"/>
        <v>1790012</v>
      </c>
      <c r="M32" s="21">
        <f t="shared" si="6"/>
        <v>1977573</v>
      </c>
      <c r="N32" s="21">
        <f t="shared" si="6"/>
        <v>5503028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11099220</v>
      </c>
      <c r="X32" s="21">
        <f t="shared" si="6"/>
        <v>15909498</v>
      </c>
      <c r="Y32" s="21">
        <f t="shared" si="6"/>
        <v>-4810278</v>
      </c>
      <c r="Z32" s="4">
        <f>+IF(X32&lt;&gt;0,+(Y32/X32)*100,0)</f>
        <v>-30.235259465760645</v>
      </c>
      <c r="AA32" s="19">
        <f>SUM(AA33:AA37)</f>
        <v>26487567</v>
      </c>
    </row>
    <row r="33" spans="1:27" ht="13.5">
      <c r="A33" s="5" t="s">
        <v>37</v>
      </c>
      <c r="B33" s="3"/>
      <c r="C33" s="22">
        <v>701949</v>
      </c>
      <c r="D33" s="22"/>
      <c r="E33" s="23">
        <v>6760113</v>
      </c>
      <c r="F33" s="24">
        <v>6760113</v>
      </c>
      <c r="G33" s="24">
        <v>143246</v>
      </c>
      <c r="H33" s="24">
        <v>157939</v>
      </c>
      <c r="I33" s="24">
        <v>345426</v>
      </c>
      <c r="J33" s="24">
        <v>646611</v>
      </c>
      <c r="K33" s="24">
        <v>165207</v>
      </c>
      <c r="L33" s="24">
        <v>216154</v>
      </c>
      <c r="M33" s="24">
        <v>221480</v>
      </c>
      <c r="N33" s="24">
        <v>602841</v>
      </c>
      <c r="O33" s="24"/>
      <c r="P33" s="24"/>
      <c r="Q33" s="24"/>
      <c r="R33" s="24"/>
      <c r="S33" s="24"/>
      <c r="T33" s="24"/>
      <c r="U33" s="24"/>
      <c r="V33" s="24"/>
      <c r="W33" s="24">
        <v>1249452</v>
      </c>
      <c r="X33" s="24">
        <v>3800000</v>
      </c>
      <c r="Y33" s="24">
        <v>-2550548</v>
      </c>
      <c r="Z33" s="6">
        <v>-67.12</v>
      </c>
      <c r="AA33" s="22">
        <v>6760113</v>
      </c>
    </row>
    <row r="34" spans="1:27" ht="13.5">
      <c r="A34" s="5" t="s">
        <v>38</v>
      </c>
      <c r="B34" s="3"/>
      <c r="C34" s="22"/>
      <c r="D34" s="22"/>
      <c r="E34" s="23">
        <v>8298309</v>
      </c>
      <c r="F34" s="24">
        <v>8298309</v>
      </c>
      <c r="G34" s="24">
        <v>382085</v>
      </c>
      <c r="H34" s="24">
        <v>360551</v>
      </c>
      <c r="I34" s="24">
        <v>396628</v>
      </c>
      <c r="J34" s="24">
        <v>1139264</v>
      </c>
      <c r="K34" s="24">
        <v>333045</v>
      </c>
      <c r="L34" s="24">
        <v>310366</v>
      </c>
      <c r="M34" s="24">
        <v>265466</v>
      </c>
      <c r="N34" s="24">
        <v>908877</v>
      </c>
      <c r="O34" s="24"/>
      <c r="P34" s="24"/>
      <c r="Q34" s="24"/>
      <c r="R34" s="24"/>
      <c r="S34" s="24"/>
      <c r="T34" s="24"/>
      <c r="U34" s="24"/>
      <c r="V34" s="24"/>
      <c r="W34" s="24">
        <v>2048141</v>
      </c>
      <c r="X34" s="24">
        <v>4179498</v>
      </c>
      <c r="Y34" s="24">
        <v>-2131357</v>
      </c>
      <c r="Z34" s="6">
        <v>-51</v>
      </c>
      <c r="AA34" s="22">
        <v>8298309</v>
      </c>
    </row>
    <row r="35" spans="1:27" ht="13.5">
      <c r="A35" s="5" t="s">
        <v>39</v>
      </c>
      <c r="B35" s="3"/>
      <c r="C35" s="22"/>
      <c r="D35" s="22"/>
      <c r="E35" s="23">
        <v>11429145</v>
      </c>
      <c r="F35" s="24">
        <v>11429145</v>
      </c>
      <c r="G35" s="24">
        <v>1285348</v>
      </c>
      <c r="H35" s="24">
        <v>1271438</v>
      </c>
      <c r="I35" s="24">
        <v>1253531</v>
      </c>
      <c r="J35" s="24">
        <v>3810317</v>
      </c>
      <c r="K35" s="24">
        <v>1237191</v>
      </c>
      <c r="L35" s="24">
        <v>1263492</v>
      </c>
      <c r="M35" s="24">
        <v>1490627</v>
      </c>
      <c r="N35" s="24">
        <v>3991310</v>
      </c>
      <c r="O35" s="24"/>
      <c r="P35" s="24"/>
      <c r="Q35" s="24"/>
      <c r="R35" s="24"/>
      <c r="S35" s="24"/>
      <c r="T35" s="24"/>
      <c r="U35" s="24"/>
      <c r="V35" s="24"/>
      <c r="W35" s="24">
        <v>7801627</v>
      </c>
      <c r="X35" s="24">
        <v>7930000</v>
      </c>
      <c r="Y35" s="24">
        <v>-128373</v>
      </c>
      <c r="Z35" s="6">
        <v>-1.62</v>
      </c>
      <c r="AA35" s="22">
        <v>11429145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1932265</v>
      </c>
      <c r="D38" s="19">
        <f>SUM(D39:D41)</f>
        <v>0</v>
      </c>
      <c r="E38" s="20">
        <f t="shared" si="7"/>
        <v>33535442</v>
      </c>
      <c r="F38" s="21">
        <f t="shared" si="7"/>
        <v>33535442</v>
      </c>
      <c r="G38" s="21">
        <f t="shared" si="7"/>
        <v>2801962</v>
      </c>
      <c r="H38" s="21">
        <f t="shared" si="7"/>
        <v>2620133</v>
      </c>
      <c r="I38" s="21">
        <f t="shared" si="7"/>
        <v>2483040</v>
      </c>
      <c r="J38" s="21">
        <f t="shared" si="7"/>
        <v>7905135</v>
      </c>
      <c r="K38" s="21">
        <f t="shared" si="7"/>
        <v>2251108</v>
      </c>
      <c r="L38" s="21">
        <f t="shared" si="7"/>
        <v>2144779</v>
      </c>
      <c r="M38" s="21">
        <f t="shared" si="7"/>
        <v>2152171</v>
      </c>
      <c r="N38" s="21">
        <f t="shared" si="7"/>
        <v>6548058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14453193</v>
      </c>
      <c r="X38" s="21">
        <f t="shared" si="7"/>
        <v>27353000</v>
      </c>
      <c r="Y38" s="21">
        <f t="shared" si="7"/>
        <v>-12899807</v>
      </c>
      <c r="Z38" s="4">
        <f>+IF(X38&lt;&gt;0,+(Y38/X38)*100,0)</f>
        <v>-47.16048331078858</v>
      </c>
      <c r="AA38" s="19">
        <f>SUM(AA39:AA41)</f>
        <v>33535442</v>
      </c>
    </row>
    <row r="39" spans="1:27" ht="13.5">
      <c r="A39" s="5" t="s">
        <v>43</v>
      </c>
      <c r="B39" s="3"/>
      <c r="C39" s="22">
        <v>955772</v>
      </c>
      <c r="D39" s="22"/>
      <c r="E39" s="23">
        <v>9084889</v>
      </c>
      <c r="F39" s="24">
        <v>9084889</v>
      </c>
      <c r="G39" s="24">
        <v>570176</v>
      </c>
      <c r="H39" s="24">
        <v>554211</v>
      </c>
      <c r="I39" s="24">
        <v>572654</v>
      </c>
      <c r="J39" s="24">
        <v>1697041</v>
      </c>
      <c r="K39" s="24">
        <v>687503</v>
      </c>
      <c r="L39" s="24">
        <v>529373</v>
      </c>
      <c r="M39" s="24">
        <v>537602</v>
      </c>
      <c r="N39" s="24">
        <v>1754478</v>
      </c>
      <c r="O39" s="24"/>
      <c r="P39" s="24"/>
      <c r="Q39" s="24"/>
      <c r="R39" s="24"/>
      <c r="S39" s="24"/>
      <c r="T39" s="24"/>
      <c r="U39" s="24"/>
      <c r="V39" s="24"/>
      <c r="W39" s="24">
        <v>3451519</v>
      </c>
      <c r="X39" s="24">
        <v>4661000</v>
      </c>
      <c r="Y39" s="24">
        <v>-1209481</v>
      </c>
      <c r="Z39" s="6">
        <v>-25.95</v>
      </c>
      <c r="AA39" s="22">
        <v>9084889</v>
      </c>
    </row>
    <row r="40" spans="1:27" ht="13.5">
      <c r="A40" s="5" t="s">
        <v>44</v>
      </c>
      <c r="B40" s="3"/>
      <c r="C40" s="22">
        <v>976493</v>
      </c>
      <c r="D40" s="22"/>
      <c r="E40" s="23">
        <v>24450553</v>
      </c>
      <c r="F40" s="24">
        <v>24450553</v>
      </c>
      <c r="G40" s="24">
        <v>2231786</v>
      </c>
      <c r="H40" s="24">
        <v>2065922</v>
      </c>
      <c r="I40" s="24">
        <v>1910386</v>
      </c>
      <c r="J40" s="24">
        <v>6208094</v>
      </c>
      <c r="K40" s="24">
        <v>1563605</v>
      </c>
      <c r="L40" s="24">
        <v>1615406</v>
      </c>
      <c r="M40" s="24">
        <v>1614569</v>
      </c>
      <c r="N40" s="24">
        <v>4793580</v>
      </c>
      <c r="O40" s="24"/>
      <c r="P40" s="24"/>
      <c r="Q40" s="24"/>
      <c r="R40" s="24"/>
      <c r="S40" s="24"/>
      <c r="T40" s="24"/>
      <c r="U40" s="24"/>
      <c r="V40" s="24"/>
      <c r="W40" s="24">
        <v>11001674</v>
      </c>
      <c r="X40" s="24">
        <v>22692000</v>
      </c>
      <c r="Y40" s="24">
        <v>-11690326</v>
      </c>
      <c r="Z40" s="6">
        <v>-51.52</v>
      </c>
      <c r="AA40" s="22">
        <v>24450553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64860598</v>
      </c>
      <c r="D42" s="19">
        <f>SUM(D43:D46)</f>
        <v>0</v>
      </c>
      <c r="E42" s="20">
        <f t="shared" si="8"/>
        <v>104433974</v>
      </c>
      <c r="F42" s="21">
        <f t="shared" si="8"/>
        <v>104433974</v>
      </c>
      <c r="G42" s="21">
        <f t="shared" si="8"/>
        <v>1648723</v>
      </c>
      <c r="H42" s="21">
        <f t="shared" si="8"/>
        <v>2664430</v>
      </c>
      <c r="I42" s="21">
        <f t="shared" si="8"/>
        <v>3751297</v>
      </c>
      <c r="J42" s="21">
        <f t="shared" si="8"/>
        <v>8064450</v>
      </c>
      <c r="K42" s="21">
        <f t="shared" si="8"/>
        <v>13400440</v>
      </c>
      <c r="L42" s="21">
        <f t="shared" si="8"/>
        <v>3531839</v>
      </c>
      <c r="M42" s="21">
        <f t="shared" si="8"/>
        <v>10682600</v>
      </c>
      <c r="N42" s="21">
        <f t="shared" si="8"/>
        <v>27614879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35679329</v>
      </c>
      <c r="X42" s="21">
        <f t="shared" si="8"/>
        <v>49734498</v>
      </c>
      <c r="Y42" s="21">
        <f t="shared" si="8"/>
        <v>-14055169</v>
      </c>
      <c r="Z42" s="4">
        <f>+IF(X42&lt;&gt;0,+(Y42/X42)*100,0)</f>
        <v>-28.260401864315593</v>
      </c>
      <c r="AA42" s="19">
        <f>SUM(AA43:AA46)</f>
        <v>104433974</v>
      </c>
    </row>
    <row r="43" spans="1:27" ht="13.5">
      <c r="A43" s="5" t="s">
        <v>47</v>
      </c>
      <c r="B43" s="3"/>
      <c r="C43" s="22">
        <v>48141026</v>
      </c>
      <c r="D43" s="22"/>
      <c r="E43" s="23">
        <v>52036707</v>
      </c>
      <c r="F43" s="24">
        <v>52036707</v>
      </c>
      <c r="G43" s="24">
        <v>507309</v>
      </c>
      <c r="H43" s="24">
        <v>1438069</v>
      </c>
      <c r="I43" s="24">
        <v>1334442</v>
      </c>
      <c r="J43" s="24">
        <v>3279820</v>
      </c>
      <c r="K43" s="24">
        <v>9818248</v>
      </c>
      <c r="L43" s="24">
        <v>1256243</v>
      </c>
      <c r="M43" s="24">
        <v>4803871</v>
      </c>
      <c r="N43" s="24">
        <v>15878362</v>
      </c>
      <c r="O43" s="24"/>
      <c r="P43" s="24"/>
      <c r="Q43" s="24"/>
      <c r="R43" s="24"/>
      <c r="S43" s="24"/>
      <c r="T43" s="24"/>
      <c r="U43" s="24"/>
      <c r="V43" s="24"/>
      <c r="W43" s="24">
        <v>19158182</v>
      </c>
      <c r="X43" s="24">
        <v>23846000</v>
      </c>
      <c r="Y43" s="24">
        <v>-4687818</v>
      </c>
      <c r="Z43" s="6">
        <v>-19.66</v>
      </c>
      <c r="AA43" s="22">
        <v>52036707</v>
      </c>
    </row>
    <row r="44" spans="1:27" ht="13.5">
      <c r="A44" s="5" t="s">
        <v>48</v>
      </c>
      <c r="B44" s="3"/>
      <c r="C44" s="22">
        <v>16719572</v>
      </c>
      <c r="D44" s="22"/>
      <c r="E44" s="23">
        <v>36109646</v>
      </c>
      <c r="F44" s="24">
        <v>36109646</v>
      </c>
      <c r="G44" s="24">
        <v>372798</v>
      </c>
      <c r="H44" s="24">
        <v>428497</v>
      </c>
      <c r="I44" s="24">
        <v>1740306</v>
      </c>
      <c r="J44" s="24">
        <v>2541601</v>
      </c>
      <c r="K44" s="24">
        <v>2730162</v>
      </c>
      <c r="L44" s="24">
        <v>1568160</v>
      </c>
      <c r="M44" s="24">
        <v>2853821</v>
      </c>
      <c r="N44" s="24">
        <v>7152143</v>
      </c>
      <c r="O44" s="24"/>
      <c r="P44" s="24"/>
      <c r="Q44" s="24"/>
      <c r="R44" s="24"/>
      <c r="S44" s="24"/>
      <c r="T44" s="24"/>
      <c r="U44" s="24"/>
      <c r="V44" s="24"/>
      <c r="W44" s="24">
        <v>9693744</v>
      </c>
      <c r="X44" s="24">
        <v>16846000</v>
      </c>
      <c r="Y44" s="24">
        <v>-7152256</v>
      </c>
      <c r="Z44" s="6">
        <v>-42.46</v>
      </c>
      <c r="AA44" s="22">
        <v>36109646</v>
      </c>
    </row>
    <row r="45" spans="1:27" ht="13.5">
      <c r="A45" s="5" t="s">
        <v>49</v>
      </c>
      <c r="B45" s="3"/>
      <c r="C45" s="25"/>
      <c r="D45" s="25"/>
      <c r="E45" s="26">
        <v>10110769</v>
      </c>
      <c r="F45" s="27">
        <v>10110769</v>
      </c>
      <c r="G45" s="27">
        <v>242240</v>
      </c>
      <c r="H45" s="27">
        <v>242186</v>
      </c>
      <c r="I45" s="27">
        <v>203608</v>
      </c>
      <c r="J45" s="27">
        <v>688034</v>
      </c>
      <c r="K45" s="27">
        <v>208509</v>
      </c>
      <c r="L45" s="27">
        <v>183333</v>
      </c>
      <c r="M45" s="27">
        <v>2458715</v>
      </c>
      <c r="N45" s="27">
        <v>2850557</v>
      </c>
      <c r="O45" s="27"/>
      <c r="P45" s="27"/>
      <c r="Q45" s="27"/>
      <c r="R45" s="27"/>
      <c r="S45" s="27"/>
      <c r="T45" s="27"/>
      <c r="U45" s="27"/>
      <c r="V45" s="27"/>
      <c r="W45" s="27">
        <v>3538591</v>
      </c>
      <c r="X45" s="27">
        <v>5263000</v>
      </c>
      <c r="Y45" s="27">
        <v>-1724409</v>
      </c>
      <c r="Z45" s="7">
        <v>-32.76</v>
      </c>
      <c r="AA45" s="25">
        <v>10110769</v>
      </c>
    </row>
    <row r="46" spans="1:27" ht="13.5">
      <c r="A46" s="5" t="s">
        <v>50</v>
      </c>
      <c r="B46" s="3"/>
      <c r="C46" s="22"/>
      <c r="D46" s="22"/>
      <c r="E46" s="23">
        <v>6176852</v>
      </c>
      <c r="F46" s="24">
        <v>6176852</v>
      </c>
      <c r="G46" s="24">
        <v>526376</v>
      </c>
      <c r="H46" s="24">
        <v>555678</v>
      </c>
      <c r="I46" s="24">
        <v>472941</v>
      </c>
      <c r="J46" s="24">
        <v>1554995</v>
      </c>
      <c r="K46" s="24">
        <v>643521</v>
      </c>
      <c r="L46" s="24">
        <v>524103</v>
      </c>
      <c r="M46" s="24">
        <v>566193</v>
      </c>
      <c r="N46" s="24">
        <v>1733817</v>
      </c>
      <c r="O46" s="24"/>
      <c r="P46" s="24"/>
      <c r="Q46" s="24"/>
      <c r="R46" s="24"/>
      <c r="S46" s="24"/>
      <c r="T46" s="24"/>
      <c r="U46" s="24"/>
      <c r="V46" s="24"/>
      <c r="W46" s="24">
        <v>3288812</v>
      </c>
      <c r="X46" s="24">
        <v>3779498</v>
      </c>
      <c r="Y46" s="24">
        <v>-490686</v>
      </c>
      <c r="Z46" s="6">
        <v>-12.98</v>
      </c>
      <c r="AA46" s="22">
        <v>6176852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336880095</v>
      </c>
      <c r="D48" s="40">
        <f>+D28+D32+D38+D42+D47</f>
        <v>0</v>
      </c>
      <c r="E48" s="41">
        <f t="shared" si="9"/>
        <v>230272418</v>
      </c>
      <c r="F48" s="42">
        <f t="shared" si="9"/>
        <v>230272418</v>
      </c>
      <c r="G48" s="42">
        <f t="shared" si="9"/>
        <v>10913490</v>
      </c>
      <c r="H48" s="42">
        <f t="shared" si="9"/>
        <v>12531039</v>
      </c>
      <c r="I48" s="42">
        <f t="shared" si="9"/>
        <v>13393841</v>
      </c>
      <c r="J48" s="42">
        <f t="shared" si="9"/>
        <v>36838370</v>
      </c>
      <c r="K48" s="42">
        <f t="shared" si="9"/>
        <v>23976717</v>
      </c>
      <c r="L48" s="42">
        <f t="shared" si="9"/>
        <v>14358628</v>
      </c>
      <c r="M48" s="42">
        <f t="shared" si="9"/>
        <v>23830981</v>
      </c>
      <c r="N48" s="42">
        <f t="shared" si="9"/>
        <v>62166326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99004696</v>
      </c>
      <c r="X48" s="42">
        <f t="shared" si="9"/>
        <v>127442044</v>
      </c>
      <c r="Y48" s="42">
        <f t="shared" si="9"/>
        <v>-28437348</v>
      </c>
      <c r="Z48" s="43">
        <f>+IF(X48&lt;&gt;0,+(Y48/X48)*100,0)</f>
        <v>-22.31394530991672</v>
      </c>
      <c r="AA48" s="40">
        <f>+AA28+AA32+AA38+AA42+AA47</f>
        <v>230272418</v>
      </c>
    </row>
    <row r="49" spans="1:27" ht="13.5">
      <c r="A49" s="14" t="s">
        <v>58</v>
      </c>
      <c r="B49" s="15"/>
      <c r="C49" s="44">
        <f aca="true" t="shared" si="10" ref="C49:Y49">+C25-C48</f>
        <v>-132958469</v>
      </c>
      <c r="D49" s="44">
        <f>+D25-D48</f>
        <v>0</v>
      </c>
      <c r="E49" s="45">
        <f t="shared" si="10"/>
        <v>114042650</v>
      </c>
      <c r="F49" s="46">
        <f t="shared" si="10"/>
        <v>114042650</v>
      </c>
      <c r="G49" s="46">
        <f t="shared" si="10"/>
        <v>28638395</v>
      </c>
      <c r="H49" s="46">
        <f t="shared" si="10"/>
        <v>4355258</v>
      </c>
      <c r="I49" s="46">
        <f t="shared" si="10"/>
        <v>-1158906</v>
      </c>
      <c r="J49" s="46">
        <f t="shared" si="10"/>
        <v>31834747</v>
      </c>
      <c r="K49" s="46">
        <f t="shared" si="10"/>
        <v>-4118518</v>
      </c>
      <c r="L49" s="46">
        <f t="shared" si="10"/>
        <v>13867040</v>
      </c>
      <c r="M49" s="46">
        <f t="shared" si="10"/>
        <v>3454412</v>
      </c>
      <c r="N49" s="46">
        <f t="shared" si="10"/>
        <v>13202934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45037681</v>
      </c>
      <c r="X49" s="46">
        <f>IF(F25=F48,0,X25-X48)</f>
        <v>29300032</v>
      </c>
      <c r="Y49" s="46">
        <f t="shared" si="10"/>
        <v>15737649</v>
      </c>
      <c r="Z49" s="47">
        <f>+IF(X49&lt;&gt;0,+(Y49/X49)*100,0)</f>
        <v>53.712053966357445</v>
      </c>
      <c r="AA49" s="44">
        <f>+AA25-AA48</f>
        <v>114042650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257015133</v>
      </c>
      <c r="D5" s="19">
        <f>SUM(D6:D8)</f>
        <v>0</v>
      </c>
      <c r="E5" s="20">
        <f t="shared" si="0"/>
        <v>295643727</v>
      </c>
      <c r="F5" s="21">
        <f t="shared" si="0"/>
        <v>295643727</v>
      </c>
      <c r="G5" s="21">
        <f t="shared" si="0"/>
        <v>110153637</v>
      </c>
      <c r="H5" s="21">
        <f t="shared" si="0"/>
        <v>5247302</v>
      </c>
      <c r="I5" s="21">
        <f t="shared" si="0"/>
        <v>6404870</v>
      </c>
      <c r="J5" s="21">
        <f t="shared" si="0"/>
        <v>121805809</v>
      </c>
      <c r="K5" s="21">
        <f t="shared" si="0"/>
        <v>4243060</v>
      </c>
      <c r="L5" s="21">
        <f t="shared" si="0"/>
        <v>62597503</v>
      </c>
      <c r="M5" s="21">
        <f t="shared" si="0"/>
        <v>23777744</v>
      </c>
      <c r="N5" s="21">
        <f t="shared" si="0"/>
        <v>90618307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212424116</v>
      </c>
      <c r="X5" s="21">
        <f t="shared" si="0"/>
        <v>174803383</v>
      </c>
      <c r="Y5" s="21">
        <f t="shared" si="0"/>
        <v>37620733</v>
      </c>
      <c r="Z5" s="4">
        <f>+IF(X5&lt;&gt;0,+(Y5/X5)*100,0)</f>
        <v>21.521741944776892</v>
      </c>
      <c r="AA5" s="19">
        <f>SUM(AA6:AA8)</f>
        <v>295643727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256694996</v>
      </c>
      <c r="D7" s="25"/>
      <c r="E7" s="26">
        <v>293977727</v>
      </c>
      <c r="F7" s="27">
        <v>293977727</v>
      </c>
      <c r="G7" s="27">
        <v>110144483</v>
      </c>
      <c r="H7" s="27">
        <v>5237603</v>
      </c>
      <c r="I7" s="27">
        <v>6391003</v>
      </c>
      <c r="J7" s="27">
        <v>121773089</v>
      </c>
      <c r="K7" s="27">
        <v>4235299</v>
      </c>
      <c r="L7" s="27">
        <v>62587715</v>
      </c>
      <c r="M7" s="27">
        <v>23767013</v>
      </c>
      <c r="N7" s="27">
        <v>90590027</v>
      </c>
      <c r="O7" s="27"/>
      <c r="P7" s="27"/>
      <c r="Q7" s="27"/>
      <c r="R7" s="27"/>
      <c r="S7" s="27"/>
      <c r="T7" s="27"/>
      <c r="U7" s="27"/>
      <c r="V7" s="27"/>
      <c r="W7" s="27">
        <v>212363116</v>
      </c>
      <c r="X7" s="27">
        <v>173996750</v>
      </c>
      <c r="Y7" s="27">
        <v>38366366</v>
      </c>
      <c r="Z7" s="7">
        <v>22.05</v>
      </c>
      <c r="AA7" s="25">
        <v>293977727</v>
      </c>
    </row>
    <row r="8" spans="1:27" ht="13.5">
      <c r="A8" s="5" t="s">
        <v>35</v>
      </c>
      <c r="B8" s="3"/>
      <c r="C8" s="22">
        <v>320137</v>
      </c>
      <c r="D8" s="22"/>
      <c r="E8" s="23">
        <v>1666000</v>
      </c>
      <c r="F8" s="24">
        <v>1666000</v>
      </c>
      <c r="G8" s="24">
        <v>9154</v>
      </c>
      <c r="H8" s="24">
        <v>9699</v>
      </c>
      <c r="I8" s="24">
        <v>13867</v>
      </c>
      <c r="J8" s="24">
        <v>32720</v>
      </c>
      <c r="K8" s="24">
        <v>7761</v>
      </c>
      <c r="L8" s="24">
        <v>9788</v>
      </c>
      <c r="M8" s="24">
        <v>10731</v>
      </c>
      <c r="N8" s="24">
        <v>28280</v>
      </c>
      <c r="O8" s="24"/>
      <c r="P8" s="24"/>
      <c r="Q8" s="24"/>
      <c r="R8" s="24"/>
      <c r="S8" s="24"/>
      <c r="T8" s="24"/>
      <c r="U8" s="24"/>
      <c r="V8" s="24"/>
      <c r="W8" s="24">
        <v>61000</v>
      </c>
      <c r="X8" s="24">
        <v>806633</v>
      </c>
      <c r="Y8" s="24">
        <v>-745633</v>
      </c>
      <c r="Z8" s="6">
        <v>-92.44</v>
      </c>
      <c r="AA8" s="22">
        <v>1666000</v>
      </c>
    </row>
    <row r="9" spans="1:27" ht="13.5">
      <c r="A9" s="2" t="s">
        <v>36</v>
      </c>
      <c r="B9" s="3"/>
      <c r="C9" s="19">
        <f aca="true" t="shared" si="1" ref="C9:Y9">SUM(C10:C14)</f>
        <v>805387</v>
      </c>
      <c r="D9" s="19">
        <f>SUM(D10:D14)</f>
        <v>0</v>
      </c>
      <c r="E9" s="20">
        <f t="shared" si="1"/>
        <v>781780</v>
      </c>
      <c r="F9" s="21">
        <f t="shared" si="1"/>
        <v>781780</v>
      </c>
      <c r="G9" s="21">
        <f t="shared" si="1"/>
        <v>77980</v>
      </c>
      <c r="H9" s="21">
        <f t="shared" si="1"/>
        <v>95404</v>
      </c>
      <c r="I9" s="21">
        <f t="shared" si="1"/>
        <v>65526</v>
      </c>
      <c r="J9" s="21">
        <f t="shared" si="1"/>
        <v>238910</v>
      </c>
      <c r="K9" s="21">
        <f t="shared" si="1"/>
        <v>74056</v>
      </c>
      <c r="L9" s="21">
        <f t="shared" si="1"/>
        <v>61816</v>
      </c>
      <c r="M9" s="21">
        <f t="shared" si="1"/>
        <v>59037</v>
      </c>
      <c r="N9" s="21">
        <f t="shared" si="1"/>
        <v>194909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433819</v>
      </c>
      <c r="X9" s="21">
        <f t="shared" si="1"/>
        <v>375433</v>
      </c>
      <c r="Y9" s="21">
        <f t="shared" si="1"/>
        <v>58386</v>
      </c>
      <c r="Z9" s="4">
        <f>+IF(X9&lt;&gt;0,+(Y9/X9)*100,0)</f>
        <v>15.551643036174232</v>
      </c>
      <c r="AA9" s="19">
        <f>SUM(AA10:AA14)</f>
        <v>781780</v>
      </c>
    </row>
    <row r="10" spans="1:27" ht="13.5">
      <c r="A10" s="5" t="s">
        <v>37</v>
      </c>
      <c r="B10" s="3"/>
      <c r="C10" s="22">
        <v>183839</v>
      </c>
      <c r="D10" s="22"/>
      <c r="E10" s="23">
        <v>168980</v>
      </c>
      <c r="F10" s="24">
        <v>168980</v>
      </c>
      <c r="G10" s="24">
        <v>24091</v>
      </c>
      <c r="H10" s="24">
        <v>47184</v>
      </c>
      <c r="I10" s="24">
        <v>23891</v>
      </c>
      <c r="J10" s="24">
        <v>95166</v>
      </c>
      <c r="K10" s="24">
        <v>26833</v>
      </c>
      <c r="L10" s="24">
        <v>18339</v>
      </c>
      <c r="M10" s="24">
        <v>12000</v>
      </c>
      <c r="N10" s="24">
        <v>57172</v>
      </c>
      <c r="O10" s="24"/>
      <c r="P10" s="24"/>
      <c r="Q10" s="24"/>
      <c r="R10" s="24"/>
      <c r="S10" s="24"/>
      <c r="T10" s="24"/>
      <c r="U10" s="24"/>
      <c r="V10" s="24"/>
      <c r="W10" s="24">
        <v>152338</v>
      </c>
      <c r="X10" s="24">
        <v>71983</v>
      </c>
      <c r="Y10" s="24">
        <v>80355</v>
      </c>
      <c r="Z10" s="6">
        <v>111.63</v>
      </c>
      <c r="AA10" s="22">
        <v>168980</v>
      </c>
    </row>
    <row r="11" spans="1:27" ht="13.5">
      <c r="A11" s="5" t="s">
        <v>38</v>
      </c>
      <c r="B11" s="3"/>
      <c r="C11" s="22">
        <v>48943</v>
      </c>
      <c r="D11" s="22"/>
      <c r="E11" s="23">
        <v>40000</v>
      </c>
      <c r="F11" s="24">
        <v>40000</v>
      </c>
      <c r="G11" s="24">
        <v>11038</v>
      </c>
      <c r="H11" s="24">
        <v>7343</v>
      </c>
      <c r="I11" s="24">
        <v>495</v>
      </c>
      <c r="J11" s="24">
        <v>18876</v>
      </c>
      <c r="K11" s="24"/>
      <c r="L11" s="24">
        <v>1342</v>
      </c>
      <c r="M11" s="24">
        <v>4902</v>
      </c>
      <c r="N11" s="24">
        <v>6244</v>
      </c>
      <c r="O11" s="24"/>
      <c r="P11" s="24"/>
      <c r="Q11" s="24"/>
      <c r="R11" s="24"/>
      <c r="S11" s="24"/>
      <c r="T11" s="24"/>
      <c r="U11" s="24"/>
      <c r="V11" s="24"/>
      <c r="W11" s="24">
        <v>25120</v>
      </c>
      <c r="X11" s="24">
        <v>16700</v>
      </c>
      <c r="Y11" s="24">
        <v>8420</v>
      </c>
      <c r="Z11" s="6">
        <v>50.42</v>
      </c>
      <c r="AA11" s="22">
        <v>40000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>
        <v>572605</v>
      </c>
      <c r="D13" s="22"/>
      <c r="E13" s="23">
        <v>572800</v>
      </c>
      <c r="F13" s="24">
        <v>572800</v>
      </c>
      <c r="G13" s="24">
        <v>42851</v>
      </c>
      <c r="H13" s="24">
        <v>40877</v>
      </c>
      <c r="I13" s="24">
        <v>41140</v>
      </c>
      <c r="J13" s="24">
        <v>124868</v>
      </c>
      <c r="K13" s="24">
        <v>47223</v>
      </c>
      <c r="L13" s="24">
        <v>42135</v>
      </c>
      <c r="M13" s="24">
        <v>42135</v>
      </c>
      <c r="N13" s="24">
        <v>131493</v>
      </c>
      <c r="O13" s="24"/>
      <c r="P13" s="24"/>
      <c r="Q13" s="24"/>
      <c r="R13" s="24"/>
      <c r="S13" s="24"/>
      <c r="T13" s="24"/>
      <c r="U13" s="24"/>
      <c r="V13" s="24"/>
      <c r="W13" s="24">
        <v>256361</v>
      </c>
      <c r="X13" s="24">
        <v>286750</v>
      </c>
      <c r="Y13" s="24">
        <v>-30389</v>
      </c>
      <c r="Z13" s="6">
        <v>-10.6</v>
      </c>
      <c r="AA13" s="22">
        <v>572800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4189843</v>
      </c>
      <c r="D15" s="19">
        <f>SUM(D16:D18)</f>
        <v>0</v>
      </c>
      <c r="E15" s="20">
        <f t="shared" si="2"/>
        <v>5974840</v>
      </c>
      <c r="F15" s="21">
        <f t="shared" si="2"/>
        <v>5974840</v>
      </c>
      <c r="G15" s="21">
        <f t="shared" si="2"/>
        <v>1221647</v>
      </c>
      <c r="H15" s="21">
        <f t="shared" si="2"/>
        <v>116503</v>
      </c>
      <c r="I15" s="21">
        <f t="shared" si="2"/>
        <v>355309</v>
      </c>
      <c r="J15" s="21">
        <f t="shared" si="2"/>
        <v>1693459</v>
      </c>
      <c r="K15" s="21">
        <f t="shared" si="2"/>
        <v>451798</v>
      </c>
      <c r="L15" s="21">
        <f t="shared" si="2"/>
        <v>248705</v>
      </c>
      <c r="M15" s="21">
        <f t="shared" si="2"/>
        <v>570870</v>
      </c>
      <c r="N15" s="21">
        <f t="shared" si="2"/>
        <v>1271373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2964832</v>
      </c>
      <c r="X15" s="21">
        <f t="shared" si="2"/>
        <v>3004583</v>
      </c>
      <c r="Y15" s="21">
        <f t="shared" si="2"/>
        <v>-39751</v>
      </c>
      <c r="Z15" s="4">
        <f>+IF(X15&lt;&gt;0,+(Y15/X15)*100,0)</f>
        <v>-1.3230122116779601</v>
      </c>
      <c r="AA15" s="19">
        <f>SUM(AA16:AA18)</f>
        <v>5974840</v>
      </c>
    </row>
    <row r="16" spans="1:27" ht="13.5">
      <c r="A16" s="5" t="s">
        <v>43</v>
      </c>
      <c r="B16" s="3"/>
      <c r="C16" s="22">
        <v>437510</v>
      </c>
      <c r="D16" s="22"/>
      <c r="E16" s="23">
        <v>427840</v>
      </c>
      <c r="F16" s="24">
        <v>427840</v>
      </c>
      <c r="G16" s="24">
        <v>34110</v>
      </c>
      <c r="H16" s="24">
        <v>52492</v>
      </c>
      <c r="I16" s="24">
        <v>29643</v>
      </c>
      <c r="J16" s="24">
        <v>116245</v>
      </c>
      <c r="K16" s="24">
        <v>40382</v>
      </c>
      <c r="L16" s="24">
        <v>32799</v>
      </c>
      <c r="M16" s="24">
        <v>49259</v>
      </c>
      <c r="N16" s="24">
        <v>122440</v>
      </c>
      <c r="O16" s="24"/>
      <c r="P16" s="24"/>
      <c r="Q16" s="24"/>
      <c r="R16" s="24"/>
      <c r="S16" s="24"/>
      <c r="T16" s="24"/>
      <c r="U16" s="24"/>
      <c r="V16" s="24"/>
      <c r="W16" s="24">
        <v>238685</v>
      </c>
      <c r="X16" s="24">
        <v>214333</v>
      </c>
      <c r="Y16" s="24">
        <v>24352</v>
      </c>
      <c r="Z16" s="6">
        <v>11.36</v>
      </c>
      <c r="AA16" s="22">
        <v>427840</v>
      </c>
    </row>
    <row r="17" spans="1:27" ht="13.5">
      <c r="A17" s="5" t="s">
        <v>44</v>
      </c>
      <c r="B17" s="3"/>
      <c r="C17" s="22">
        <v>3752333</v>
      </c>
      <c r="D17" s="22"/>
      <c r="E17" s="23">
        <v>5547000</v>
      </c>
      <c r="F17" s="24">
        <v>5547000</v>
      </c>
      <c r="G17" s="24">
        <v>1187537</v>
      </c>
      <c r="H17" s="24">
        <v>64011</v>
      </c>
      <c r="I17" s="24">
        <v>325666</v>
      </c>
      <c r="J17" s="24">
        <v>1577214</v>
      </c>
      <c r="K17" s="24">
        <v>411416</v>
      </c>
      <c r="L17" s="24">
        <v>215906</v>
      </c>
      <c r="M17" s="24">
        <v>521611</v>
      </c>
      <c r="N17" s="24">
        <v>1148933</v>
      </c>
      <c r="O17" s="24"/>
      <c r="P17" s="24"/>
      <c r="Q17" s="24"/>
      <c r="R17" s="24"/>
      <c r="S17" s="24"/>
      <c r="T17" s="24"/>
      <c r="U17" s="24"/>
      <c r="V17" s="24"/>
      <c r="W17" s="24">
        <v>2726147</v>
      </c>
      <c r="X17" s="24">
        <v>2790250</v>
      </c>
      <c r="Y17" s="24">
        <v>-64103</v>
      </c>
      <c r="Z17" s="6">
        <v>-2.3</v>
      </c>
      <c r="AA17" s="22">
        <v>5547000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4203916</v>
      </c>
      <c r="D19" s="19">
        <f>SUM(D20:D23)</f>
        <v>0</v>
      </c>
      <c r="E19" s="20">
        <f t="shared" si="3"/>
        <v>3955600</v>
      </c>
      <c r="F19" s="21">
        <f t="shared" si="3"/>
        <v>3955600</v>
      </c>
      <c r="G19" s="21">
        <f t="shared" si="3"/>
        <v>338058</v>
      </c>
      <c r="H19" s="21">
        <f t="shared" si="3"/>
        <v>339366</v>
      </c>
      <c r="I19" s="21">
        <f t="shared" si="3"/>
        <v>338143</v>
      </c>
      <c r="J19" s="21">
        <f t="shared" si="3"/>
        <v>1015567</v>
      </c>
      <c r="K19" s="21">
        <f t="shared" si="3"/>
        <v>339021</v>
      </c>
      <c r="L19" s="21">
        <f t="shared" si="3"/>
        <v>340884</v>
      </c>
      <c r="M19" s="21">
        <f t="shared" si="3"/>
        <v>339825</v>
      </c>
      <c r="N19" s="21">
        <f t="shared" si="3"/>
        <v>1019730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2035297</v>
      </c>
      <c r="X19" s="21">
        <f t="shared" si="3"/>
        <v>1909333</v>
      </c>
      <c r="Y19" s="21">
        <f t="shared" si="3"/>
        <v>125964</v>
      </c>
      <c r="Z19" s="4">
        <f>+IF(X19&lt;&gt;0,+(Y19/X19)*100,0)</f>
        <v>6.5972776880722215</v>
      </c>
      <c r="AA19" s="19">
        <f>SUM(AA20:AA23)</f>
        <v>3955600</v>
      </c>
    </row>
    <row r="20" spans="1:27" ht="13.5">
      <c r="A20" s="5" t="s">
        <v>47</v>
      </c>
      <c r="B20" s="3"/>
      <c r="C20" s="22">
        <v>324657</v>
      </c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-1306</v>
      </c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3880565</v>
      </c>
      <c r="D23" s="22"/>
      <c r="E23" s="23">
        <v>3955600</v>
      </c>
      <c r="F23" s="24">
        <v>3955600</v>
      </c>
      <c r="G23" s="24">
        <v>338058</v>
      </c>
      <c r="H23" s="24">
        <v>339366</v>
      </c>
      <c r="I23" s="24">
        <v>338143</v>
      </c>
      <c r="J23" s="24">
        <v>1015567</v>
      </c>
      <c r="K23" s="24">
        <v>339021</v>
      </c>
      <c r="L23" s="24">
        <v>340884</v>
      </c>
      <c r="M23" s="24">
        <v>339825</v>
      </c>
      <c r="N23" s="24">
        <v>1019730</v>
      </c>
      <c r="O23" s="24"/>
      <c r="P23" s="24"/>
      <c r="Q23" s="24"/>
      <c r="R23" s="24"/>
      <c r="S23" s="24"/>
      <c r="T23" s="24"/>
      <c r="U23" s="24"/>
      <c r="V23" s="24"/>
      <c r="W23" s="24">
        <v>2035297</v>
      </c>
      <c r="X23" s="24">
        <v>1909333</v>
      </c>
      <c r="Y23" s="24">
        <v>125964</v>
      </c>
      <c r="Z23" s="6">
        <v>6.6</v>
      </c>
      <c r="AA23" s="22">
        <v>3955600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266214279</v>
      </c>
      <c r="D25" s="40">
        <f>+D5+D9+D15+D19+D24</f>
        <v>0</v>
      </c>
      <c r="E25" s="41">
        <f t="shared" si="4"/>
        <v>306355947</v>
      </c>
      <c r="F25" s="42">
        <f t="shared" si="4"/>
        <v>306355947</v>
      </c>
      <c r="G25" s="42">
        <f t="shared" si="4"/>
        <v>111791322</v>
      </c>
      <c r="H25" s="42">
        <f t="shared" si="4"/>
        <v>5798575</v>
      </c>
      <c r="I25" s="42">
        <f t="shared" si="4"/>
        <v>7163848</v>
      </c>
      <c r="J25" s="42">
        <f t="shared" si="4"/>
        <v>124753745</v>
      </c>
      <c r="K25" s="42">
        <f t="shared" si="4"/>
        <v>5107935</v>
      </c>
      <c r="L25" s="42">
        <f t="shared" si="4"/>
        <v>63248908</v>
      </c>
      <c r="M25" s="42">
        <f t="shared" si="4"/>
        <v>24747476</v>
      </c>
      <c r="N25" s="42">
        <f t="shared" si="4"/>
        <v>93104319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217858064</v>
      </c>
      <c r="X25" s="42">
        <f t="shared" si="4"/>
        <v>180092732</v>
      </c>
      <c r="Y25" s="42">
        <f t="shared" si="4"/>
        <v>37765332</v>
      </c>
      <c r="Z25" s="43">
        <f>+IF(X25&lt;&gt;0,+(Y25/X25)*100,0)</f>
        <v>20.969936754582633</v>
      </c>
      <c r="AA25" s="40">
        <f>+AA5+AA9+AA15+AA19+AA24</f>
        <v>306355947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135135407</v>
      </c>
      <c r="D28" s="19">
        <f>SUM(D29:D31)</f>
        <v>0</v>
      </c>
      <c r="E28" s="20">
        <f t="shared" si="5"/>
        <v>153886902</v>
      </c>
      <c r="F28" s="21">
        <f t="shared" si="5"/>
        <v>153886902</v>
      </c>
      <c r="G28" s="21">
        <f t="shared" si="5"/>
        <v>7446238</v>
      </c>
      <c r="H28" s="21">
        <f t="shared" si="5"/>
        <v>8067492</v>
      </c>
      <c r="I28" s="21">
        <f t="shared" si="5"/>
        <v>7389941</v>
      </c>
      <c r="J28" s="21">
        <f t="shared" si="5"/>
        <v>22903671</v>
      </c>
      <c r="K28" s="21">
        <f t="shared" si="5"/>
        <v>8064720</v>
      </c>
      <c r="L28" s="21">
        <f t="shared" si="5"/>
        <v>7116665</v>
      </c>
      <c r="M28" s="21">
        <f t="shared" si="5"/>
        <v>8704238</v>
      </c>
      <c r="N28" s="21">
        <f t="shared" si="5"/>
        <v>23885623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46789294</v>
      </c>
      <c r="X28" s="21">
        <f t="shared" si="5"/>
        <v>75363916</v>
      </c>
      <c r="Y28" s="21">
        <f t="shared" si="5"/>
        <v>-28574622</v>
      </c>
      <c r="Z28" s="4">
        <f>+IF(X28&lt;&gt;0,+(Y28/X28)*100,0)</f>
        <v>-37.915521799583765</v>
      </c>
      <c r="AA28" s="19">
        <f>SUM(AA29:AA31)</f>
        <v>153886902</v>
      </c>
    </row>
    <row r="29" spans="1:27" ht="13.5">
      <c r="A29" s="5" t="s">
        <v>33</v>
      </c>
      <c r="B29" s="3"/>
      <c r="C29" s="22">
        <v>34844685</v>
      </c>
      <c r="D29" s="22"/>
      <c r="E29" s="23">
        <v>40849689</v>
      </c>
      <c r="F29" s="24">
        <v>40849689</v>
      </c>
      <c r="G29" s="24">
        <v>2925935</v>
      </c>
      <c r="H29" s="24">
        <v>3012908</v>
      </c>
      <c r="I29" s="24">
        <v>2957162</v>
      </c>
      <c r="J29" s="24">
        <v>8896005</v>
      </c>
      <c r="K29" s="24">
        <v>3122223</v>
      </c>
      <c r="L29" s="24">
        <v>2835006</v>
      </c>
      <c r="M29" s="24">
        <v>3120789</v>
      </c>
      <c r="N29" s="24">
        <v>9078018</v>
      </c>
      <c r="O29" s="24"/>
      <c r="P29" s="24"/>
      <c r="Q29" s="24"/>
      <c r="R29" s="24"/>
      <c r="S29" s="24"/>
      <c r="T29" s="24"/>
      <c r="U29" s="24"/>
      <c r="V29" s="24"/>
      <c r="W29" s="24">
        <v>17974023</v>
      </c>
      <c r="X29" s="24">
        <v>19804083</v>
      </c>
      <c r="Y29" s="24">
        <v>-1830060</v>
      </c>
      <c r="Z29" s="6">
        <v>-9.24</v>
      </c>
      <c r="AA29" s="22">
        <v>40849689</v>
      </c>
    </row>
    <row r="30" spans="1:27" ht="13.5">
      <c r="A30" s="5" t="s">
        <v>34</v>
      </c>
      <c r="B30" s="3"/>
      <c r="C30" s="25">
        <v>67875170</v>
      </c>
      <c r="D30" s="25"/>
      <c r="E30" s="26">
        <v>71276561</v>
      </c>
      <c r="F30" s="27">
        <v>71276561</v>
      </c>
      <c r="G30" s="27">
        <v>1384612</v>
      </c>
      <c r="H30" s="27">
        <v>1591066</v>
      </c>
      <c r="I30" s="27">
        <v>1842801</v>
      </c>
      <c r="J30" s="27">
        <v>4818479</v>
      </c>
      <c r="K30" s="27">
        <v>1946161</v>
      </c>
      <c r="L30" s="27">
        <v>1496444</v>
      </c>
      <c r="M30" s="27">
        <v>3428618</v>
      </c>
      <c r="N30" s="27">
        <v>6871223</v>
      </c>
      <c r="O30" s="27"/>
      <c r="P30" s="27"/>
      <c r="Q30" s="27"/>
      <c r="R30" s="27"/>
      <c r="S30" s="27"/>
      <c r="T30" s="27"/>
      <c r="U30" s="27"/>
      <c r="V30" s="27"/>
      <c r="W30" s="27">
        <v>11689702</v>
      </c>
      <c r="X30" s="27">
        <v>35629750</v>
      </c>
      <c r="Y30" s="27">
        <v>-23940048</v>
      </c>
      <c r="Z30" s="7">
        <v>-67.19</v>
      </c>
      <c r="AA30" s="25">
        <v>71276561</v>
      </c>
    </row>
    <row r="31" spans="1:27" ht="13.5">
      <c r="A31" s="5" t="s">
        <v>35</v>
      </c>
      <c r="B31" s="3"/>
      <c r="C31" s="22">
        <v>32415552</v>
      </c>
      <c r="D31" s="22"/>
      <c r="E31" s="23">
        <v>41760652</v>
      </c>
      <c r="F31" s="24">
        <v>41760652</v>
      </c>
      <c r="G31" s="24">
        <v>3135691</v>
      </c>
      <c r="H31" s="24">
        <v>3463518</v>
      </c>
      <c r="I31" s="24">
        <v>2589978</v>
      </c>
      <c r="J31" s="24">
        <v>9189187</v>
      </c>
      <c r="K31" s="24">
        <v>2996336</v>
      </c>
      <c r="L31" s="24">
        <v>2785215</v>
      </c>
      <c r="M31" s="24">
        <v>2154831</v>
      </c>
      <c r="N31" s="24">
        <v>7936382</v>
      </c>
      <c r="O31" s="24"/>
      <c r="P31" s="24"/>
      <c r="Q31" s="24"/>
      <c r="R31" s="24"/>
      <c r="S31" s="24"/>
      <c r="T31" s="24"/>
      <c r="U31" s="24"/>
      <c r="V31" s="24"/>
      <c r="W31" s="24">
        <v>17125569</v>
      </c>
      <c r="X31" s="24">
        <v>19930083</v>
      </c>
      <c r="Y31" s="24">
        <v>-2804514</v>
      </c>
      <c r="Z31" s="6">
        <v>-14.07</v>
      </c>
      <c r="AA31" s="22">
        <v>41760652</v>
      </c>
    </row>
    <row r="32" spans="1:27" ht="13.5">
      <c r="A32" s="2" t="s">
        <v>36</v>
      </c>
      <c r="B32" s="3"/>
      <c r="C32" s="19">
        <f aca="true" t="shared" si="6" ref="C32:Y32">SUM(C33:C37)</f>
        <v>16999201</v>
      </c>
      <c r="D32" s="19">
        <f>SUM(D33:D37)</f>
        <v>0</v>
      </c>
      <c r="E32" s="20">
        <f t="shared" si="6"/>
        <v>20848607</v>
      </c>
      <c r="F32" s="21">
        <f t="shared" si="6"/>
        <v>20848607</v>
      </c>
      <c r="G32" s="21">
        <f t="shared" si="6"/>
        <v>1542073</v>
      </c>
      <c r="H32" s="21">
        <f t="shared" si="6"/>
        <v>1569137</v>
      </c>
      <c r="I32" s="21">
        <f t="shared" si="6"/>
        <v>1510646</v>
      </c>
      <c r="J32" s="21">
        <f t="shared" si="6"/>
        <v>4621856</v>
      </c>
      <c r="K32" s="21">
        <f t="shared" si="6"/>
        <v>1728711</v>
      </c>
      <c r="L32" s="21">
        <f t="shared" si="6"/>
        <v>2230039</v>
      </c>
      <c r="M32" s="21">
        <f t="shared" si="6"/>
        <v>1834137</v>
      </c>
      <c r="N32" s="21">
        <f t="shared" si="6"/>
        <v>5792887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10414743</v>
      </c>
      <c r="X32" s="21">
        <f t="shared" si="6"/>
        <v>10620416</v>
      </c>
      <c r="Y32" s="21">
        <f t="shared" si="6"/>
        <v>-205673</v>
      </c>
      <c r="Z32" s="4">
        <f>+IF(X32&lt;&gt;0,+(Y32/X32)*100,0)</f>
        <v>-1.936581391915345</v>
      </c>
      <c r="AA32" s="19">
        <f>SUM(AA33:AA37)</f>
        <v>20848607</v>
      </c>
    </row>
    <row r="33" spans="1:27" ht="13.5">
      <c r="A33" s="5" t="s">
        <v>37</v>
      </c>
      <c r="B33" s="3"/>
      <c r="C33" s="22">
        <v>4092039</v>
      </c>
      <c r="D33" s="22"/>
      <c r="E33" s="23">
        <v>9082771</v>
      </c>
      <c r="F33" s="24">
        <v>9082771</v>
      </c>
      <c r="G33" s="24">
        <v>548876</v>
      </c>
      <c r="H33" s="24">
        <v>596573</v>
      </c>
      <c r="I33" s="24">
        <v>549675</v>
      </c>
      <c r="J33" s="24">
        <v>1695124</v>
      </c>
      <c r="K33" s="24">
        <v>580177</v>
      </c>
      <c r="L33" s="24">
        <v>714902</v>
      </c>
      <c r="M33" s="24">
        <v>589701</v>
      </c>
      <c r="N33" s="24">
        <v>1884780</v>
      </c>
      <c r="O33" s="24"/>
      <c r="P33" s="24"/>
      <c r="Q33" s="24"/>
      <c r="R33" s="24"/>
      <c r="S33" s="24"/>
      <c r="T33" s="24"/>
      <c r="U33" s="24"/>
      <c r="V33" s="24"/>
      <c r="W33" s="24">
        <v>3579904</v>
      </c>
      <c r="X33" s="24">
        <v>4577916</v>
      </c>
      <c r="Y33" s="24">
        <v>-998012</v>
      </c>
      <c r="Z33" s="6">
        <v>-21.8</v>
      </c>
      <c r="AA33" s="22">
        <v>9082771</v>
      </c>
    </row>
    <row r="34" spans="1:27" ht="13.5">
      <c r="A34" s="5" t="s">
        <v>38</v>
      </c>
      <c r="B34" s="3"/>
      <c r="C34" s="22">
        <v>7609943</v>
      </c>
      <c r="D34" s="22"/>
      <c r="E34" s="23">
        <v>6177810</v>
      </c>
      <c r="F34" s="24">
        <v>6177810</v>
      </c>
      <c r="G34" s="24">
        <v>388091</v>
      </c>
      <c r="H34" s="24">
        <v>395088</v>
      </c>
      <c r="I34" s="24">
        <v>363878</v>
      </c>
      <c r="J34" s="24">
        <v>1147057</v>
      </c>
      <c r="K34" s="24">
        <v>527847</v>
      </c>
      <c r="L34" s="24">
        <v>992108</v>
      </c>
      <c r="M34" s="24">
        <v>360936</v>
      </c>
      <c r="N34" s="24">
        <v>1880891</v>
      </c>
      <c r="O34" s="24"/>
      <c r="P34" s="24"/>
      <c r="Q34" s="24"/>
      <c r="R34" s="24"/>
      <c r="S34" s="24"/>
      <c r="T34" s="24"/>
      <c r="U34" s="24"/>
      <c r="V34" s="24"/>
      <c r="W34" s="24">
        <v>3027948</v>
      </c>
      <c r="X34" s="24">
        <v>3074833</v>
      </c>
      <c r="Y34" s="24">
        <v>-46885</v>
      </c>
      <c r="Z34" s="6">
        <v>-1.52</v>
      </c>
      <c r="AA34" s="22">
        <v>6177810</v>
      </c>
    </row>
    <row r="35" spans="1:27" ht="13.5">
      <c r="A35" s="5" t="s">
        <v>39</v>
      </c>
      <c r="B35" s="3"/>
      <c r="C35" s="22">
        <v>4599668</v>
      </c>
      <c r="D35" s="22"/>
      <c r="E35" s="23">
        <v>4802540</v>
      </c>
      <c r="F35" s="24">
        <v>4802540</v>
      </c>
      <c r="G35" s="24">
        <v>537932</v>
      </c>
      <c r="H35" s="24">
        <v>514905</v>
      </c>
      <c r="I35" s="24">
        <v>537867</v>
      </c>
      <c r="J35" s="24">
        <v>1590704</v>
      </c>
      <c r="K35" s="24">
        <v>561461</v>
      </c>
      <c r="L35" s="24">
        <v>461923</v>
      </c>
      <c r="M35" s="24">
        <v>821887</v>
      </c>
      <c r="N35" s="24">
        <v>1845271</v>
      </c>
      <c r="O35" s="24"/>
      <c r="P35" s="24"/>
      <c r="Q35" s="24"/>
      <c r="R35" s="24"/>
      <c r="S35" s="24"/>
      <c r="T35" s="24"/>
      <c r="U35" s="24"/>
      <c r="V35" s="24"/>
      <c r="W35" s="24">
        <v>3435975</v>
      </c>
      <c r="X35" s="24">
        <v>2570250</v>
      </c>
      <c r="Y35" s="24">
        <v>865725</v>
      </c>
      <c r="Z35" s="6">
        <v>33.68</v>
      </c>
      <c r="AA35" s="22">
        <v>4802540</v>
      </c>
    </row>
    <row r="36" spans="1:27" ht="13.5">
      <c r="A36" s="5" t="s">
        <v>40</v>
      </c>
      <c r="B36" s="3"/>
      <c r="C36" s="22">
        <v>697551</v>
      </c>
      <c r="D36" s="22"/>
      <c r="E36" s="23">
        <v>785486</v>
      </c>
      <c r="F36" s="24">
        <v>785486</v>
      </c>
      <c r="G36" s="24">
        <v>67174</v>
      </c>
      <c r="H36" s="24">
        <v>62571</v>
      </c>
      <c r="I36" s="24">
        <v>59226</v>
      </c>
      <c r="J36" s="24">
        <v>188971</v>
      </c>
      <c r="K36" s="24">
        <v>59226</v>
      </c>
      <c r="L36" s="24">
        <v>61106</v>
      </c>
      <c r="M36" s="24">
        <v>61613</v>
      </c>
      <c r="N36" s="24">
        <v>181945</v>
      </c>
      <c r="O36" s="24"/>
      <c r="P36" s="24"/>
      <c r="Q36" s="24"/>
      <c r="R36" s="24"/>
      <c r="S36" s="24"/>
      <c r="T36" s="24"/>
      <c r="U36" s="24"/>
      <c r="V36" s="24"/>
      <c r="W36" s="24">
        <v>370916</v>
      </c>
      <c r="X36" s="24">
        <v>397417</v>
      </c>
      <c r="Y36" s="24">
        <v>-26501</v>
      </c>
      <c r="Z36" s="6">
        <v>-6.67</v>
      </c>
      <c r="AA36" s="22">
        <v>785486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38627231</v>
      </c>
      <c r="D38" s="19">
        <f>SUM(D39:D41)</f>
        <v>0</v>
      </c>
      <c r="E38" s="20">
        <f t="shared" si="7"/>
        <v>40393878</v>
      </c>
      <c r="F38" s="21">
        <f t="shared" si="7"/>
        <v>40393878</v>
      </c>
      <c r="G38" s="21">
        <f t="shared" si="7"/>
        <v>2700459</v>
      </c>
      <c r="H38" s="21">
        <f t="shared" si="7"/>
        <v>2152667</v>
      </c>
      <c r="I38" s="21">
        <f t="shared" si="7"/>
        <v>2730168</v>
      </c>
      <c r="J38" s="21">
        <f t="shared" si="7"/>
        <v>7583294</v>
      </c>
      <c r="K38" s="21">
        <f t="shared" si="7"/>
        <v>2589099</v>
      </c>
      <c r="L38" s="21">
        <f t="shared" si="7"/>
        <v>2524653</v>
      </c>
      <c r="M38" s="21">
        <f t="shared" si="7"/>
        <v>2355335</v>
      </c>
      <c r="N38" s="21">
        <f t="shared" si="7"/>
        <v>7469087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15052381</v>
      </c>
      <c r="X38" s="21">
        <f t="shared" si="7"/>
        <v>20292333</v>
      </c>
      <c r="Y38" s="21">
        <f t="shared" si="7"/>
        <v>-5239952</v>
      </c>
      <c r="Z38" s="4">
        <f>+IF(X38&lt;&gt;0,+(Y38/X38)*100,0)</f>
        <v>-25.822324126062785</v>
      </c>
      <c r="AA38" s="19">
        <f>SUM(AA39:AA41)</f>
        <v>40393878</v>
      </c>
    </row>
    <row r="39" spans="1:27" ht="13.5">
      <c r="A39" s="5" t="s">
        <v>43</v>
      </c>
      <c r="B39" s="3"/>
      <c r="C39" s="22">
        <v>8365341</v>
      </c>
      <c r="D39" s="22"/>
      <c r="E39" s="23">
        <v>9854366</v>
      </c>
      <c r="F39" s="24">
        <v>9854366</v>
      </c>
      <c r="G39" s="24">
        <v>530690</v>
      </c>
      <c r="H39" s="24">
        <v>503980</v>
      </c>
      <c r="I39" s="24">
        <v>569976</v>
      </c>
      <c r="J39" s="24">
        <v>1604646</v>
      </c>
      <c r="K39" s="24">
        <v>768408</v>
      </c>
      <c r="L39" s="24">
        <v>561609</v>
      </c>
      <c r="M39" s="24">
        <v>609328</v>
      </c>
      <c r="N39" s="24">
        <v>1939345</v>
      </c>
      <c r="O39" s="24"/>
      <c r="P39" s="24"/>
      <c r="Q39" s="24"/>
      <c r="R39" s="24"/>
      <c r="S39" s="24"/>
      <c r="T39" s="24"/>
      <c r="U39" s="24"/>
      <c r="V39" s="24"/>
      <c r="W39" s="24">
        <v>3543991</v>
      </c>
      <c r="X39" s="24">
        <v>5037333</v>
      </c>
      <c r="Y39" s="24">
        <v>-1493342</v>
      </c>
      <c r="Z39" s="6">
        <v>-29.65</v>
      </c>
      <c r="AA39" s="22">
        <v>9854366</v>
      </c>
    </row>
    <row r="40" spans="1:27" ht="13.5">
      <c r="A40" s="5" t="s">
        <v>44</v>
      </c>
      <c r="B40" s="3"/>
      <c r="C40" s="22">
        <v>30261890</v>
      </c>
      <c r="D40" s="22"/>
      <c r="E40" s="23">
        <v>30539512</v>
      </c>
      <c r="F40" s="24">
        <v>30539512</v>
      </c>
      <c r="G40" s="24">
        <v>2169769</v>
      </c>
      <c r="H40" s="24">
        <v>1648687</v>
      </c>
      <c r="I40" s="24">
        <v>2160192</v>
      </c>
      <c r="J40" s="24">
        <v>5978648</v>
      </c>
      <c r="K40" s="24">
        <v>1820691</v>
      </c>
      <c r="L40" s="24">
        <v>1963044</v>
      </c>
      <c r="M40" s="24">
        <v>1746007</v>
      </c>
      <c r="N40" s="24">
        <v>5529742</v>
      </c>
      <c r="O40" s="24"/>
      <c r="P40" s="24"/>
      <c r="Q40" s="24"/>
      <c r="R40" s="24"/>
      <c r="S40" s="24"/>
      <c r="T40" s="24"/>
      <c r="U40" s="24"/>
      <c r="V40" s="24"/>
      <c r="W40" s="24">
        <v>11508390</v>
      </c>
      <c r="X40" s="24">
        <v>15255000</v>
      </c>
      <c r="Y40" s="24">
        <v>-3746610</v>
      </c>
      <c r="Z40" s="6">
        <v>-24.56</v>
      </c>
      <c r="AA40" s="22">
        <v>30539512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29145603</v>
      </c>
      <c r="D42" s="19">
        <f>SUM(D43:D46)</f>
        <v>0</v>
      </c>
      <c r="E42" s="20">
        <f t="shared" si="8"/>
        <v>20309063</v>
      </c>
      <c r="F42" s="21">
        <f t="shared" si="8"/>
        <v>20309063</v>
      </c>
      <c r="G42" s="21">
        <f t="shared" si="8"/>
        <v>973870</v>
      </c>
      <c r="H42" s="21">
        <f t="shared" si="8"/>
        <v>1143048</v>
      </c>
      <c r="I42" s="21">
        <f t="shared" si="8"/>
        <v>2270291</v>
      </c>
      <c r="J42" s="21">
        <f t="shared" si="8"/>
        <v>4387209</v>
      </c>
      <c r="K42" s="21">
        <f t="shared" si="8"/>
        <v>1488716</v>
      </c>
      <c r="L42" s="21">
        <f t="shared" si="8"/>
        <v>1435381</v>
      </c>
      <c r="M42" s="21">
        <f t="shared" si="8"/>
        <v>1406559</v>
      </c>
      <c r="N42" s="21">
        <f t="shared" si="8"/>
        <v>4330656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8717865</v>
      </c>
      <c r="X42" s="21">
        <f t="shared" si="8"/>
        <v>10004833</v>
      </c>
      <c r="Y42" s="21">
        <f t="shared" si="8"/>
        <v>-1286968</v>
      </c>
      <c r="Z42" s="4">
        <f>+IF(X42&lt;&gt;0,+(Y42/X42)*100,0)</f>
        <v>-12.863463088289429</v>
      </c>
      <c r="AA42" s="19">
        <f>SUM(AA43:AA46)</f>
        <v>20309063</v>
      </c>
    </row>
    <row r="43" spans="1:27" ht="13.5">
      <c r="A43" s="5" t="s">
        <v>47</v>
      </c>
      <c r="B43" s="3"/>
      <c r="C43" s="22">
        <v>20096192</v>
      </c>
      <c r="D43" s="22"/>
      <c r="E43" s="23">
        <v>13228778</v>
      </c>
      <c r="F43" s="24">
        <v>13228778</v>
      </c>
      <c r="G43" s="24">
        <v>724376</v>
      </c>
      <c r="H43" s="24">
        <v>828230</v>
      </c>
      <c r="I43" s="24">
        <v>1793694</v>
      </c>
      <c r="J43" s="24">
        <v>3346300</v>
      </c>
      <c r="K43" s="24">
        <v>941628</v>
      </c>
      <c r="L43" s="24">
        <v>742787</v>
      </c>
      <c r="M43" s="24">
        <v>865290</v>
      </c>
      <c r="N43" s="24">
        <v>2549705</v>
      </c>
      <c r="O43" s="24"/>
      <c r="P43" s="24"/>
      <c r="Q43" s="24"/>
      <c r="R43" s="24"/>
      <c r="S43" s="24"/>
      <c r="T43" s="24"/>
      <c r="U43" s="24"/>
      <c r="V43" s="24"/>
      <c r="W43" s="24">
        <v>5896005</v>
      </c>
      <c r="X43" s="24">
        <v>6654833</v>
      </c>
      <c r="Y43" s="24">
        <v>-758828</v>
      </c>
      <c r="Z43" s="6">
        <v>-11.4</v>
      </c>
      <c r="AA43" s="22">
        <v>13228778</v>
      </c>
    </row>
    <row r="44" spans="1:27" ht="13.5">
      <c r="A44" s="5" t="s">
        <v>48</v>
      </c>
      <c r="B44" s="3"/>
      <c r="C44" s="22">
        <v>5617906</v>
      </c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>
        <v>2250</v>
      </c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3429255</v>
      </c>
      <c r="D46" s="22"/>
      <c r="E46" s="23">
        <v>7080285</v>
      </c>
      <c r="F46" s="24">
        <v>7080285</v>
      </c>
      <c r="G46" s="24">
        <v>249494</v>
      </c>
      <c r="H46" s="24">
        <v>314818</v>
      </c>
      <c r="I46" s="24">
        <v>476597</v>
      </c>
      <c r="J46" s="24">
        <v>1040909</v>
      </c>
      <c r="K46" s="24">
        <v>547088</v>
      </c>
      <c r="L46" s="24">
        <v>692594</v>
      </c>
      <c r="M46" s="24">
        <v>541269</v>
      </c>
      <c r="N46" s="24">
        <v>1780951</v>
      </c>
      <c r="O46" s="24"/>
      <c r="P46" s="24"/>
      <c r="Q46" s="24"/>
      <c r="R46" s="24"/>
      <c r="S46" s="24"/>
      <c r="T46" s="24"/>
      <c r="U46" s="24"/>
      <c r="V46" s="24"/>
      <c r="W46" s="24">
        <v>2821860</v>
      </c>
      <c r="X46" s="24">
        <v>3350000</v>
      </c>
      <c r="Y46" s="24">
        <v>-528140</v>
      </c>
      <c r="Z46" s="6">
        <v>-15.77</v>
      </c>
      <c r="AA46" s="22">
        <v>7080285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219907442</v>
      </c>
      <c r="D48" s="40">
        <f>+D28+D32+D38+D42+D47</f>
        <v>0</v>
      </c>
      <c r="E48" s="41">
        <f t="shared" si="9"/>
        <v>235438450</v>
      </c>
      <c r="F48" s="42">
        <f t="shared" si="9"/>
        <v>235438450</v>
      </c>
      <c r="G48" s="42">
        <f t="shared" si="9"/>
        <v>12662640</v>
      </c>
      <c r="H48" s="42">
        <f t="shared" si="9"/>
        <v>12932344</v>
      </c>
      <c r="I48" s="42">
        <f t="shared" si="9"/>
        <v>13901046</v>
      </c>
      <c r="J48" s="42">
        <f t="shared" si="9"/>
        <v>39496030</v>
      </c>
      <c r="K48" s="42">
        <f t="shared" si="9"/>
        <v>13871246</v>
      </c>
      <c r="L48" s="42">
        <f t="shared" si="9"/>
        <v>13306738</v>
      </c>
      <c r="M48" s="42">
        <f t="shared" si="9"/>
        <v>14300269</v>
      </c>
      <c r="N48" s="42">
        <f t="shared" si="9"/>
        <v>41478253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80974283</v>
      </c>
      <c r="X48" s="42">
        <f t="shared" si="9"/>
        <v>116281498</v>
      </c>
      <c r="Y48" s="42">
        <f t="shared" si="9"/>
        <v>-35307215</v>
      </c>
      <c r="Z48" s="43">
        <f>+IF(X48&lt;&gt;0,+(Y48/X48)*100,0)</f>
        <v>-30.363570823623203</v>
      </c>
      <c r="AA48" s="40">
        <f>+AA28+AA32+AA38+AA42+AA47</f>
        <v>235438450</v>
      </c>
    </row>
    <row r="49" spans="1:27" ht="13.5">
      <c r="A49" s="14" t="s">
        <v>58</v>
      </c>
      <c r="B49" s="15"/>
      <c r="C49" s="44">
        <f aca="true" t="shared" si="10" ref="C49:Y49">+C25-C48</f>
        <v>46306837</v>
      </c>
      <c r="D49" s="44">
        <f>+D25-D48</f>
        <v>0</v>
      </c>
      <c r="E49" s="45">
        <f t="shared" si="10"/>
        <v>70917497</v>
      </c>
      <c r="F49" s="46">
        <f t="shared" si="10"/>
        <v>70917497</v>
      </c>
      <c r="G49" s="46">
        <f t="shared" si="10"/>
        <v>99128682</v>
      </c>
      <c r="H49" s="46">
        <f t="shared" si="10"/>
        <v>-7133769</v>
      </c>
      <c r="I49" s="46">
        <f t="shared" si="10"/>
        <v>-6737198</v>
      </c>
      <c r="J49" s="46">
        <f t="shared" si="10"/>
        <v>85257715</v>
      </c>
      <c r="K49" s="46">
        <f t="shared" si="10"/>
        <v>-8763311</v>
      </c>
      <c r="L49" s="46">
        <f t="shared" si="10"/>
        <v>49942170</v>
      </c>
      <c r="M49" s="46">
        <f t="shared" si="10"/>
        <v>10447207</v>
      </c>
      <c r="N49" s="46">
        <f t="shared" si="10"/>
        <v>51626066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136883781</v>
      </c>
      <c r="X49" s="46">
        <f>IF(F25=F48,0,X25-X48)</f>
        <v>63811234</v>
      </c>
      <c r="Y49" s="46">
        <f t="shared" si="10"/>
        <v>73072547</v>
      </c>
      <c r="Z49" s="47">
        <f>+IF(X49&lt;&gt;0,+(Y49/X49)*100,0)</f>
        <v>114.51360899869137</v>
      </c>
      <c r="AA49" s="44">
        <f>+AA25-AA48</f>
        <v>70917497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73294271</v>
      </c>
      <c r="D5" s="19">
        <f>SUM(D6:D8)</f>
        <v>0</v>
      </c>
      <c r="E5" s="20">
        <f t="shared" si="0"/>
        <v>78949129</v>
      </c>
      <c r="F5" s="21">
        <f t="shared" si="0"/>
        <v>78949129</v>
      </c>
      <c r="G5" s="21">
        <f t="shared" si="0"/>
        <v>8874051</v>
      </c>
      <c r="H5" s="21">
        <f t="shared" si="0"/>
        <v>0</v>
      </c>
      <c r="I5" s="21">
        <f t="shared" si="0"/>
        <v>0</v>
      </c>
      <c r="J5" s="21">
        <f t="shared" si="0"/>
        <v>8874051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8874051</v>
      </c>
      <c r="X5" s="21">
        <f t="shared" si="0"/>
        <v>37643348</v>
      </c>
      <c r="Y5" s="21">
        <f t="shared" si="0"/>
        <v>-28769297</v>
      </c>
      <c r="Z5" s="4">
        <f>+IF(X5&lt;&gt;0,+(Y5/X5)*100,0)</f>
        <v>-76.4259783694054</v>
      </c>
      <c r="AA5" s="19">
        <f>SUM(AA6:AA8)</f>
        <v>78949129</v>
      </c>
    </row>
    <row r="6" spans="1:27" ht="13.5">
      <c r="A6" s="5" t="s">
        <v>33</v>
      </c>
      <c r="B6" s="3"/>
      <c r="C6" s="22">
        <v>26848408</v>
      </c>
      <c r="D6" s="22"/>
      <c r="E6" s="23">
        <v>24380149</v>
      </c>
      <c r="F6" s="24">
        <v>24380149</v>
      </c>
      <c r="G6" s="24">
        <v>4840920</v>
      </c>
      <c r="H6" s="24"/>
      <c r="I6" s="24"/>
      <c r="J6" s="24">
        <v>4840920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4840920</v>
      </c>
      <c r="X6" s="24">
        <v>13036589</v>
      </c>
      <c r="Y6" s="24">
        <v>-8195669</v>
      </c>
      <c r="Z6" s="6">
        <v>-62.87</v>
      </c>
      <c r="AA6" s="22">
        <v>24380149</v>
      </c>
    </row>
    <row r="7" spans="1:27" ht="13.5">
      <c r="A7" s="5" t="s">
        <v>34</v>
      </c>
      <c r="B7" s="3"/>
      <c r="C7" s="25">
        <v>44949341</v>
      </c>
      <c r="D7" s="25"/>
      <c r="E7" s="26">
        <v>52790330</v>
      </c>
      <c r="F7" s="27">
        <v>52790330</v>
      </c>
      <c r="G7" s="27">
        <v>4033131</v>
      </c>
      <c r="H7" s="27"/>
      <c r="I7" s="27"/>
      <c r="J7" s="27">
        <v>4033131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4033131</v>
      </c>
      <c r="X7" s="27">
        <v>23977168</v>
      </c>
      <c r="Y7" s="27">
        <v>-19944037</v>
      </c>
      <c r="Z7" s="7">
        <v>-83.18</v>
      </c>
      <c r="AA7" s="25">
        <v>52790330</v>
      </c>
    </row>
    <row r="8" spans="1:27" ht="13.5">
      <c r="A8" s="5" t="s">
        <v>35</v>
      </c>
      <c r="B8" s="3"/>
      <c r="C8" s="22">
        <v>1496522</v>
      </c>
      <c r="D8" s="22"/>
      <c r="E8" s="23">
        <v>1778650</v>
      </c>
      <c r="F8" s="24">
        <v>1778650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629591</v>
      </c>
      <c r="Y8" s="24">
        <v>-629591</v>
      </c>
      <c r="Z8" s="6">
        <v>-100</v>
      </c>
      <c r="AA8" s="22">
        <v>1778650</v>
      </c>
    </row>
    <row r="9" spans="1:27" ht="13.5">
      <c r="A9" s="2" t="s">
        <v>36</v>
      </c>
      <c r="B9" s="3"/>
      <c r="C9" s="19">
        <f aca="true" t="shared" si="1" ref="C9:Y9">SUM(C10:C14)</f>
        <v>2815930</v>
      </c>
      <c r="D9" s="19">
        <f>SUM(D10:D14)</f>
        <v>0</v>
      </c>
      <c r="E9" s="20">
        <f t="shared" si="1"/>
        <v>3982791</v>
      </c>
      <c r="F9" s="21">
        <f t="shared" si="1"/>
        <v>3982791</v>
      </c>
      <c r="G9" s="21">
        <f t="shared" si="1"/>
        <v>345461</v>
      </c>
      <c r="H9" s="21">
        <f t="shared" si="1"/>
        <v>0</v>
      </c>
      <c r="I9" s="21">
        <f t="shared" si="1"/>
        <v>0</v>
      </c>
      <c r="J9" s="21">
        <f t="shared" si="1"/>
        <v>345461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345461</v>
      </c>
      <c r="X9" s="21">
        <f t="shared" si="1"/>
        <v>2065033</v>
      </c>
      <c r="Y9" s="21">
        <f t="shared" si="1"/>
        <v>-1719572</v>
      </c>
      <c r="Z9" s="4">
        <f>+IF(X9&lt;&gt;0,+(Y9/X9)*100,0)</f>
        <v>-83.27092109423917</v>
      </c>
      <c r="AA9" s="19">
        <f>SUM(AA10:AA14)</f>
        <v>3982791</v>
      </c>
    </row>
    <row r="10" spans="1:27" ht="13.5">
      <c r="A10" s="5" t="s">
        <v>37</v>
      </c>
      <c r="B10" s="3"/>
      <c r="C10" s="22">
        <v>224257</v>
      </c>
      <c r="D10" s="22"/>
      <c r="E10" s="23">
        <v>223253</v>
      </c>
      <c r="F10" s="24">
        <v>223253</v>
      </c>
      <c r="G10" s="24">
        <v>32006</v>
      </c>
      <c r="H10" s="24"/>
      <c r="I10" s="24"/>
      <c r="J10" s="24">
        <v>32006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32006</v>
      </c>
      <c r="X10" s="24">
        <v>111276</v>
      </c>
      <c r="Y10" s="24">
        <v>-79270</v>
      </c>
      <c r="Z10" s="6">
        <v>-71.24</v>
      </c>
      <c r="AA10" s="22">
        <v>223253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2591673</v>
      </c>
      <c r="D12" s="22"/>
      <c r="E12" s="23">
        <v>3759538</v>
      </c>
      <c r="F12" s="24">
        <v>3759538</v>
      </c>
      <c r="G12" s="24">
        <v>313455</v>
      </c>
      <c r="H12" s="24"/>
      <c r="I12" s="24"/>
      <c r="J12" s="24">
        <v>313455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313455</v>
      </c>
      <c r="X12" s="24">
        <v>1953757</v>
      </c>
      <c r="Y12" s="24">
        <v>-1640302</v>
      </c>
      <c r="Z12" s="6">
        <v>-83.96</v>
      </c>
      <c r="AA12" s="22">
        <v>3759538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8737940</v>
      </c>
      <c r="D15" s="19">
        <f>SUM(D16:D18)</f>
        <v>0</v>
      </c>
      <c r="E15" s="20">
        <f t="shared" si="2"/>
        <v>24733264</v>
      </c>
      <c r="F15" s="21">
        <f t="shared" si="2"/>
        <v>24733264</v>
      </c>
      <c r="G15" s="21">
        <f t="shared" si="2"/>
        <v>2281248</v>
      </c>
      <c r="H15" s="21">
        <f t="shared" si="2"/>
        <v>0</v>
      </c>
      <c r="I15" s="21">
        <f t="shared" si="2"/>
        <v>0</v>
      </c>
      <c r="J15" s="21">
        <f t="shared" si="2"/>
        <v>2281248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2281248</v>
      </c>
      <c r="X15" s="21">
        <f t="shared" si="2"/>
        <v>4083276</v>
      </c>
      <c r="Y15" s="21">
        <f t="shared" si="2"/>
        <v>-1802028</v>
      </c>
      <c r="Z15" s="4">
        <f>+IF(X15&lt;&gt;0,+(Y15/X15)*100,0)</f>
        <v>-44.13191760733294</v>
      </c>
      <c r="AA15" s="19">
        <f>SUM(AA16:AA18)</f>
        <v>24733264</v>
      </c>
    </row>
    <row r="16" spans="1:27" ht="13.5">
      <c r="A16" s="5" t="s">
        <v>43</v>
      </c>
      <c r="B16" s="3"/>
      <c r="C16" s="22">
        <v>446085</v>
      </c>
      <c r="D16" s="22"/>
      <c r="E16" s="23">
        <v>573880</v>
      </c>
      <c r="F16" s="24">
        <v>573880</v>
      </c>
      <c r="G16" s="24">
        <v>98394</v>
      </c>
      <c r="H16" s="24"/>
      <c r="I16" s="24"/>
      <c r="J16" s="24">
        <v>98394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98394</v>
      </c>
      <c r="X16" s="24">
        <v>231783</v>
      </c>
      <c r="Y16" s="24">
        <v>-133389</v>
      </c>
      <c r="Z16" s="6">
        <v>-57.55</v>
      </c>
      <c r="AA16" s="22">
        <v>573880</v>
      </c>
    </row>
    <row r="17" spans="1:27" ht="13.5">
      <c r="A17" s="5" t="s">
        <v>44</v>
      </c>
      <c r="B17" s="3"/>
      <c r="C17" s="22">
        <v>8291855</v>
      </c>
      <c r="D17" s="22"/>
      <c r="E17" s="23">
        <v>24159384</v>
      </c>
      <c r="F17" s="24">
        <v>24159384</v>
      </c>
      <c r="G17" s="24">
        <v>2182854</v>
      </c>
      <c r="H17" s="24"/>
      <c r="I17" s="24"/>
      <c r="J17" s="24">
        <v>2182854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2182854</v>
      </c>
      <c r="X17" s="24">
        <v>3851493</v>
      </c>
      <c r="Y17" s="24">
        <v>-1668639</v>
      </c>
      <c r="Z17" s="6">
        <v>-43.32</v>
      </c>
      <c r="AA17" s="22">
        <v>24159384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241477030</v>
      </c>
      <c r="D19" s="19">
        <f>SUM(D20:D23)</f>
        <v>0</v>
      </c>
      <c r="E19" s="20">
        <f t="shared" si="3"/>
        <v>294202188</v>
      </c>
      <c r="F19" s="21">
        <f t="shared" si="3"/>
        <v>294202188</v>
      </c>
      <c r="G19" s="21">
        <f t="shared" si="3"/>
        <v>45801370</v>
      </c>
      <c r="H19" s="21">
        <f t="shared" si="3"/>
        <v>0</v>
      </c>
      <c r="I19" s="21">
        <f t="shared" si="3"/>
        <v>0</v>
      </c>
      <c r="J19" s="21">
        <f t="shared" si="3"/>
        <v>45801370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45801370</v>
      </c>
      <c r="X19" s="21">
        <f t="shared" si="3"/>
        <v>160232404</v>
      </c>
      <c r="Y19" s="21">
        <f t="shared" si="3"/>
        <v>-114431034</v>
      </c>
      <c r="Z19" s="4">
        <f>+IF(X19&lt;&gt;0,+(Y19/X19)*100,0)</f>
        <v>-71.4156632137904</v>
      </c>
      <c r="AA19" s="19">
        <f>SUM(AA20:AA23)</f>
        <v>294202188</v>
      </c>
    </row>
    <row r="20" spans="1:27" ht="13.5">
      <c r="A20" s="5" t="s">
        <v>47</v>
      </c>
      <c r="B20" s="3"/>
      <c r="C20" s="22">
        <v>141877042</v>
      </c>
      <c r="D20" s="22"/>
      <c r="E20" s="23">
        <v>154741319</v>
      </c>
      <c r="F20" s="24">
        <v>154741319</v>
      </c>
      <c r="G20" s="24">
        <v>22006781</v>
      </c>
      <c r="H20" s="24"/>
      <c r="I20" s="24"/>
      <c r="J20" s="24">
        <v>22006781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22006781</v>
      </c>
      <c r="X20" s="24">
        <v>86498420</v>
      </c>
      <c r="Y20" s="24">
        <v>-64491639</v>
      </c>
      <c r="Z20" s="6">
        <v>-74.56</v>
      </c>
      <c r="AA20" s="22">
        <v>154741319</v>
      </c>
    </row>
    <row r="21" spans="1:27" ht="13.5">
      <c r="A21" s="5" t="s">
        <v>48</v>
      </c>
      <c r="B21" s="3"/>
      <c r="C21" s="22">
        <v>54140816</v>
      </c>
      <c r="D21" s="22"/>
      <c r="E21" s="23">
        <v>90561191</v>
      </c>
      <c r="F21" s="24">
        <v>90561191</v>
      </c>
      <c r="G21" s="24">
        <v>12049833</v>
      </c>
      <c r="H21" s="24"/>
      <c r="I21" s="24"/>
      <c r="J21" s="24">
        <v>12049833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12049833</v>
      </c>
      <c r="X21" s="24">
        <v>42787542</v>
      </c>
      <c r="Y21" s="24">
        <v>-30737709</v>
      </c>
      <c r="Z21" s="6">
        <v>-71.84</v>
      </c>
      <c r="AA21" s="22">
        <v>90561191</v>
      </c>
    </row>
    <row r="22" spans="1:27" ht="13.5">
      <c r="A22" s="5" t="s">
        <v>49</v>
      </c>
      <c r="B22" s="3"/>
      <c r="C22" s="25">
        <v>25850696</v>
      </c>
      <c r="D22" s="25"/>
      <c r="E22" s="26">
        <v>28101068</v>
      </c>
      <c r="F22" s="27">
        <v>28101068</v>
      </c>
      <c r="G22" s="27">
        <v>6293907</v>
      </c>
      <c r="H22" s="27"/>
      <c r="I22" s="27"/>
      <c r="J22" s="27">
        <v>6293907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6293907</v>
      </c>
      <c r="X22" s="27">
        <v>17198851</v>
      </c>
      <c r="Y22" s="27">
        <v>-10904944</v>
      </c>
      <c r="Z22" s="7">
        <v>-63.41</v>
      </c>
      <c r="AA22" s="25">
        <v>28101068</v>
      </c>
    </row>
    <row r="23" spans="1:27" ht="13.5">
      <c r="A23" s="5" t="s">
        <v>50</v>
      </c>
      <c r="B23" s="3"/>
      <c r="C23" s="22">
        <v>19608476</v>
      </c>
      <c r="D23" s="22"/>
      <c r="E23" s="23">
        <v>20798610</v>
      </c>
      <c r="F23" s="24">
        <v>20798610</v>
      </c>
      <c r="G23" s="24">
        <v>5450849</v>
      </c>
      <c r="H23" s="24"/>
      <c r="I23" s="24"/>
      <c r="J23" s="24">
        <v>5450849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5450849</v>
      </c>
      <c r="X23" s="24">
        <v>13747591</v>
      </c>
      <c r="Y23" s="24">
        <v>-8296742</v>
      </c>
      <c r="Z23" s="6">
        <v>-60.35</v>
      </c>
      <c r="AA23" s="22">
        <v>20798610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326325171</v>
      </c>
      <c r="D25" s="40">
        <f>+D5+D9+D15+D19+D24</f>
        <v>0</v>
      </c>
      <c r="E25" s="41">
        <f t="shared" si="4"/>
        <v>401867372</v>
      </c>
      <c r="F25" s="42">
        <f t="shared" si="4"/>
        <v>401867372</v>
      </c>
      <c r="G25" s="42">
        <f t="shared" si="4"/>
        <v>57302130</v>
      </c>
      <c r="H25" s="42">
        <f t="shared" si="4"/>
        <v>0</v>
      </c>
      <c r="I25" s="42">
        <f t="shared" si="4"/>
        <v>0</v>
      </c>
      <c r="J25" s="42">
        <f t="shared" si="4"/>
        <v>57302130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57302130</v>
      </c>
      <c r="X25" s="42">
        <f t="shared" si="4"/>
        <v>204024061</v>
      </c>
      <c r="Y25" s="42">
        <f t="shared" si="4"/>
        <v>-146721931</v>
      </c>
      <c r="Z25" s="43">
        <f>+IF(X25&lt;&gt;0,+(Y25/X25)*100,0)</f>
        <v>-71.9140332178762</v>
      </c>
      <c r="AA25" s="40">
        <f>+AA5+AA9+AA15+AA19+AA24</f>
        <v>401867372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96804794</v>
      </c>
      <c r="D28" s="19">
        <f>SUM(D29:D31)</f>
        <v>0</v>
      </c>
      <c r="E28" s="20">
        <f t="shared" si="5"/>
        <v>95873560</v>
      </c>
      <c r="F28" s="21">
        <f t="shared" si="5"/>
        <v>95873560</v>
      </c>
      <c r="G28" s="21">
        <f t="shared" si="5"/>
        <v>8360206</v>
      </c>
      <c r="H28" s="21">
        <f t="shared" si="5"/>
        <v>0</v>
      </c>
      <c r="I28" s="21">
        <f t="shared" si="5"/>
        <v>0</v>
      </c>
      <c r="J28" s="21">
        <f t="shared" si="5"/>
        <v>8360206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8360206</v>
      </c>
      <c r="X28" s="21">
        <f t="shared" si="5"/>
        <v>40472912</v>
      </c>
      <c r="Y28" s="21">
        <f t="shared" si="5"/>
        <v>-32112706</v>
      </c>
      <c r="Z28" s="4">
        <f>+IF(X28&lt;&gt;0,+(Y28/X28)*100,0)</f>
        <v>-79.34370030009207</v>
      </c>
      <c r="AA28" s="19">
        <f>SUM(AA29:AA31)</f>
        <v>95873560</v>
      </c>
    </row>
    <row r="29" spans="1:27" ht="13.5">
      <c r="A29" s="5" t="s">
        <v>33</v>
      </c>
      <c r="B29" s="3"/>
      <c r="C29" s="22">
        <v>48919175</v>
      </c>
      <c r="D29" s="22"/>
      <c r="E29" s="23">
        <v>37698397</v>
      </c>
      <c r="F29" s="24">
        <v>37698397</v>
      </c>
      <c r="G29" s="24">
        <v>3743810</v>
      </c>
      <c r="H29" s="24"/>
      <c r="I29" s="24"/>
      <c r="J29" s="24">
        <v>3743810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3743810</v>
      </c>
      <c r="X29" s="24">
        <v>14684085</v>
      </c>
      <c r="Y29" s="24">
        <v>-10940275</v>
      </c>
      <c r="Z29" s="6">
        <v>-74.5</v>
      </c>
      <c r="AA29" s="22">
        <v>37698397</v>
      </c>
    </row>
    <row r="30" spans="1:27" ht="13.5">
      <c r="A30" s="5" t="s">
        <v>34</v>
      </c>
      <c r="B30" s="3"/>
      <c r="C30" s="25">
        <v>22617579</v>
      </c>
      <c r="D30" s="25"/>
      <c r="E30" s="26">
        <v>30773117</v>
      </c>
      <c r="F30" s="27">
        <v>30773117</v>
      </c>
      <c r="G30" s="27">
        <v>2178928</v>
      </c>
      <c r="H30" s="27"/>
      <c r="I30" s="27"/>
      <c r="J30" s="27">
        <v>2178928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2178928</v>
      </c>
      <c r="X30" s="27">
        <v>13900189</v>
      </c>
      <c r="Y30" s="27">
        <v>-11721261</v>
      </c>
      <c r="Z30" s="7">
        <v>-84.32</v>
      </c>
      <c r="AA30" s="25">
        <v>30773117</v>
      </c>
    </row>
    <row r="31" spans="1:27" ht="13.5">
      <c r="A31" s="5" t="s">
        <v>35</v>
      </c>
      <c r="B31" s="3"/>
      <c r="C31" s="22">
        <v>25268040</v>
      </c>
      <c r="D31" s="22"/>
      <c r="E31" s="23">
        <v>27402046</v>
      </c>
      <c r="F31" s="24">
        <v>27402046</v>
      </c>
      <c r="G31" s="24">
        <v>2437468</v>
      </c>
      <c r="H31" s="24"/>
      <c r="I31" s="24"/>
      <c r="J31" s="24">
        <v>2437468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2437468</v>
      </c>
      <c r="X31" s="24">
        <v>11888638</v>
      </c>
      <c r="Y31" s="24">
        <v>-9451170</v>
      </c>
      <c r="Z31" s="6">
        <v>-79.5</v>
      </c>
      <c r="AA31" s="22">
        <v>27402046</v>
      </c>
    </row>
    <row r="32" spans="1:27" ht="13.5">
      <c r="A32" s="2" t="s">
        <v>36</v>
      </c>
      <c r="B32" s="3"/>
      <c r="C32" s="19">
        <f aca="true" t="shared" si="6" ref="C32:Y32">SUM(C33:C37)</f>
        <v>24070453</v>
      </c>
      <c r="D32" s="19">
        <f>SUM(D33:D37)</f>
        <v>0</v>
      </c>
      <c r="E32" s="20">
        <f t="shared" si="6"/>
        <v>29030162</v>
      </c>
      <c r="F32" s="21">
        <f t="shared" si="6"/>
        <v>29030162</v>
      </c>
      <c r="G32" s="21">
        <f t="shared" si="6"/>
        <v>2136918</v>
      </c>
      <c r="H32" s="21">
        <f t="shared" si="6"/>
        <v>0</v>
      </c>
      <c r="I32" s="21">
        <f t="shared" si="6"/>
        <v>0</v>
      </c>
      <c r="J32" s="21">
        <f t="shared" si="6"/>
        <v>2136918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2136918</v>
      </c>
      <c r="X32" s="21">
        <f t="shared" si="6"/>
        <v>18712220</v>
      </c>
      <c r="Y32" s="21">
        <f t="shared" si="6"/>
        <v>-16575302</v>
      </c>
      <c r="Z32" s="4">
        <f>+IF(X32&lt;&gt;0,+(Y32/X32)*100,0)</f>
        <v>-88.5800936500319</v>
      </c>
      <c r="AA32" s="19">
        <f>SUM(AA33:AA37)</f>
        <v>29030162</v>
      </c>
    </row>
    <row r="33" spans="1:27" ht="13.5">
      <c r="A33" s="5" t="s">
        <v>37</v>
      </c>
      <c r="B33" s="3"/>
      <c r="C33" s="22">
        <v>18999261</v>
      </c>
      <c r="D33" s="22"/>
      <c r="E33" s="23">
        <v>23157372</v>
      </c>
      <c r="F33" s="24">
        <v>23157372</v>
      </c>
      <c r="G33" s="24">
        <v>1694205</v>
      </c>
      <c r="H33" s="24"/>
      <c r="I33" s="24"/>
      <c r="J33" s="24">
        <v>1694205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1694205</v>
      </c>
      <c r="X33" s="24">
        <v>16120565</v>
      </c>
      <c r="Y33" s="24">
        <v>-14426360</v>
      </c>
      <c r="Z33" s="6">
        <v>-89.49</v>
      </c>
      <c r="AA33" s="22">
        <v>23157372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3045141</v>
      </c>
      <c r="D35" s="22"/>
      <c r="E35" s="23">
        <v>3585428</v>
      </c>
      <c r="F35" s="24">
        <v>3585428</v>
      </c>
      <c r="G35" s="24">
        <v>279704</v>
      </c>
      <c r="H35" s="24"/>
      <c r="I35" s="24"/>
      <c r="J35" s="24">
        <v>279704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279704</v>
      </c>
      <c r="X35" s="24">
        <v>1579458</v>
      </c>
      <c r="Y35" s="24">
        <v>-1299754</v>
      </c>
      <c r="Z35" s="6">
        <v>-82.29</v>
      </c>
      <c r="AA35" s="22">
        <v>3585428</v>
      </c>
    </row>
    <row r="36" spans="1:27" ht="13.5">
      <c r="A36" s="5" t="s">
        <v>40</v>
      </c>
      <c r="B36" s="3"/>
      <c r="C36" s="22">
        <v>2026051</v>
      </c>
      <c r="D36" s="22"/>
      <c r="E36" s="23">
        <v>2287362</v>
      </c>
      <c r="F36" s="24">
        <v>2287362</v>
      </c>
      <c r="G36" s="24">
        <v>163009</v>
      </c>
      <c r="H36" s="24"/>
      <c r="I36" s="24"/>
      <c r="J36" s="24">
        <v>163009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163009</v>
      </c>
      <c r="X36" s="24">
        <v>1012197</v>
      </c>
      <c r="Y36" s="24">
        <v>-849188</v>
      </c>
      <c r="Z36" s="6">
        <v>-83.9</v>
      </c>
      <c r="AA36" s="22">
        <v>2287362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47840850</v>
      </c>
      <c r="D38" s="19">
        <f>SUM(D39:D41)</f>
        <v>0</v>
      </c>
      <c r="E38" s="20">
        <f t="shared" si="7"/>
        <v>57675212</v>
      </c>
      <c r="F38" s="21">
        <f t="shared" si="7"/>
        <v>57675212</v>
      </c>
      <c r="G38" s="21">
        <f t="shared" si="7"/>
        <v>4179231</v>
      </c>
      <c r="H38" s="21">
        <f t="shared" si="7"/>
        <v>0</v>
      </c>
      <c r="I38" s="21">
        <f t="shared" si="7"/>
        <v>0</v>
      </c>
      <c r="J38" s="21">
        <f t="shared" si="7"/>
        <v>4179231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4179231</v>
      </c>
      <c r="X38" s="21">
        <f t="shared" si="7"/>
        <v>20657214</v>
      </c>
      <c r="Y38" s="21">
        <f t="shared" si="7"/>
        <v>-16477983</v>
      </c>
      <c r="Z38" s="4">
        <f>+IF(X38&lt;&gt;0,+(Y38/X38)*100,0)</f>
        <v>-79.76866096270291</v>
      </c>
      <c r="AA38" s="19">
        <f>SUM(AA39:AA41)</f>
        <v>57675212</v>
      </c>
    </row>
    <row r="39" spans="1:27" ht="13.5">
      <c r="A39" s="5" t="s">
        <v>43</v>
      </c>
      <c r="B39" s="3"/>
      <c r="C39" s="22">
        <v>6304605</v>
      </c>
      <c r="D39" s="22"/>
      <c r="E39" s="23">
        <v>7658615</v>
      </c>
      <c r="F39" s="24">
        <v>7658615</v>
      </c>
      <c r="G39" s="24">
        <v>553855</v>
      </c>
      <c r="H39" s="24"/>
      <c r="I39" s="24"/>
      <c r="J39" s="24">
        <v>553855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553855</v>
      </c>
      <c r="X39" s="24">
        <v>3379233</v>
      </c>
      <c r="Y39" s="24">
        <v>-2825378</v>
      </c>
      <c r="Z39" s="6">
        <v>-83.61</v>
      </c>
      <c r="AA39" s="22">
        <v>7658615</v>
      </c>
    </row>
    <row r="40" spans="1:27" ht="13.5">
      <c r="A40" s="5" t="s">
        <v>44</v>
      </c>
      <c r="B40" s="3"/>
      <c r="C40" s="22">
        <v>41536245</v>
      </c>
      <c r="D40" s="22"/>
      <c r="E40" s="23">
        <v>50016597</v>
      </c>
      <c r="F40" s="24">
        <v>50016597</v>
      </c>
      <c r="G40" s="24">
        <v>3625376</v>
      </c>
      <c r="H40" s="24"/>
      <c r="I40" s="24"/>
      <c r="J40" s="24">
        <v>3625376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3625376</v>
      </c>
      <c r="X40" s="24">
        <v>17277981</v>
      </c>
      <c r="Y40" s="24">
        <v>-13652605</v>
      </c>
      <c r="Z40" s="6">
        <v>-79.02</v>
      </c>
      <c r="AA40" s="22">
        <v>50016597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198475478</v>
      </c>
      <c r="D42" s="19">
        <f>SUM(D43:D46)</f>
        <v>0</v>
      </c>
      <c r="E42" s="20">
        <f t="shared" si="8"/>
        <v>212327058</v>
      </c>
      <c r="F42" s="21">
        <f t="shared" si="8"/>
        <v>212327058</v>
      </c>
      <c r="G42" s="21">
        <f t="shared" si="8"/>
        <v>19129337</v>
      </c>
      <c r="H42" s="21">
        <f t="shared" si="8"/>
        <v>0</v>
      </c>
      <c r="I42" s="21">
        <f t="shared" si="8"/>
        <v>0</v>
      </c>
      <c r="J42" s="21">
        <f t="shared" si="8"/>
        <v>19129337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19129337</v>
      </c>
      <c r="X42" s="21">
        <f t="shared" si="8"/>
        <v>105759719</v>
      </c>
      <c r="Y42" s="21">
        <f t="shared" si="8"/>
        <v>-86630382</v>
      </c>
      <c r="Z42" s="4">
        <f>+IF(X42&lt;&gt;0,+(Y42/X42)*100,0)</f>
        <v>-81.91245477874237</v>
      </c>
      <c r="AA42" s="19">
        <f>SUM(AA43:AA46)</f>
        <v>212327058</v>
      </c>
    </row>
    <row r="43" spans="1:27" ht="13.5">
      <c r="A43" s="5" t="s">
        <v>47</v>
      </c>
      <c r="B43" s="3"/>
      <c r="C43" s="22">
        <v>112971000</v>
      </c>
      <c r="D43" s="22"/>
      <c r="E43" s="23">
        <v>124170446</v>
      </c>
      <c r="F43" s="24">
        <v>124170446</v>
      </c>
      <c r="G43" s="24">
        <v>12906467</v>
      </c>
      <c r="H43" s="24"/>
      <c r="I43" s="24"/>
      <c r="J43" s="24">
        <v>12906467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12906467</v>
      </c>
      <c r="X43" s="24">
        <v>63422733</v>
      </c>
      <c r="Y43" s="24">
        <v>-50516266</v>
      </c>
      <c r="Z43" s="6">
        <v>-79.65</v>
      </c>
      <c r="AA43" s="22">
        <v>124170446</v>
      </c>
    </row>
    <row r="44" spans="1:27" ht="13.5">
      <c r="A44" s="5" t="s">
        <v>48</v>
      </c>
      <c r="B44" s="3"/>
      <c r="C44" s="22">
        <v>55650639</v>
      </c>
      <c r="D44" s="22"/>
      <c r="E44" s="23">
        <v>59289173</v>
      </c>
      <c r="F44" s="24">
        <v>59289173</v>
      </c>
      <c r="G44" s="24">
        <v>3941795</v>
      </c>
      <c r="H44" s="24"/>
      <c r="I44" s="24"/>
      <c r="J44" s="24">
        <v>3941795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3941795</v>
      </c>
      <c r="X44" s="24">
        <v>27730009</v>
      </c>
      <c r="Y44" s="24">
        <v>-23788214</v>
      </c>
      <c r="Z44" s="6">
        <v>-85.79</v>
      </c>
      <c r="AA44" s="22">
        <v>59289173</v>
      </c>
    </row>
    <row r="45" spans="1:27" ht="13.5">
      <c r="A45" s="5" t="s">
        <v>49</v>
      </c>
      <c r="B45" s="3"/>
      <c r="C45" s="25">
        <v>16685362</v>
      </c>
      <c r="D45" s="25"/>
      <c r="E45" s="26">
        <v>16369260</v>
      </c>
      <c r="F45" s="27">
        <v>16369260</v>
      </c>
      <c r="G45" s="27">
        <v>1243987</v>
      </c>
      <c r="H45" s="27"/>
      <c r="I45" s="27"/>
      <c r="J45" s="27">
        <v>1243987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1243987</v>
      </c>
      <c r="X45" s="27">
        <v>7641305</v>
      </c>
      <c r="Y45" s="27">
        <v>-6397318</v>
      </c>
      <c r="Z45" s="7">
        <v>-83.72</v>
      </c>
      <c r="AA45" s="25">
        <v>16369260</v>
      </c>
    </row>
    <row r="46" spans="1:27" ht="13.5">
      <c r="A46" s="5" t="s">
        <v>50</v>
      </c>
      <c r="B46" s="3"/>
      <c r="C46" s="22">
        <v>13168477</v>
      </c>
      <c r="D46" s="22"/>
      <c r="E46" s="23">
        <v>12498179</v>
      </c>
      <c r="F46" s="24">
        <v>12498179</v>
      </c>
      <c r="G46" s="24">
        <v>1037088</v>
      </c>
      <c r="H46" s="24"/>
      <c r="I46" s="24"/>
      <c r="J46" s="24">
        <v>1037088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1037088</v>
      </c>
      <c r="X46" s="24">
        <v>6965672</v>
      </c>
      <c r="Y46" s="24">
        <v>-5928584</v>
      </c>
      <c r="Z46" s="6">
        <v>-85.11</v>
      </c>
      <c r="AA46" s="22">
        <v>12498179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367191575</v>
      </c>
      <c r="D48" s="40">
        <f>+D28+D32+D38+D42+D47</f>
        <v>0</v>
      </c>
      <c r="E48" s="41">
        <f t="shared" si="9"/>
        <v>394905992</v>
      </c>
      <c r="F48" s="42">
        <f t="shared" si="9"/>
        <v>394905992</v>
      </c>
      <c r="G48" s="42">
        <f t="shared" si="9"/>
        <v>33805692</v>
      </c>
      <c r="H48" s="42">
        <f t="shared" si="9"/>
        <v>0</v>
      </c>
      <c r="I48" s="42">
        <f t="shared" si="9"/>
        <v>0</v>
      </c>
      <c r="J48" s="42">
        <f t="shared" si="9"/>
        <v>33805692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33805692</v>
      </c>
      <c r="X48" s="42">
        <f t="shared" si="9"/>
        <v>185602065</v>
      </c>
      <c r="Y48" s="42">
        <f t="shared" si="9"/>
        <v>-151796373</v>
      </c>
      <c r="Z48" s="43">
        <f>+IF(X48&lt;&gt;0,+(Y48/X48)*100,0)</f>
        <v>-81.78592894427118</v>
      </c>
      <c r="AA48" s="40">
        <f>+AA28+AA32+AA38+AA42+AA47</f>
        <v>394905992</v>
      </c>
    </row>
    <row r="49" spans="1:27" ht="13.5">
      <c r="A49" s="14" t="s">
        <v>58</v>
      </c>
      <c r="B49" s="15"/>
      <c r="C49" s="44">
        <f aca="true" t="shared" si="10" ref="C49:Y49">+C25-C48</f>
        <v>-40866404</v>
      </c>
      <c r="D49" s="44">
        <f>+D25-D48</f>
        <v>0</v>
      </c>
      <c r="E49" s="45">
        <f t="shared" si="10"/>
        <v>6961380</v>
      </c>
      <c r="F49" s="46">
        <f t="shared" si="10"/>
        <v>6961380</v>
      </c>
      <c r="G49" s="46">
        <f t="shared" si="10"/>
        <v>23496438</v>
      </c>
      <c r="H49" s="46">
        <f t="shared" si="10"/>
        <v>0</v>
      </c>
      <c r="I49" s="46">
        <f t="shared" si="10"/>
        <v>0</v>
      </c>
      <c r="J49" s="46">
        <f t="shared" si="10"/>
        <v>23496438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23496438</v>
      </c>
      <c r="X49" s="46">
        <f>IF(F25=F48,0,X25-X48)</f>
        <v>18421996</v>
      </c>
      <c r="Y49" s="46">
        <f t="shared" si="10"/>
        <v>5074442</v>
      </c>
      <c r="Z49" s="47">
        <f>+IF(X49&lt;&gt;0,+(Y49/X49)*100,0)</f>
        <v>27.54556020965372</v>
      </c>
      <c r="AA49" s="44">
        <f>+AA25-AA48</f>
        <v>6961380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32589991</v>
      </c>
      <c r="D5" s="19">
        <f>SUM(D6:D8)</f>
        <v>0</v>
      </c>
      <c r="E5" s="20">
        <f t="shared" si="0"/>
        <v>31054100</v>
      </c>
      <c r="F5" s="21">
        <f t="shared" si="0"/>
        <v>31054100</v>
      </c>
      <c r="G5" s="21">
        <f t="shared" si="0"/>
        <v>0</v>
      </c>
      <c r="H5" s="21">
        <f t="shared" si="0"/>
        <v>3123840</v>
      </c>
      <c r="I5" s="21">
        <f t="shared" si="0"/>
        <v>2686747</v>
      </c>
      <c r="J5" s="21">
        <f t="shared" si="0"/>
        <v>5810587</v>
      </c>
      <c r="K5" s="21">
        <f t="shared" si="0"/>
        <v>3278359</v>
      </c>
      <c r="L5" s="21">
        <f t="shared" si="0"/>
        <v>0</v>
      </c>
      <c r="M5" s="21">
        <f t="shared" si="0"/>
        <v>733631</v>
      </c>
      <c r="N5" s="21">
        <f t="shared" si="0"/>
        <v>4011990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9822577</v>
      </c>
      <c r="X5" s="21">
        <f t="shared" si="0"/>
        <v>16597048</v>
      </c>
      <c r="Y5" s="21">
        <f t="shared" si="0"/>
        <v>-6774471</v>
      </c>
      <c r="Z5" s="4">
        <f>+IF(X5&lt;&gt;0,+(Y5/X5)*100,0)</f>
        <v>-40.81732486403607</v>
      </c>
      <c r="AA5" s="19">
        <f>SUM(AA6:AA8)</f>
        <v>31054100</v>
      </c>
    </row>
    <row r="6" spans="1:27" ht="13.5">
      <c r="A6" s="5" t="s">
        <v>33</v>
      </c>
      <c r="B6" s="3"/>
      <c r="C6" s="22">
        <v>3661164</v>
      </c>
      <c r="D6" s="22"/>
      <c r="E6" s="23">
        <v>2870000</v>
      </c>
      <c r="F6" s="24">
        <v>2870000</v>
      </c>
      <c r="G6" s="24"/>
      <c r="H6" s="24">
        <v>243684</v>
      </c>
      <c r="I6" s="24">
        <v>-29911</v>
      </c>
      <c r="J6" s="24">
        <v>213773</v>
      </c>
      <c r="K6" s="24">
        <v>279630</v>
      </c>
      <c r="L6" s="24"/>
      <c r="M6" s="24">
        <v>156645</v>
      </c>
      <c r="N6" s="24">
        <v>436275</v>
      </c>
      <c r="O6" s="24"/>
      <c r="P6" s="24"/>
      <c r="Q6" s="24"/>
      <c r="R6" s="24"/>
      <c r="S6" s="24"/>
      <c r="T6" s="24"/>
      <c r="U6" s="24"/>
      <c r="V6" s="24"/>
      <c r="W6" s="24">
        <v>650048</v>
      </c>
      <c r="X6" s="24">
        <v>2534998</v>
      </c>
      <c r="Y6" s="24">
        <v>-1884950</v>
      </c>
      <c r="Z6" s="6">
        <v>-74.36</v>
      </c>
      <c r="AA6" s="22">
        <v>2870000</v>
      </c>
    </row>
    <row r="7" spans="1:27" ht="13.5">
      <c r="A7" s="5" t="s">
        <v>34</v>
      </c>
      <c r="B7" s="3"/>
      <c r="C7" s="25">
        <v>28741298</v>
      </c>
      <c r="D7" s="25"/>
      <c r="E7" s="26">
        <v>28069100</v>
      </c>
      <c r="F7" s="27">
        <v>28069100</v>
      </c>
      <c r="G7" s="27"/>
      <c r="H7" s="27">
        <v>2875240</v>
      </c>
      <c r="I7" s="27">
        <v>2714142</v>
      </c>
      <c r="J7" s="27">
        <v>5589382</v>
      </c>
      <c r="K7" s="27">
        <v>2995201</v>
      </c>
      <c r="L7" s="27"/>
      <c r="M7" s="27">
        <v>576986</v>
      </c>
      <c r="N7" s="27">
        <v>3572187</v>
      </c>
      <c r="O7" s="27"/>
      <c r="P7" s="27"/>
      <c r="Q7" s="27"/>
      <c r="R7" s="27"/>
      <c r="S7" s="27"/>
      <c r="T7" s="27"/>
      <c r="U7" s="27"/>
      <c r="V7" s="27"/>
      <c r="W7" s="27">
        <v>9161569</v>
      </c>
      <c r="X7" s="27">
        <v>14034552</v>
      </c>
      <c r="Y7" s="27">
        <v>-4872983</v>
      </c>
      <c r="Z7" s="7">
        <v>-34.72</v>
      </c>
      <c r="AA7" s="25">
        <v>28069100</v>
      </c>
    </row>
    <row r="8" spans="1:27" ht="13.5">
      <c r="A8" s="5" t="s">
        <v>35</v>
      </c>
      <c r="B8" s="3"/>
      <c r="C8" s="22">
        <v>187529</v>
      </c>
      <c r="D8" s="22"/>
      <c r="E8" s="23">
        <v>115000</v>
      </c>
      <c r="F8" s="24">
        <v>115000</v>
      </c>
      <c r="G8" s="24"/>
      <c r="H8" s="24">
        <v>4916</v>
      </c>
      <c r="I8" s="24">
        <v>2516</v>
      </c>
      <c r="J8" s="24">
        <v>7432</v>
      </c>
      <c r="K8" s="24">
        <v>3528</v>
      </c>
      <c r="L8" s="24"/>
      <c r="M8" s="24"/>
      <c r="N8" s="24">
        <v>3528</v>
      </c>
      <c r="O8" s="24"/>
      <c r="P8" s="24"/>
      <c r="Q8" s="24"/>
      <c r="R8" s="24"/>
      <c r="S8" s="24"/>
      <c r="T8" s="24"/>
      <c r="U8" s="24"/>
      <c r="V8" s="24"/>
      <c r="W8" s="24">
        <v>10960</v>
      </c>
      <c r="X8" s="24">
        <v>27498</v>
      </c>
      <c r="Y8" s="24">
        <v>-16538</v>
      </c>
      <c r="Z8" s="6">
        <v>-60.14</v>
      </c>
      <c r="AA8" s="22">
        <v>115000</v>
      </c>
    </row>
    <row r="9" spans="1:27" ht="13.5">
      <c r="A9" s="2" t="s">
        <v>36</v>
      </c>
      <c r="B9" s="3"/>
      <c r="C9" s="19">
        <f aca="true" t="shared" si="1" ref="C9:Y9">SUM(C10:C14)</f>
        <v>2039449</v>
      </c>
      <c r="D9" s="19">
        <f>SUM(D10:D14)</f>
        <v>0</v>
      </c>
      <c r="E9" s="20">
        <f t="shared" si="1"/>
        <v>2825100</v>
      </c>
      <c r="F9" s="21">
        <f t="shared" si="1"/>
        <v>2825100</v>
      </c>
      <c r="G9" s="21">
        <f t="shared" si="1"/>
        <v>0</v>
      </c>
      <c r="H9" s="21">
        <f t="shared" si="1"/>
        <v>33841</v>
      </c>
      <c r="I9" s="21">
        <f t="shared" si="1"/>
        <v>36941</v>
      </c>
      <c r="J9" s="21">
        <f t="shared" si="1"/>
        <v>70782</v>
      </c>
      <c r="K9" s="21">
        <f t="shared" si="1"/>
        <v>39478</v>
      </c>
      <c r="L9" s="21">
        <f t="shared" si="1"/>
        <v>0</v>
      </c>
      <c r="M9" s="21">
        <f t="shared" si="1"/>
        <v>895535</v>
      </c>
      <c r="N9" s="21">
        <f t="shared" si="1"/>
        <v>935013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1005795</v>
      </c>
      <c r="X9" s="21">
        <f t="shared" si="1"/>
        <v>512802</v>
      </c>
      <c r="Y9" s="21">
        <f t="shared" si="1"/>
        <v>492993</v>
      </c>
      <c r="Z9" s="4">
        <f>+IF(X9&lt;&gt;0,+(Y9/X9)*100,0)</f>
        <v>96.13710554951034</v>
      </c>
      <c r="AA9" s="19">
        <f>SUM(AA10:AA14)</f>
        <v>2825100</v>
      </c>
    </row>
    <row r="10" spans="1:27" ht="13.5">
      <c r="A10" s="5" t="s">
        <v>37</v>
      </c>
      <c r="B10" s="3"/>
      <c r="C10" s="22">
        <v>291926</v>
      </c>
      <c r="D10" s="22"/>
      <c r="E10" s="23">
        <v>195000</v>
      </c>
      <c r="F10" s="24">
        <v>195000</v>
      </c>
      <c r="G10" s="24"/>
      <c r="H10" s="24">
        <v>33841</v>
      </c>
      <c r="I10" s="24">
        <v>29133</v>
      </c>
      <c r="J10" s="24">
        <v>62974</v>
      </c>
      <c r="K10" s="24">
        <v>25460</v>
      </c>
      <c r="L10" s="24"/>
      <c r="M10" s="24">
        <v>14276</v>
      </c>
      <c r="N10" s="24">
        <v>39736</v>
      </c>
      <c r="O10" s="24"/>
      <c r="P10" s="24"/>
      <c r="Q10" s="24"/>
      <c r="R10" s="24"/>
      <c r="S10" s="24"/>
      <c r="T10" s="24"/>
      <c r="U10" s="24"/>
      <c r="V10" s="24"/>
      <c r="W10" s="24">
        <v>102710</v>
      </c>
      <c r="X10" s="24">
        <v>97752</v>
      </c>
      <c r="Y10" s="24">
        <v>4958</v>
      </c>
      <c r="Z10" s="6">
        <v>5.07</v>
      </c>
      <c r="AA10" s="22">
        <v>195000</v>
      </c>
    </row>
    <row r="11" spans="1:27" ht="13.5">
      <c r="A11" s="5" t="s">
        <v>38</v>
      </c>
      <c r="B11" s="3"/>
      <c r="C11" s="22">
        <v>79</v>
      </c>
      <c r="D11" s="22"/>
      <c r="E11" s="23">
        <v>1800500</v>
      </c>
      <c r="F11" s="24">
        <v>1800500</v>
      </c>
      <c r="G11" s="24"/>
      <c r="H11" s="24"/>
      <c r="I11" s="24">
        <v>6108</v>
      </c>
      <c r="J11" s="24">
        <v>6108</v>
      </c>
      <c r="K11" s="24">
        <v>6108</v>
      </c>
      <c r="L11" s="24"/>
      <c r="M11" s="24">
        <v>539384</v>
      </c>
      <c r="N11" s="24">
        <v>545492</v>
      </c>
      <c r="O11" s="24"/>
      <c r="P11" s="24"/>
      <c r="Q11" s="24"/>
      <c r="R11" s="24"/>
      <c r="S11" s="24"/>
      <c r="T11" s="24"/>
      <c r="U11" s="24"/>
      <c r="V11" s="24"/>
      <c r="W11" s="24">
        <v>551600</v>
      </c>
      <c r="X11" s="24">
        <v>252</v>
      </c>
      <c r="Y11" s="24">
        <v>551348</v>
      </c>
      <c r="Z11" s="6">
        <v>218788.89</v>
      </c>
      <c r="AA11" s="22">
        <v>1800500</v>
      </c>
    </row>
    <row r="12" spans="1:27" ht="13.5">
      <c r="A12" s="5" t="s">
        <v>39</v>
      </c>
      <c r="B12" s="3"/>
      <c r="C12" s="22">
        <v>1747444</v>
      </c>
      <c r="D12" s="22"/>
      <c r="E12" s="23">
        <v>829600</v>
      </c>
      <c r="F12" s="24">
        <v>829600</v>
      </c>
      <c r="G12" s="24"/>
      <c r="H12" s="24"/>
      <c r="I12" s="24">
        <v>1700</v>
      </c>
      <c r="J12" s="24">
        <v>1700</v>
      </c>
      <c r="K12" s="24"/>
      <c r="L12" s="24"/>
      <c r="M12" s="24">
        <v>341875</v>
      </c>
      <c r="N12" s="24">
        <v>341875</v>
      </c>
      <c r="O12" s="24"/>
      <c r="P12" s="24"/>
      <c r="Q12" s="24"/>
      <c r="R12" s="24"/>
      <c r="S12" s="24"/>
      <c r="T12" s="24"/>
      <c r="U12" s="24"/>
      <c r="V12" s="24"/>
      <c r="W12" s="24">
        <v>343575</v>
      </c>
      <c r="X12" s="24">
        <v>414798</v>
      </c>
      <c r="Y12" s="24">
        <v>-71223</v>
      </c>
      <c r="Z12" s="6">
        <v>-17.17</v>
      </c>
      <c r="AA12" s="22">
        <v>829600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>
        <v>7910</v>
      </c>
      <c r="L14" s="27"/>
      <c r="M14" s="27"/>
      <c r="N14" s="27">
        <v>7910</v>
      </c>
      <c r="O14" s="27"/>
      <c r="P14" s="27"/>
      <c r="Q14" s="27"/>
      <c r="R14" s="27"/>
      <c r="S14" s="27"/>
      <c r="T14" s="27"/>
      <c r="U14" s="27"/>
      <c r="V14" s="27"/>
      <c r="W14" s="27">
        <v>7910</v>
      </c>
      <c r="X14" s="27"/>
      <c r="Y14" s="27">
        <v>7910</v>
      </c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44876200</v>
      </c>
      <c r="D15" s="19">
        <f>SUM(D16:D18)</f>
        <v>0</v>
      </c>
      <c r="E15" s="20">
        <f t="shared" si="2"/>
        <v>42757100</v>
      </c>
      <c r="F15" s="21">
        <f t="shared" si="2"/>
        <v>42757100</v>
      </c>
      <c r="G15" s="21">
        <f t="shared" si="2"/>
        <v>0</v>
      </c>
      <c r="H15" s="21">
        <f t="shared" si="2"/>
        <v>1419751</v>
      </c>
      <c r="I15" s="21">
        <f t="shared" si="2"/>
        <v>487550</v>
      </c>
      <c r="J15" s="21">
        <f t="shared" si="2"/>
        <v>1907301</v>
      </c>
      <c r="K15" s="21">
        <f t="shared" si="2"/>
        <v>284329</v>
      </c>
      <c r="L15" s="21">
        <f t="shared" si="2"/>
        <v>0</v>
      </c>
      <c r="M15" s="21">
        <f t="shared" si="2"/>
        <v>531845</v>
      </c>
      <c r="N15" s="21">
        <f t="shared" si="2"/>
        <v>816174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2723475</v>
      </c>
      <c r="X15" s="21">
        <f t="shared" si="2"/>
        <v>37513050</v>
      </c>
      <c r="Y15" s="21">
        <f t="shared" si="2"/>
        <v>-34789575</v>
      </c>
      <c r="Z15" s="4">
        <f>+IF(X15&lt;&gt;0,+(Y15/X15)*100,0)</f>
        <v>-92.73992650557607</v>
      </c>
      <c r="AA15" s="19">
        <f>SUM(AA16:AA18)</f>
        <v>42757100</v>
      </c>
    </row>
    <row r="16" spans="1:27" ht="13.5">
      <c r="A16" s="5" t="s">
        <v>43</v>
      </c>
      <c r="B16" s="3"/>
      <c r="C16" s="22">
        <v>44876200</v>
      </c>
      <c r="D16" s="22"/>
      <c r="E16" s="23">
        <v>40070100</v>
      </c>
      <c r="F16" s="24">
        <v>40070100</v>
      </c>
      <c r="G16" s="24"/>
      <c r="H16" s="24">
        <v>516194</v>
      </c>
      <c r="I16" s="24">
        <v>487550</v>
      </c>
      <c r="J16" s="24">
        <v>1003744</v>
      </c>
      <c r="K16" s="24">
        <v>284329</v>
      </c>
      <c r="L16" s="24"/>
      <c r="M16" s="24">
        <v>328493</v>
      </c>
      <c r="N16" s="24">
        <v>612822</v>
      </c>
      <c r="O16" s="24"/>
      <c r="P16" s="24"/>
      <c r="Q16" s="24"/>
      <c r="R16" s="24"/>
      <c r="S16" s="24"/>
      <c r="T16" s="24"/>
      <c r="U16" s="24"/>
      <c r="V16" s="24"/>
      <c r="W16" s="24">
        <v>1616566</v>
      </c>
      <c r="X16" s="24">
        <v>25512048</v>
      </c>
      <c r="Y16" s="24">
        <v>-23895482</v>
      </c>
      <c r="Z16" s="6">
        <v>-93.66</v>
      </c>
      <c r="AA16" s="22">
        <v>40070100</v>
      </c>
    </row>
    <row r="17" spans="1:27" ht="13.5">
      <c r="A17" s="5" t="s">
        <v>44</v>
      </c>
      <c r="B17" s="3"/>
      <c r="C17" s="22"/>
      <c r="D17" s="22"/>
      <c r="E17" s="23">
        <v>2687000</v>
      </c>
      <c r="F17" s="24">
        <v>2687000</v>
      </c>
      <c r="G17" s="24"/>
      <c r="H17" s="24">
        <v>903557</v>
      </c>
      <c r="I17" s="24"/>
      <c r="J17" s="24">
        <v>903557</v>
      </c>
      <c r="K17" s="24"/>
      <c r="L17" s="24"/>
      <c r="M17" s="24">
        <v>203352</v>
      </c>
      <c r="N17" s="24">
        <v>203352</v>
      </c>
      <c r="O17" s="24"/>
      <c r="P17" s="24"/>
      <c r="Q17" s="24"/>
      <c r="R17" s="24"/>
      <c r="S17" s="24"/>
      <c r="T17" s="24"/>
      <c r="U17" s="24"/>
      <c r="V17" s="24"/>
      <c r="W17" s="24">
        <v>1106909</v>
      </c>
      <c r="X17" s="24">
        <v>12001002</v>
      </c>
      <c r="Y17" s="24">
        <v>-10894093</v>
      </c>
      <c r="Z17" s="6">
        <v>-90.78</v>
      </c>
      <c r="AA17" s="22">
        <v>2687000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47060041</v>
      </c>
      <c r="D19" s="19">
        <f>SUM(D20:D23)</f>
        <v>0</v>
      </c>
      <c r="E19" s="20">
        <f t="shared" si="3"/>
        <v>63032100</v>
      </c>
      <c r="F19" s="21">
        <f t="shared" si="3"/>
        <v>63032100</v>
      </c>
      <c r="G19" s="21">
        <f t="shared" si="3"/>
        <v>0</v>
      </c>
      <c r="H19" s="21">
        <f t="shared" si="3"/>
        <v>4493573</v>
      </c>
      <c r="I19" s="21">
        <f t="shared" si="3"/>
        <v>4588821</v>
      </c>
      <c r="J19" s="21">
        <f t="shared" si="3"/>
        <v>9082394</v>
      </c>
      <c r="K19" s="21">
        <f t="shared" si="3"/>
        <v>4785986</v>
      </c>
      <c r="L19" s="21">
        <f t="shared" si="3"/>
        <v>0</v>
      </c>
      <c r="M19" s="21">
        <f t="shared" si="3"/>
        <v>5586902</v>
      </c>
      <c r="N19" s="21">
        <f t="shared" si="3"/>
        <v>10372888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19455282</v>
      </c>
      <c r="X19" s="21">
        <f t="shared" si="3"/>
        <v>26266050</v>
      </c>
      <c r="Y19" s="21">
        <f t="shared" si="3"/>
        <v>-6810768</v>
      </c>
      <c r="Z19" s="4">
        <f>+IF(X19&lt;&gt;0,+(Y19/X19)*100,0)</f>
        <v>-25.929928557967415</v>
      </c>
      <c r="AA19" s="19">
        <f>SUM(AA20:AA23)</f>
        <v>63032100</v>
      </c>
    </row>
    <row r="20" spans="1:27" ht="13.5">
      <c r="A20" s="5" t="s">
        <v>47</v>
      </c>
      <c r="B20" s="3"/>
      <c r="C20" s="22">
        <v>33492603</v>
      </c>
      <c r="D20" s="22"/>
      <c r="E20" s="23">
        <v>37702000</v>
      </c>
      <c r="F20" s="24">
        <v>37702000</v>
      </c>
      <c r="G20" s="24"/>
      <c r="H20" s="24">
        <v>3133142</v>
      </c>
      <c r="I20" s="24">
        <v>3006462</v>
      </c>
      <c r="J20" s="24">
        <v>6139604</v>
      </c>
      <c r="K20" s="24">
        <v>3237863</v>
      </c>
      <c r="L20" s="24"/>
      <c r="M20" s="24">
        <v>2877018</v>
      </c>
      <c r="N20" s="24">
        <v>6114881</v>
      </c>
      <c r="O20" s="24"/>
      <c r="P20" s="24"/>
      <c r="Q20" s="24"/>
      <c r="R20" s="24"/>
      <c r="S20" s="24"/>
      <c r="T20" s="24"/>
      <c r="U20" s="24"/>
      <c r="V20" s="24"/>
      <c r="W20" s="24">
        <v>12254485</v>
      </c>
      <c r="X20" s="24">
        <v>18850998</v>
      </c>
      <c r="Y20" s="24">
        <v>-6596513</v>
      </c>
      <c r="Z20" s="6">
        <v>-34.99</v>
      </c>
      <c r="AA20" s="22">
        <v>37702000</v>
      </c>
    </row>
    <row r="21" spans="1:27" ht="13.5">
      <c r="A21" s="5" t="s">
        <v>48</v>
      </c>
      <c r="B21" s="3"/>
      <c r="C21" s="22">
        <v>5167001</v>
      </c>
      <c r="D21" s="22"/>
      <c r="E21" s="23">
        <v>12033000</v>
      </c>
      <c r="F21" s="24">
        <v>12033000</v>
      </c>
      <c r="G21" s="24"/>
      <c r="H21" s="24">
        <v>443773</v>
      </c>
      <c r="I21" s="24">
        <v>438587</v>
      </c>
      <c r="J21" s="24">
        <v>882360</v>
      </c>
      <c r="K21" s="24">
        <v>720922</v>
      </c>
      <c r="L21" s="24"/>
      <c r="M21" s="24">
        <v>1491640</v>
      </c>
      <c r="N21" s="24">
        <v>2212562</v>
      </c>
      <c r="O21" s="24"/>
      <c r="P21" s="24"/>
      <c r="Q21" s="24"/>
      <c r="R21" s="24"/>
      <c r="S21" s="24"/>
      <c r="T21" s="24"/>
      <c r="U21" s="24"/>
      <c r="V21" s="24"/>
      <c r="W21" s="24">
        <v>3094922</v>
      </c>
      <c r="X21" s="24">
        <v>2516502</v>
      </c>
      <c r="Y21" s="24">
        <v>578420</v>
      </c>
      <c r="Z21" s="6">
        <v>22.99</v>
      </c>
      <c r="AA21" s="22">
        <v>12033000</v>
      </c>
    </row>
    <row r="22" spans="1:27" ht="13.5">
      <c r="A22" s="5" t="s">
        <v>49</v>
      </c>
      <c r="B22" s="3"/>
      <c r="C22" s="25">
        <v>4086403</v>
      </c>
      <c r="D22" s="25"/>
      <c r="E22" s="26">
        <v>8182100</v>
      </c>
      <c r="F22" s="27">
        <v>8182100</v>
      </c>
      <c r="G22" s="27"/>
      <c r="H22" s="27">
        <v>436067</v>
      </c>
      <c r="I22" s="27">
        <v>671240</v>
      </c>
      <c r="J22" s="27">
        <v>1107307</v>
      </c>
      <c r="K22" s="27">
        <v>410816</v>
      </c>
      <c r="L22" s="27"/>
      <c r="M22" s="27">
        <v>777064</v>
      </c>
      <c r="N22" s="27">
        <v>1187880</v>
      </c>
      <c r="O22" s="27"/>
      <c r="P22" s="27"/>
      <c r="Q22" s="27"/>
      <c r="R22" s="27"/>
      <c r="S22" s="27"/>
      <c r="T22" s="27"/>
      <c r="U22" s="27"/>
      <c r="V22" s="27"/>
      <c r="W22" s="27">
        <v>2295187</v>
      </c>
      <c r="X22" s="27">
        <v>2341050</v>
      </c>
      <c r="Y22" s="27">
        <v>-45863</v>
      </c>
      <c r="Z22" s="7">
        <v>-1.96</v>
      </c>
      <c r="AA22" s="25">
        <v>8182100</v>
      </c>
    </row>
    <row r="23" spans="1:27" ht="13.5">
      <c r="A23" s="5" t="s">
        <v>50</v>
      </c>
      <c r="B23" s="3"/>
      <c r="C23" s="22">
        <v>4314034</v>
      </c>
      <c r="D23" s="22"/>
      <c r="E23" s="23">
        <v>5115000</v>
      </c>
      <c r="F23" s="24">
        <v>5115000</v>
      </c>
      <c r="G23" s="24"/>
      <c r="H23" s="24">
        <v>480591</v>
      </c>
      <c r="I23" s="24">
        <v>472532</v>
      </c>
      <c r="J23" s="24">
        <v>953123</v>
      </c>
      <c r="K23" s="24">
        <v>416385</v>
      </c>
      <c r="L23" s="24"/>
      <c r="M23" s="24">
        <v>441180</v>
      </c>
      <c r="N23" s="24">
        <v>857565</v>
      </c>
      <c r="O23" s="24"/>
      <c r="P23" s="24"/>
      <c r="Q23" s="24"/>
      <c r="R23" s="24"/>
      <c r="S23" s="24"/>
      <c r="T23" s="24"/>
      <c r="U23" s="24"/>
      <c r="V23" s="24"/>
      <c r="W23" s="24">
        <v>1810688</v>
      </c>
      <c r="X23" s="24">
        <v>2557500</v>
      </c>
      <c r="Y23" s="24">
        <v>-746812</v>
      </c>
      <c r="Z23" s="6">
        <v>-29.2</v>
      </c>
      <c r="AA23" s="22">
        <v>5115000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126565681</v>
      </c>
      <c r="D25" s="40">
        <f>+D5+D9+D15+D19+D24</f>
        <v>0</v>
      </c>
      <c r="E25" s="41">
        <f t="shared" si="4"/>
        <v>139668400</v>
      </c>
      <c r="F25" s="42">
        <f t="shared" si="4"/>
        <v>139668400</v>
      </c>
      <c r="G25" s="42">
        <f t="shared" si="4"/>
        <v>0</v>
      </c>
      <c r="H25" s="42">
        <f t="shared" si="4"/>
        <v>9071005</v>
      </c>
      <c r="I25" s="42">
        <f t="shared" si="4"/>
        <v>7800059</v>
      </c>
      <c r="J25" s="42">
        <f t="shared" si="4"/>
        <v>16871064</v>
      </c>
      <c r="K25" s="42">
        <f t="shared" si="4"/>
        <v>8388152</v>
      </c>
      <c r="L25" s="42">
        <f t="shared" si="4"/>
        <v>0</v>
      </c>
      <c r="M25" s="42">
        <f t="shared" si="4"/>
        <v>7747913</v>
      </c>
      <c r="N25" s="42">
        <f t="shared" si="4"/>
        <v>16136065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33007129</v>
      </c>
      <c r="X25" s="42">
        <f t="shared" si="4"/>
        <v>80888950</v>
      </c>
      <c r="Y25" s="42">
        <f t="shared" si="4"/>
        <v>-47881821</v>
      </c>
      <c r="Z25" s="43">
        <f>+IF(X25&lt;&gt;0,+(Y25/X25)*100,0)</f>
        <v>-59.19451420744119</v>
      </c>
      <c r="AA25" s="40">
        <f>+AA5+AA9+AA15+AA19+AA24</f>
        <v>139668400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59100154</v>
      </c>
      <c r="D28" s="19">
        <f>SUM(D29:D31)</f>
        <v>0</v>
      </c>
      <c r="E28" s="20">
        <f t="shared" si="5"/>
        <v>46703201</v>
      </c>
      <c r="F28" s="21">
        <f t="shared" si="5"/>
        <v>46703201</v>
      </c>
      <c r="G28" s="21">
        <f t="shared" si="5"/>
        <v>0</v>
      </c>
      <c r="H28" s="21">
        <f t="shared" si="5"/>
        <v>3939925</v>
      </c>
      <c r="I28" s="21">
        <f t="shared" si="5"/>
        <v>4464764</v>
      </c>
      <c r="J28" s="21">
        <f t="shared" si="5"/>
        <v>8404689</v>
      </c>
      <c r="K28" s="21">
        <f t="shared" si="5"/>
        <v>3329966</v>
      </c>
      <c r="L28" s="21">
        <f t="shared" si="5"/>
        <v>0</v>
      </c>
      <c r="M28" s="21">
        <f t="shared" si="5"/>
        <v>3903721</v>
      </c>
      <c r="N28" s="21">
        <f t="shared" si="5"/>
        <v>7233687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15638376</v>
      </c>
      <c r="X28" s="21">
        <f t="shared" si="5"/>
        <v>23351604</v>
      </c>
      <c r="Y28" s="21">
        <f t="shared" si="5"/>
        <v>-7713228</v>
      </c>
      <c r="Z28" s="4">
        <f>+IF(X28&lt;&gt;0,+(Y28/X28)*100,0)</f>
        <v>-33.03082734702079</v>
      </c>
      <c r="AA28" s="19">
        <f>SUM(AA29:AA31)</f>
        <v>46703201</v>
      </c>
    </row>
    <row r="29" spans="1:27" ht="13.5">
      <c r="A29" s="5" t="s">
        <v>33</v>
      </c>
      <c r="B29" s="3"/>
      <c r="C29" s="22">
        <v>36397852</v>
      </c>
      <c r="D29" s="22"/>
      <c r="E29" s="23">
        <v>30656903</v>
      </c>
      <c r="F29" s="24">
        <v>30656903</v>
      </c>
      <c r="G29" s="24"/>
      <c r="H29" s="24">
        <v>2496058</v>
      </c>
      <c r="I29" s="24">
        <v>2532361</v>
      </c>
      <c r="J29" s="24">
        <v>5028419</v>
      </c>
      <c r="K29" s="24">
        <v>1702605</v>
      </c>
      <c r="L29" s="24"/>
      <c r="M29" s="24">
        <v>2568125</v>
      </c>
      <c r="N29" s="24">
        <v>4270730</v>
      </c>
      <c r="O29" s="24"/>
      <c r="P29" s="24"/>
      <c r="Q29" s="24"/>
      <c r="R29" s="24"/>
      <c r="S29" s="24"/>
      <c r="T29" s="24"/>
      <c r="U29" s="24"/>
      <c r="V29" s="24"/>
      <c r="W29" s="24">
        <v>9299149</v>
      </c>
      <c r="X29" s="24">
        <v>15328452</v>
      </c>
      <c r="Y29" s="24">
        <v>-6029303</v>
      </c>
      <c r="Z29" s="6">
        <v>-39.33</v>
      </c>
      <c r="AA29" s="22">
        <v>30656903</v>
      </c>
    </row>
    <row r="30" spans="1:27" ht="13.5">
      <c r="A30" s="5" t="s">
        <v>34</v>
      </c>
      <c r="B30" s="3"/>
      <c r="C30" s="25">
        <v>9065623</v>
      </c>
      <c r="D30" s="25"/>
      <c r="E30" s="26">
        <v>8606663</v>
      </c>
      <c r="F30" s="27">
        <v>8606663</v>
      </c>
      <c r="G30" s="27"/>
      <c r="H30" s="27">
        <v>799069</v>
      </c>
      <c r="I30" s="27">
        <v>1166894</v>
      </c>
      <c r="J30" s="27">
        <v>1965963</v>
      </c>
      <c r="K30" s="27">
        <v>1067664</v>
      </c>
      <c r="L30" s="27"/>
      <c r="M30" s="27">
        <v>594566</v>
      </c>
      <c r="N30" s="27">
        <v>1662230</v>
      </c>
      <c r="O30" s="27"/>
      <c r="P30" s="27"/>
      <c r="Q30" s="27"/>
      <c r="R30" s="27"/>
      <c r="S30" s="27"/>
      <c r="T30" s="27"/>
      <c r="U30" s="27"/>
      <c r="V30" s="27"/>
      <c r="W30" s="27">
        <v>3628193</v>
      </c>
      <c r="X30" s="27">
        <v>4303332</v>
      </c>
      <c r="Y30" s="27">
        <v>-675139</v>
      </c>
      <c r="Z30" s="7">
        <v>-15.69</v>
      </c>
      <c r="AA30" s="25">
        <v>8606663</v>
      </c>
    </row>
    <row r="31" spans="1:27" ht="13.5">
      <c r="A31" s="5" t="s">
        <v>35</v>
      </c>
      <c r="B31" s="3"/>
      <c r="C31" s="22">
        <v>13636679</v>
      </c>
      <c r="D31" s="22"/>
      <c r="E31" s="23">
        <v>7439635</v>
      </c>
      <c r="F31" s="24">
        <v>7439635</v>
      </c>
      <c r="G31" s="24"/>
      <c r="H31" s="24">
        <v>644798</v>
      </c>
      <c r="I31" s="24">
        <v>765509</v>
      </c>
      <c r="J31" s="24">
        <v>1410307</v>
      </c>
      <c r="K31" s="24">
        <v>559697</v>
      </c>
      <c r="L31" s="24"/>
      <c r="M31" s="24">
        <v>741030</v>
      </c>
      <c r="N31" s="24">
        <v>1300727</v>
      </c>
      <c r="O31" s="24"/>
      <c r="P31" s="24"/>
      <c r="Q31" s="24"/>
      <c r="R31" s="24"/>
      <c r="S31" s="24"/>
      <c r="T31" s="24"/>
      <c r="U31" s="24"/>
      <c r="V31" s="24"/>
      <c r="W31" s="24">
        <v>2711034</v>
      </c>
      <c r="X31" s="24">
        <v>3719820</v>
      </c>
      <c r="Y31" s="24">
        <v>-1008786</v>
      </c>
      <c r="Z31" s="6">
        <v>-27.12</v>
      </c>
      <c r="AA31" s="22">
        <v>7439635</v>
      </c>
    </row>
    <row r="32" spans="1:27" ht="13.5">
      <c r="A32" s="2" t="s">
        <v>36</v>
      </c>
      <c r="B32" s="3"/>
      <c r="C32" s="19">
        <f aca="true" t="shared" si="6" ref="C32:Y32">SUM(C33:C37)</f>
        <v>8420477</v>
      </c>
      <c r="D32" s="19">
        <f>SUM(D33:D37)</f>
        <v>0</v>
      </c>
      <c r="E32" s="20">
        <f t="shared" si="6"/>
        <v>8294207</v>
      </c>
      <c r="F32" s="21">
        <f t="shared" si="6"/>
        <v>8294207</v>
      </c>
      <c r="G32" s="21">
        <f t="shared" si="6"/>
        <v>0</v>
      </c>
      <c r="H32" s="21">
        <f t="shared" si="6"/>
        <v>735888</v>
      </c>
      <c r="I32" s="21">
        <f t="shared" si="6"/>
        <v>1104709</v>
      </c>
      <c r="J32" s="21">
        <f t="shared" si="6"/>
        <v>1840597</v>
      </c>
      <c r="K32" s="21">
        <f t="shared" si="6"/>
        <v>835383</v>
      </c>
      <c r="L32" s="21">
        <f t="shared" si="6"/>
        <v>0</v>
      </c>
      <c r="M32" s="21">
        <f t="shared" si="6"/>
        <v>644473</v>
      </c>
      <c r="N32" s="21">
        <f t="shared" si="6"/>
        <v>1479856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3320453</v>
      </c>
      <c r="X32" s="21">
        <f t="shared" si="6"/>
        <v>4147104</v>
      </c>
      <c r="Y32" s="21">
        <f t="shared" si="6"/>
        <v>-826651</v>
      </c>
      <c r="Z32" s="4">
        <f>+IF(X32&lt;&gt;0,+(Y32/X32)*100,0)</f>
        <v>-19.933211224025246</v>
      </c>
      <c r="AA32" s="19">
        <f>SUM(AA33:AA37)</f>
        <v>8294207</v>
      </c>
    </row>
    <row r="33" spans="1:27" ht="13.5">
      <c r="A33" s="5" t="s">
        <v>37</v>
      </c>
      <c r="B33" s="3"/>
      <c r="C33" s="22">
        <v>1212584</v>
      </c>
      <c r="D33" s="22"/>
      <c r="E33" s="23">
        <v>1280232</v>
      </c>
      <c r="F33" s="24">
        <v>1280232</v>
      </c>
      <c r="G33" s="24"/>
      <c r="H33" s="24">
        <v>111811</v>
      </c>
      <c r="I33" s="24">
        <v>158503</v>
      </c>
      <c r="J33" s="24">
        <v>270314</v>
      </c>
      <c r="K33" s="24">
        <v>143607</v>
      </c>
      <c r="L33" s="24"/>
      <c r="M33" s="24">
        <v>64600</v>
      </c>
      <c r="N33" s="24">
        <v>208207</v>
      </c>
      <c r="O33" s="24"/>
      <c r="P33" s="24"/>
      <c r="Q33" s="24"/>
      <c r="R33" s="24"/>
      <c r="S33" s="24"/>
      <c r="T33" s="24"/>
      <c r="U33" s="24"/>
      <c r="V33" s="24"/>
      <c r="W33" s="24">
        <v>478521</v>
      </c>
      <c r="X33" s="24">
        <v>640116</v>
      </c>
      <c r="Y33" s="24">
        <v>-161595</v>
      </c>
      <c r="Z33" s="6">
        <v>-25.24</v>
      </c>
      <c r="AA33" s="22">
        <v>1280232</v>
      </c>
    </row>
    <row r="34" spans="1:27" ht="13.5">
      <c r="A34" s="5" t="s">
        <v>38</v>
      </c>
      <c r="B34" s="3"/>
      <c r="C34" s="22">
        <v>2452975</v>
      </c>
      <c r="D34" s="22"/>
      <c r="E34" s="23">
        <v>2747124</v>
      </c>
      <c r="F34" s="24">
        <v>2747124</v>
      </c>
      <c r="G34" s="24"/>
      <c r="H34" s="24">
        <v>276189</v>
      </c>
      <c r="I34" s="24">
        <v>333834</v>
      </c>
      <c r="J34" s="24">
        <v>610023</v>
      </c>
      <c r="K34" s="24">
        <v>301944</v>
      </c>
      <c r="L34" s="24"/>
      <c r="M34" s="24">
        <v>234036</v>
      </c>
      <c r="N34" s="24">
        <v>535980</v>
      </c>
      <c r="O34" s="24"/>
      <c r="P34" s="24"/>
      <c r="Q34" s="24"/>
      <c r="R34" s="24"/>
      <c r="S34" s="24"/>
      <c r="T34" s="24"/>
      <c r="U34" s="24"/>
      <c r="V34" s="24"/>
      <c r="W34" s="24">
        <v>1146003</v>
      </c>
      <c r="X34" s="24">
        <v>1373562</v>
      </c>
      <c r="Y34" s="24">
        <v>-227559</v>
      </c>
      <c r="Z34" s="6">
        <v>-16.57</v>
      </c>
      <c r="AA34" s="22">
        <v>2747124</v>
      </c>
    </row>
    <row r="35" spans="1:27" ht="13.5">
      <c r="A35" s="5" t="s">
        <v>39</v>
      </c>
      <c r="B35" s="3"/>
      <c r="C35" s="22">
        <v>4754918</v>
      </c>
      <c r="D35" s="22"/>
      <c r="E35" s="23">
        <v>4266851</v>
      </c>
      <c r="F35" s="24">
        <v>4266851</v>
      </c>
      <c r="G35" s="24"/>
      <c r="H35" s="24">
        <v>347888</v>
      </c>
      <c r="I35" s="24">
        <v>612372</v>
      </c>
      <c r="J35" s="24">
        <v>960260</v>
      </c>
      <c r="K35" s="24">
        <v>389832</v>
      </c>
      <c r="L35" s="24"/>
      <c r="M35" s="24">
        <v>345837</v>
      </c>
      <c r="N35" s="24">
        <v>735669</v>
      </c>
      <c r="O35" s="24"/>
      <c r="P35" s="24"/>
      <c r="Q35" s="24"/>
      <c r="R35" s="24"/>
      <c r="S35" s="24"/>
      <c r="T35" s="24"/>
      <c r="U35" s="24"/>
      <c r="V35" s="24"/>
      <c r="W35" s="24">
        <v>1695929</v>
      </c>
      <c r="X35" s="24">
        <v>2133426</v>
      </c>
      <c r="Y35" s="24">
        <v>-437497</v>
      </c>
      <c r="Z35" s="6">
        <v>-20.51</v>
      </c>
      <c r="AA35" s="22">
        <v>4266851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9353902</v>
      </c>
      <c r="D38" s="19">
        <f>SUM(D39:D41)</f>
        <v>0</v>
      </c>
      <c r="E38" s="20">
        <f t="shared" si="7"/>
        <v>16919585</v>
      </c>
      <c r="F38" s="21">
        <f t="shared" si="7"/>
        <v>16919585</v>
      </c>
      <c r="G38" s="21">
        <f t="shared" si="7"/>
        <v>0</v>
      </c>
      <c r="H38" s="21">
        <f t="shared" si="7"/>
        <v>1158326</v>
      </c>
      <c r="I38" s="21">
        <f t="shared" si="7"/>
        <v>1195252</v>
      </c>
      <c r="J38" s="21">
        <f t="shared" si="7"/>
        <v>2353578</v>
      </c>
      <c r="K38" s="21">
        <f t="shared" si="7"/>
        <v>1367814</v>
      </c>
      <c r="L38" s="21">
        <f t="shared" si="7"/>
        <v>0</v>
      </c>
      <c r="M38" s="21">
        <f t="shared" si="7"/>
        <v>1194981</v>
      </c>
      <c r="N38" s="21">
        <f t="shared" si="7"/>
        <v>2562795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4916373</v>
      </c>
      <c r="X38" s="21">
        <f t="shared" si="7"/>
        <v>8459796</v>
      </c>
      <c r="Y38" s="21">
        <f t="shared" si="7"/>
        <v>-3543423</v>
      </c>
      <c r="Z38" s="4">
        <f>+IF(X38&lt;&gt;0,+(Y38/X38)*100,0)</f>
        <v>-41.885442627694566</v>
      </c>
      <c r="AA38" s="19">
        <f>SUM(AA39:AA41)</f>
        <v>16919585</v>
      </c>
    </row>
    <row r="39" spans="1:27" ht="13.5">
      <c r="A39" s="5" t="s">
        <v>43</v>
      </c>
      <c r="B39" s="3"/>
      <c r="C39" s="22">
        <v>4685272</v>
      </c>
      <c r="D39" s="22"/>
      <c r="E39" s="23">
        <v>5980055</v>
      </c>
      <c r="F39" s="24">
        <v>5980055</v>
      </c>
      <c r="G39" s="24"/>
      <c r="H39" s="24">
        <v>440821</v>
      </c>
      <c r="I39" s="24">
        <v>399215</v>
      </c>
      <c r="J39" s="24">
        <v>840036</v>
      </c>
      <c r="K39" s="24">
        <v>598246</v>
      </c>
      <c r="L39" s="24"/>
      <c r="M39" s="24">
        <v>419779</v>
      </c>
      <c r="N39" s="24">
        <v>1018025</v>
      </c>
      <c r="O39" s="24"/>
      <c r="P39" s="24"/>
      <c r="Q39" s="24"/>
      <c r="R39" s="24"/>
      <c r="S39" s="24"/>
      <c r="T39" s="24"/>
      <c r="U39" s="24"/>
      <c r="V39" s="24"/>
      <c r="W39" s="24">
        <v>1858061</v>
      </c>
      <c r="X39" s="24">
        <v>2990028</v>
      </c>
      <c r="Y39" s="24">
        <v>-1131967</v>
      </c>
      <c r="Z39" s="6">
        <v>-37.86</v>
      </c>
      <c r="AA39" s="22">
        <v>5980055</v>
      </c>
    </row>
    <row r="40" spans="1:27" ht="13.5">
      <c r="A40" s="5" t="s">
        <v>44</v>
      </c>
      <c r="B40" s="3"/>
      <c r="C40" s="22">
        <v>4668630</v>
      </c>
      <c r="D40" s="22"/>
      <c r="E40" s="23">
        <v>10939530</v>
      </c>
      <c r="F40" s="24">
        <v>10939530</v>
      </c>
      <c r="G40" s="24"/>
      <c r="H40" s="24">
        <v>717505</v>
      </c>
      <c r="I40" s="24">
        <v>796037</v>
      </c>
      <c r="J40" s="24">
        <v>1513542</v>
      </c>
      <c r="K40" s="24">
        <v>769568</v>
      </c>
      <c r="L40" s="24"/>
      <c r="M40" s="24">
        <v>775202</v>
      </c>
      <c r="N40" s="24">
        <v>1544770</v>
      </c>
      <c r="O40" s="24"/>
      <c r="P40" s="24"/>
      <c r="Q40" s="24"/>
      <c r="R40" s="24"/>
      <c r="S40" s="24"/>
      <c r="T40" s="24"/>
      <c r="U40" s="24"/>
      <c r="V40" s="24"/>
      <c r="W40" s="24">
        <v>3058312</v>
      </c>
      <c r="X40" s="24">
        <v>5469768</v>
      </c>
      <c r="Y40" s="24">
        <v>-2411456</v>
      </c>
      <c r="Z40" s="6">
        <v>-44.09</v>
      </c>
      <c r="AA40" s="22">
        <v>10939530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66518175</v>
      </c>
      <c r="D42" s="19">
        <f>SUM(D43:D46)</f>
        <v>0</v>
      </c>
      <c r="E42" s="20">
        <f t="shared" si="8"/>
        <v>64011482</v>
      </c>
      <c r="F42" s="21">
        <f t="shared" si="8"/>
        <v>64011482</v>
      </c>
      <c r="G42" s="21">
        <f t="shared" si="8"/>
        <v>0</v>
      </c>
      <c r="H42" s="21">
        <f t="shared" si="8"/>
        <v>1856900</v>
      </c>
      <c r="I42" s="21">
        <f t="shared" si="8"/>
        <v>9886671</v>
      </c>
      <c r="J42" s="21">
        <f t="shared" si="8"/>
        <v>11743571</v>
      </c>
      <c r="K42" s="21">
        <f t="shared" si="8"/>
        <v>3532606</v>
      </c>
      <c r="L42" s="21">
        <f t="shared" si="8"/>
        <v>0</v>
      </c>
      <c r="M42" s="21">
        <f t="shared" si="8"/>
        <v>5404944</v>
      </c>
      <c r="N42" s="21">
        <f t="shared" si="8"/>
        <v>8937550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20681121</v>
      </c>
      <c r="X42" s="21">
        <f t="shared" si="8"/>
        <v>32005746</v>
      </c>
      <c r="Y42" s="21">
        <f t="shared" si="8"/>
        <v>-11324625</v>
      </c>
      <c r="Z42" s="4">
        <f>+IF(X42&lt;&gt;0,+(Y42/X42)*100,0)</f>
        <v>-35.3830996471696</v>
      </c>
      <c r="AA42" s="19">
        <f>SUM(AA43:AA46)</f>
        <v>64011482</v>
      </c>
    </row>
    <row r="43" spans="1:27" ht="13.5">
      <c r="A43" s="5" t="s">
        <v>47</v>
      </c>
      <c r="B43" s="3"/>
      <c r="C43" s="22">
        <v>50384612</v>
      </c>
      <c r="D43" s="22"/>
      <c r="E43" s="23">
        <v>45462342</v>
      </c>
      <c r="F43" s="24">
        <v>45462342</v>
      </c>
      <c r="G43" s="24"/>
      <c r="H43" s="24">
        <v>482625</v>
      </c>
      <c r="I43" s="24">
        <v>8339792</v>
      </c>
      <c r="J43" s="24">
        <v>8822417</v>
      </c>
      <c r="K43" s="24">
        <v>2262090</v>
      </c>
      <c r="L43" s="24"/>
      <c r="M43" s="24">
        <v>3748430</v>
      </c>
      <c r="N43" s="24">
        <v>6010520</v>
      </c>
      <c r="O43" s="24"/>
      <c r="P43" s="24"/>
      <c r="Q43" s="24"/>
      <c r="R43" s="24"/>
      <c r="S43" s="24"/>
      <c r="T43" s="24"/>
      <c r="U43" s="24"/>
      <c r="V43" s="24"/>
      <c r="W43" s="24">
        <v>14832937</v>
      </c>
      <c r="X43" s="24">
        <v>22731174</v>
      </c>
      <c r="Y43" s="24">
        <v>-7898237</v>
      </c>
      <c r="Z43" s="6">
        <v>-34.75</v>
      </c>
      <c r="AA43" s="22">
        <v>45462342</v>
      </c>
    </row>
    <row r="44" spans="1:27" ht="13.5">
      <c r="A44" s="5" t="s">
        <v>48</v>
      </c>
      <c r="B44" s="3"/>
      <c r="C44" s="22">
        <v>6114225</v>
      </c>
      <c r="D44" s="22"/>
      <c r="E44" s="23">
        <v>6787213</v>
      </c>
      <c r="F44" s="24">
        <v>6787213</v>
      </c>
      <c r="G44" s="24"/>
      <c r="H44" s="24">
        <v>474465</v>
      </c>
      <c r="I44" s="24">
        <v>575773</v>
      </c>
      <c r="J44" s="24">
        <v>1050238</v>
      </c>
      <c r="K44" s="24">
        <v>510904</v>
      </c>
      <c r="L44" s="24"/>
      <c r="M44" s="24">
        <v>674847</v>
      </c>
      <c r="N44" s="24">
        <v>1185751</v>
      </c>
      <c r="O44" s="24"/>
      <c r="P44" s="24"/>
      <c r="Q44" s="24"/>
      <c r="R44" s="24"/>
      <c r="S44" s="24"/>
      <c r="T44" s="24"/>
      <c r="U44" s="24"/>
      <c r="V44" s="24"/>
      <c r="W44" s="24">
        <v>2235989</v>
      </c>
      <c r="X44" s="24">
        <v>3393606</v>
      </c>
      <c r="Y44" s="24">
        <v>-1157617</v>
      </c>
      <c r="Z44" s="6">
        <v>-34.11</v>
      </c>
      <c r="AA44" s="22">
        <v>6787213</v>
      </c>
    </row>
    <row r="45" spans="1:27" ht="13.5">
      <c r="A45" s="5" t="s">
        <v>49</v>
      </c>
      <c r="B45" s="3"/>
      <c r="C45" s="25">
        <v>4919915</v>
      </c>
      <c r="D45" s="25"/>
      <c r="E45" s="26">
        <v>5887703</v>
      </c>
      <c r="F45" s="27">
        <v>5887703</v>
      </c>
      <c r="G45" s="27"/>
      <c r="H45" s="27">
        <v>451495</v>
      </c>
      <c r="I45" s="27">
        <v>583621</v>
      </c>
      <c r="J45" s="27">
        <v>1035116</v>
      </c>
      <c r="K45" s="27">
        <v>403218</v>
      </c>
      <c r="L45" s="27"/>
      <c r="M45" s="27">
        <v>547907</v>
      </c>
      <c r="N45" s="27">
        <v>951125</v>
      </c>
      <c r="O45" s="27"/>
      <c r="P45" s="27"/>
      <c r="Q45" s="27"/>
      <c r="R45" s="27"/>
      <c r="S45" s="27"/>
      <c r="T45" s="27"/>
      <c r="U45" s="27"/>
      <c r="V45" s="27"/>
      <c r="W45" s="27">
        <v>1986241</v>
      </c>
      <c r="X45" s="27">
        <v>2943852</v>
      </c>
      <c r="Y45" s="27">
        <v>-957611</v>
      </c>
      <c r="Z45" s="7">
        <v>-32.53</v>
      </c>
      <c r="AA45" s="25">
        <v>5887703</v>
      </c>
    </row>
    <row r="46" spans="1:27" ht="13.5">
      <c r="A46" s="5" t="s">
        <v>50</v>
      </c>
      <c r="B46" s="3"/>
      <c r="C46" s="22">
        <v>5099423</v>
      </c>
      <c r="D46" s="22"/>
      <c r="E46" s="23">
        <v>5874224</v>
      </c>
      <c r="F46" s="24">
        <v>5874224</v>
      </c>
      <c r="G46" s="24"/>
      <c r="H46" s="24">
        <v>448315</v>
      </c>
      <c r="I46" s="24">
        <v>387485</v>
      </c>
      <c r="J46" s="24">
        <v>835800</v>
      </c>
      <c r="K46" s="24">
        <v>356394</v>
      </c>
      <c r="L46" s="24"/>
      <c r="M46" s="24">
        <v>433760</v>
      </c>
      <c r="N46" s="24">
        <v>790154</v>
      </c>
      <c r="O46" s="24"/>
      <c r="P46" s="24"/>
      <c r="Q46" s="24"/>
      <c r="R46" s="24"/>
      <c r="S46" s="24"/>
      <c r="T46" s="24"/>
      <c r="U46" s="24"/>
      <c r="V46" s="24"/>
      <c r="W46" s="24">
        <v>1625954</v>
      </c>
      <c r="X46" s="24">
        <v>2937114</v>
      </c>
      <c r="Y46" s="24">
        <v>-1311160</v>
      </c>
      <c r="Z46" s="6">
        <v>-44.64</v>
      </c>
      <c r="AA46" s="22">
        <v>5874224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143392708</v>
      </c>
      <c r="D48" s="40">
        <f>+D28+D32+D38+D42+D47</f>
        <v>0</v>
      </c>
      <c r="E48" s="41">
        <f t="shared" si="9"/>
        <v>135928475</v>
      </c>
      <c r="F48" s="42">
        <f t="shared" si="9"/>
        <v>135928475</v>
      </c>
      <c r="G48" s="42">
        <f t="shared" si="9"/>
        <v>0</v>
      </c>
      <c r="H48" s="42">
        <f t="shared" si="9"/>
        <v>7691039</v>
      </c>
      <c r="I48" s="42">
        <f t="shared" si="9"/>
        <v>16651396</v>
      </c>
      <c r="J48" s="42">
        <f t="shared" si="9"/>
        <v>24342435</v>
      </c>
      <c r="K48" s="42">
        <f t="shared" si="9"/>
        <v>9065769</v>
      </c>
      <c r="L48" s="42">
        <f t="shared" si="9"/>
        <v>0</v>
      </c>
      <c r="M48" s="42">
        <f t="shared" si="9"/>
        <v>11148119</v>
      </c>
      <c r="N48" s="42">
        <f t="shared" si="9"/>
        <v>20213888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44556323</v>
      </c>
      <c r="X48" s="42">
        <f t="shared" si="9"/>
        <v>67964250</v>
      </c>
      <c r="Y48" s="42">
        <f t="shared" si="9"/>
        <v>-23407927</v>
      </c>
      <c r="Z48" s="43">
        <f>+IF(X48&lt;&gt;0,+(Y48/X48)*100,0)</f>
        <v>-34.44152918630015</v>
      </c>
      <c r="AA48" s="40">
        <f>+AA28+AA32+AA38+AA42+AA47</f>
        <v>135928475</v>
      </c>
    </row>
    <row r="49" spans="1:27" ht="13.5">
      <c r="A49" s="14" t="s">
        <v>58</v>
      </c>
      <c r="B49" s="15"/>
      <c r="C49" s="44">
        <f aca="true" t="shared" si="10" ref="C49:Y49">+C25-C48</f>
        <v>-16827027</v>
      </c>
      <c r="D49" s="44">
        <f>+D25-D48</f>
        <v>0</v>
      </c>
      <c r="E49" s="45">
        <f t="shared" si="10"/>
        <v>3739925</v>
      </c>
      <c r="F49" s="46">
        <f t="shared" si="10"/>
        <v>3739925</v>
      </c>
      <c r="G49" s="46">
        <f t="shared" si="10"/>
        <v>0</v>
      </c>
      <c r="H49" s="46">
        <f t="shared" si="10"/>
        <v>1379966</v>
      </c>
      <c r="I49" s="46">
        <f t="shared" si="10"/>
        <v>-8851337</v>
      </c>
      <c r="J49" s="46">
        <f t="shared" si="10"/>
        <v>-7471371</v>
      </c>
      <c r="K49" s="46">
        <f t="shared" si="10"/>
        <v>-677617</v>
      </c>
      <c r="L49" s="46">
        <f t="shared" si="10"/>
        <v>0</v>
      </c>
      <c r="M49" s="46">
        <f t="shared" si="10"/>
        <v>-3400206</v>
      </c>
      <c r="N49" s="46">
        <f t="shared" si="10"/>
        <v>-4077823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-11549194</v>
      </c>
      <c r="X49" s="46">
        <f>IF(F25=F48,0,X25-X48)</f>
        <v>12924700</v>
      </c>
      <c r="Y49" s="46">
        <f t="shared" si="10"/>
        <v>-24473894</v>
      </c>
      <c r="Z49" s="47">
        <f>+IF(X49&lt;&gt;0,+(Y49/X49)*100,0)</f>
        <v>-189.35754021369934</v>
      </c>
      <c r="AA49" s="44">
        <f>+AA25-AA48</f>
        <v>3739925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77136306</v>
      </c>
      <c r="D5" s="19">
        <f>SUM(D6:D8)</f>
        <v>0</v>
      </c>
      <c r="E5" s="20">
        <f t="shared" si="0"/>
        <v>77187987</v>
      </c>
      <c r="F5" s="21">
        <f t="shared" si="0"/>
        <v>77187987</v>
      </c>
      <c r="G5" s="21">
        <f t="shared" si="0"/>
        <v>16841374</v>
      </c>
      <c r="H5" s="21">
        <f t="shared" si="0"/>
        <v>3266021</v>
      </c>
      <c r="I5" s="21">
        <f t="shared" si="0"/>
        <v>3590250</v>
      </c>
      <c r="J5" s="21">
        <f t="shared" si="0"/>
        <v>23697645</v>
      </c>
      <c r="K5" s="21">
        <f t="shared" si="0"/>
        <v>3538692</v>
      </c>
      <c r="L5" s="21">
        <f t="shared" si="0"/>
        <v>3452094</v>
      </c>
      <c r="M5" s="21">
        <f t="shared" si="0"/>
        <v>14681872</v>
      </c>
      <c r="N5" s="21">
        <f t="shared" si="0"/>
        <v>21672658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45370303</v>
      </c>
      <c r="X5" s="21">
        <f t="shared" si="0"/>
        <v>38593994</v>
      </c>
      <c r="Y5" s="21">
        <f t="shared" si="0"/>
        <v>6776309</v>
      </c>
      <c r="Z5" s="4">
        <f>+IF(X5&lt;&gt;0,+(Y5/X5)*100,0)</f>
        <v>17.557936605369218</v>
      </c>
      <c r="AA5" s="19">
        <f>SUM(AA6:AA8)</f>
        <v>77187987</v>
      </c>
    </row>
    <row r="6" spans="1:27" ht="13.5">
      <c r="A6" s="5" t="s">
        <v>33</v>
      </c>
      <c r="B6" s="3"/>
      <c r="C6" s="22">
        <v>9232772</v>
      </c>
      <c r="D6" s="22"/>
      <c r="E6" s="23">
        <v>9670937</v>
      </c>
      <c r="F6" s="24">
        <v>9670937</v>
      </c>
      <c r="G6" s="24">
        <v>3737079</v>
      </c>
      <c r="H6" s="24">
        <v>34217</v>
      </c>
      <c r="I6" s="24">
        <v>56537</v>
      </c>
      <c r="J6" s="24">
        <v>3827833</v>
      </c>
      <c r="K6" s="24">
        <v>25227</v>
      </c>
      <c r="L6" s="24">
        <v>34743</v>
      </c>
      <c r="M6" s="24">
        <v>3131276</v>
      </c>
      <c r="N6" s="24">
        <v>3191246</v>
      </c>
      <c r="O6" s="24"/>
      <c r="P6" s="24"/>
      <c r="Q6" s="24"/>
      <c r="R6" s="24"/>
      <c r="S6" s="24"/>
      <c r="T6" s="24"/>
      <c r="U6" s="24"/>
      <c r="V6" s="24"/>
      <c r="W6" s="24">
        <v>7019079</v>
      </c>
      <c r="X6" s="24">
        <v>4835468</v>
      </c>
      <c r="Y6" s="24">
        <v>2183611</v>
      </c>
      <c r="Z6" s="6">
        <v>45.16</v>
      </c>
      <c r="AA6" s="22">
        <v>9670937</v>
      </c>
    </row>
    <row r="7" spans="1:27" ht="13.5">
      <c r="A7" s="5" t="s">
        <v>34</v>
      </c>
      <c r="B7" s="3"/>
      <c r="C7" s="25">
        <v>67077461</v>
      </c>
      <c r="D7" s="25"/>
      <c r="E7" s="26">
        <v>66995230</v>
      </c>
      <c r="F7" s="27">
        <v>66995230</v>
      </c>
      <c r="G7" s="27">
        <v>13047830</v>
      </c>
      <c r="H7" s="27">
        <v>3157951</v>
      </c>
      <c r="I7" s="27">
        <v>3519868</v>
      </c>
      <c r="J7" s="27">
        <v>19725649</v>
      </c>
      <c r="K7" s="27">
        <v>3511763</v>
      </c>
      <c r="L7" s="27">
        <v>3411682</v>
      </c>
      <c r="M7" s="27">
        <v>11544012</v>
      </c>
      <c r="N7" s="27">
        <v>18467457</v>
      </c>
      <c r="O7" s="27"/>
      <c r="P7" s="27"/>
      <c r="Q7" s="27"/>
      <c r="R7" s="27"/>
      <c r="S7" s="27"/>
      <c r="T7" s="27"/>
      <c r="U7" s="27"/>
      <c r="V7" s="27"/>
      <c r="W7" s="27">
        <v>38193106</v>
      </c>
      <c r="X7" s="27">
        <v>33497614</v>
      </c>
      <c r="Y7" s="27">
        <v>4695492</v>
      </c>
      <c r="Z7" s="7">
        <v>14.02</v>
      </c>
      <c r="AA7" s="25">
        <v>66995230</v>
      </c>
    </row>
    <row r="8" spans="1:27" ht="13.5">
      <c r="A8" s="5" t="s">
        <v>35</v>
      </c>
      <c r="B8" s="3"/>
      <c r="C8" s="22">
        <v>826073</v>
      </c>
      <c r="D8" s="22"/>
      <c r="E8" s="23">
        <v>521820</v>
      </c>
      <c r="F8" s="24">
        <v>521820</v>
      </c>
      <c r="G8" s="24">
        <v>56465</v>
      </c>
      <c r="H8" s="24">
        <v>73853</v>
      </c>
      <c r="I8" s="24">
        <v>13845</v>
      </c>
      <c r="J8" s="24">
        <v>144163</v>
      </c>
      <c r="K8" s="24">
        <v>1702</v>
      </c>
      <c r="L8" s="24">
        <v>5669</v>
      </c>
      <c r="M8" s="24">
        <v>6584</v>
      </c>
      <c r="N8" s="24">
        <v>13955</v>
      </c>
      <c r="O8" s="24"/>
      <c r="P8" s="24"/>
      <c r="Q8" s="24"/>
      <c r="R8" s="24"/>
      <c r="S8" s="24"/>
      <c r="T8" s="24"/>
      <c r="U8" s="24"/>
      <c r="V8" s="24"/>
      <c r="W8" s="24">
        <v>158118</v>
      </c>
      <c r="X8" s="24">
        <v>260912</v>
      </c>
      <c r="Y8" s="24">
        <v>-102794</v>
      </c>
      <c r="Z8" s="6">
        <v>-39.4</v>
      </c>
      <c r="AA8" s="22">
        <v>521820</v>
      </c>
    </row>
    <row r="9" spans="1:27" ht="13.5">
      <c r="A9" s="2" t="s">
        <v>36</v>
      </c>
      <c r="B9" s="3"/>
      <c r="C9" s="19">
        <f aca="true" t="shared" si="1" ref="C9:Y9">SUM(C10:C14)</f>
        <v>5690924</v>
      </c>
      <c r="D9" s="19">
        <f>SUM(D10:D14)</f>
        <v>0</v>
      </c>
      <c r="E9" s="20">
        <f t="shared" si="1"/>
        <v>2371830</v>
      </c>
      <c r="F9" s="21">
        <f t="shared" si="1"/>
        <v>2371830</v>
      </c>
      <c r="G9" s="21">
        <f t="shared" si="1"/>
        <v>38963</v>
      </c>
      <c r="H9" s="21">
        <f t="shared" si="1"/>
        <v>26419</v>
      </c>
      <c r="I9" s="21">
        <f t="shared" si="1"/>
        <v>33786</v>
      </c>
      <c r="J9" s="21">
        <f t="shared" si="1"/>
        <v>99168</v>
      </c>
      <c r="K9" s="21">
        <f t="shared" si="1"/>
        <v>493001</v>
      </c>
      <c r="L9" s="21">
        <f t="shared" si="1"/>
        <v>21103</v>
      </c>
      <c r="M9" s="21">
        <f t="shared" si="1"/>
        <v>26054</v>
      </c>
      <c r="N9" s="21">
        <f t="shared" si="1"/>
        <v>540158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639326</v>
      </c>
      <c r="X9" s="21">
        <f t="shared" si="1"/>
        <v>1185918</v>
      </c>
      <c r="Y9" s="21">
        <f t="shared" si="1"/>
        <v>-546592</v>
      </c>
      <c r="Z9" s="4">
        <f>+IF(X9&lt;&gt;0,+(Y9/X9)*100,0)</f>
        <v>-46.090201852067345</v>
      </c>
      <c r="AA9" s="19">
        <f>SUM(AA10:AA14)</f>
        <v>2371830</v>
      </c>
    </row>
    <row r="10" spans="1:27" ht="13.5">
      <c r="A10" s="5" t="s">
        <v>37</v>
      </c>
      <c r="B10" s="3"/>
      <c r="C10" s="22">
        <v>1372341</v>
      </c>
      <c r="D10" s="22"/>
      <c r="E10" s="23">
        <v>261810</v>
      </c>
      <c r="F10" s="24">
        <v>261810</v>
      </c>
      <c r="G10" s="24">
        <v>38323</v>
      </c>
      <c r="H10" s="24">
        <v>26419</v>
      </c>
      <c r="I10" s="24">
        <v>23986</v>
      </c>
      <c r="J10" s="24">
        <v>88728</v>
      </c>
      <c r="K10" s="24">
        <v>22301</v>
      </c>
      <c r="L10" s="24">
        <v>19503</v>
      </c>
      <c r="M10" s="24">
        <v>16354</v>
      </c>
      <c r="N10" s="24">
        <v>58158</v>
      </c>
      <c r="O10" s="24"/>
      <c r="P10" s="24"/>
      <c r="Q10" s="24"/>
      <c r="R10" s="24"/>
      <c r="S10" s="24"/>
      <c r="T10" s="24"/>
      <c r="U10" s="24"/>
      <c r="V10" s="24"/>
      <c r="W10" s="24">
        <v>146886</v>
      </c>
      <c r="X10" s="24">
        <v>130906</v>
      </c>
      <c r="Y10" s="24">
        <v>15980</v>
      </c>
      <c r="Z10" s="6">
        <v>12.21</v>
      </c>
      <c r="AA10" s="22">
        <v>261810</v>
      </c>
    </row>
    <row r="11" spans="1:27" ht="13.5">
      <c r="A11" s="5" t="s">
        <v>38</v>
      </c>
      <c r="B11" s="3"/>
      <c r="C11" s="22">
        <v>2395234</v>
      </c>
      <c r="D11" s="22"/>
      <c r="E11" s="23">
        <v>16300</v>
      </c>
      <c r="F11" s="24">
        <v>16300</v>
      </c>
      <c r="G11" s="24">
        <v>640</v>
      </c>
      <c r="H11" s="24"/>
      <c r="I11" s="24">
        <v>500</v>
      </c>
      <c r="J11" s="24">
        <v>1140</v>
      </c>
      <c r="K11" s="24">
        <v>1420</v>
      </c>
      <c r="L11" s="24">
        <v>1600</v>
      </c>
      <c r="M11" s="24"/>
      <c r="N11" s="24">
        <v>3020</v>
      </c>
      <c r="O11" s="24"/>
      <c r="P11" s="24"/>
      <c r="Q11" s="24"/>
      <c r="R11" s="24"/>
      <c r="S11" s="24"/>
      <c r="T11" s="24"/>
      <c r="U11" s="24"/>
      <c r="V11" s="24"/>
      <c r="W11" s="24">
        <v>4160</v>
      </c>
      <c r="X11" s="24">
        <v>8150</v>
      </c>
      <c r="Y11" s="24">
        <v>-3990</v>
      </c>
      <c r="Z11" s="6">
        <v>-48.96</v>
      </c>
      <c r="AA11" s="22">
        <v>16300</v>
      </c>
    </row>
    <row r="12" spans="1:27" ht="13.5">
      <c r="A12" s="5" t="s">
        <v>39</v>
      </c>
      <c r="B12" s="3"/>
      <c r="C12" s="22">
        <v>1923349</v>
      </c>
      <c r="D12" s="22"/>
      <c r="E12" s="23">
        <v>2093720</v>
      </c>
      <c r="F12" s="24">
        <v>2093720</v>
      </c>
      <c r="G12" s="24"/>
      <c r="H12" s="24"/>
      <c r="I12" s="24">
        <v>9300</v>
      </c>
      <c r="J12" s="24">
        <v>9300</v>
      </c>
      <c r="K12" s="24">
        <v>469280</v>
      </c>
      <c r="L12" s="24"/>
      <c r="M12" s="24">
        <v>9700</v>
      </c>
      <c r="N12" s="24">
        <v>478980</v>
      </c>
      <c r="O12" s="24"/>
      <c r="P12" s="24"/>
      <c r="Q12" s="24"/>
      <c r="R12" s="24"/>
      <c r="S12" s="24"/>
      <c r="T12" s="24"/>
      <c r="U12" s="24"/>
      <c r="V12" s="24"/>
      <c r="W12" s="24">
        <v>488280</v>
      </c>
      <c r="X12" s="24">
        <v>1046862</v>
      </c>
      <c r="Y12" s="24">
        <v>-558582</v>
      </c>
      <c r="Z12" s="6">
        <v>-53.36</v>
      </c>
      <c r="AA12" s="22">
        <v>2093720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29486459</v>
      </c>
      <c r="D15" s="19">
        <f>SUM(D16:D18)</f>
        <v>0</v>
      </c>
      <c r="E15" s="20">
        <f t="shared" si="2"/>
        <v>10114120</v>
      </c>
      <c r="F15" s="21">
        <f t="shared" si="2"/>
        <v>10114120</v>
      </c>
      <c r="G15" s="21">
        <f t="shared" si="2"/>
        <v>975620</v>
      </c>
      <c r="H15" s="21">
        <f t="shared" si="2"/>
        <v>55377</v>
      </c>
      <c r="I15" s="21">
        <f t="shared" si="2"/>
        <v>329355</v>
      </c>
      <c r="J15" s="21">
        <f t="shared" si="2"/>
        <v>1360352</v>
      </c>
      <c r="K15" s="21">
        <f t="shared" si="2"/>
        <v>320674</v>
      </c>
      <c r="L15" s="21">
        <f t="shared" si="2"/>
        <v>116201</v>
      </c>
      <c r="M15" s="21">
        <f t="shared" si="2"/>
        <v>1068605</v>
      </c>
      <c r="N15" s="21">
        <f t="shared" si="2"/>
        <v>1505480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2865832</v>
      </c>
      <c r="X15" s="21">
        <f t="shared" si="2"/>
        <v>5057058</v>
      </c>
      <c r="Y15" s="21">
        <f t="shared" si="2"/>
        <v>-2191226</v>
      </c>
      <c r="Z15" s="4">
        <f>+IF(X15&lt;&gt;0,+(Y15/X15)*100,0)</f>
        <v>-43.33005474724632</v>
      </c>
      <c r="AA15" s="19">
        <f>SUM(AA16:AA18)</f>
        <v>10114120</v>
      </c>
    </row>
    <row r="16" spans="1:27" ht="13.5">
      <c r="A16" s="5" t="s">
        <v>43</v>
      </c>
      <c r="B16" s="3"/>
      <c r="C16" s="22">
        <v>2175485</v>
      </c>
      <c r="D16" s="22"/>
      <c r="E16" s="23">
        <v>1826640</v>
      </c>
      <c r="F16" s="24">
        <v>1826640</v>
      </c>
      <c r="G16" s="24">
        <v>14514</v>
      </c>
      <c r="H16" s="24">
        <v>129679</v>
      </c>
      <c r="I16" s="24">
        <v>263641</v>
      </c>
      <c r="J16" s="24">
        <v>407834</v>
      </c>
      <c r="K16" s="24">
        <v>15202</v>
      </c>
      <c r="L16" s="24">
        <v>147600</v>
      </c>
      <c r="M16" s="24">
        <v>130853</v>
      </c>
      <c r="N16" s="24">
        <v>293655</v>
      </c>
      <c r="O16" s="24"/>
      <c r="P16" s="24"/>
      <c r="Q16" s="24"/>
      <c r="R16" s="24"/>
      <c r="S16" s="24"/>
      <c r="T16" s="24"/>
      <c r="U16" s="24"/>
      <c r="V16" s="24"/>
      <c r="W16" s="24">
        <v>701489</v>
      </c>
      <c r="X16" s="24">
        <v>913320</v>
      </c>
      <c r="Y16" s="24">
        <v>-211831</v>
      </c>
      <c r="Z16" s="6">
        <v>-23.19</v>
      </c>
      <c r="AA16" s="22">
        <v>1826640</v>
      </c>
    </row>
    <row r="17" spans="1:27" ht="13.5">
      <c r="A17" s="5" t="s">
        <v>44</v>
      </c>
      <c r="B17" s="3"/>
      <c r="C17" s="22">
        <v>27310974</v>
      </c>
      <c r="D17" s="22"/>
      <c r="E17" s="23">
        <v>8287480</v>
      </c>
      <c r="F17" s="24">
        <v>8287480</v>
      </c>
      <c r="G17" s="24">
        <v>961106</v>
      </c>
      <c r="H17" s="24">
        <v>-74302</v>
      </c>
      <c r="I17" s="24">
        <v>65714</v>
      </c>
      <c r="J17" s="24">
        <v>952518</v>
      </c>
      <c r="K17" s="24">
        <v>305472</v>
      </c>
      <c r="L17" s="24">
        <v>-31399</v>
      </c>
      <c r="M17" s="24">
        <v>937752</v>
      </c>
      <c r="N17" s="24">
        <v>1211825</v>
      </c>
      <c r="O17" s="24"/>
      <c r="P17" s="24"/>
      <c r="Q17" s="24"/>
      <c r="R17" s="24"/>
      <c r="S17" s="24"/>
      <c r="T17" s="24"/>
      <c r="U17" s="24"/>
      <c r="V17" s="24"/>
      <c r="W17" s="24">
        <v>2164343</v>
      </c>
      <c r="X17" s="24">
        <v>4143738</v>
      </c>
      <c r="Y17" s="24">
        <v>-1979395</v>
      </c>
      <c r="Z17" s="6">
        <v>-47.77</v>
      </c>
      <c r="AA17" s="22">
        <v>8287480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167159519</v>
      </c>
      <c r="D19" s="19">
        <f>SUM(D20:D23)</f>
        <v>0</v>
      </c>
      <c r="E19" s="20">
        <f t="shared" si="3"/>
        <v>199336834</v>
      </c>
      <c r="F19" s="21">
        <f t="shared" si="3"/>
        <v>199336834</v>
      </c>
      <c r="G19" s="21">
        <f t="shared" si="3"/>
        <v>20773284</v>
      </c>
      <c r="H19" s="21">
        <f t="shared" si="3"/>
        <v>10441710</v>
      </c>
      <c r="I19" s="21">
        <f t="shared" si="3"/>
        <v>12742693</v>
      </c>
      <c r="J19" s="21">
        <f t="shared" si="3"/>
        <v>43957687</v>
      </c>
      <c r="K19" s="21">
        <f t="shared" si="3"/>
        <v>12420662</v>
      </c>
      <c r="L19" s="21">
        <f t="shared" si="3"/>
        <v>11199941</v>
      </c>
      <c r="M19" s="21">
        <f t="shared" si="3"/>
        <v>20021474</v>
      </c>
      <c r="N19" s="21">
        <f t="shared" si="3"/>
        <v>43642077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87599764</v>
      </c>
      <c r="X19" s="21">
        <f t="shared" si="3"/>
        <v>99668416</v>
      </c>
      <c r="Y19" s="21">
        <f t="shared" si="3"/>
        <v>-12068652</v>
      </c>
      <c r="Z19" s="4">
        <f>+IF(X19&lt;&gt;0,+(Y19/X19)*100,0)</f>
        <v>-12.1088028528516</v>
      </c>
      <c r="AA19" s="19">
        <f>SUM(AA20:AA23)</f>
        <v>199336834</v>
      </c>
    </row>
    <row r="20" spans="1:27" ht="13.5">
      <c r="A20" s="5" t="s">
        <v>47</v>
      </c>
      <c r="B20" s="3"/>
      <c r="C20" s="22">
        <v>107056941</v>
      </c>
      <c r="D20" s="22"/>
      <c r="E20" s="23">
        <v>101729135</v>
      </c>
      <c r="F20" s="24">
        <v>101729135</v>
      </c>
      <c r="G20" s="24">
        <v>10097510</v>
      </c>
      <c r="H20" s="24">
        <v>5730645</v>
      </c>
      <c r="I20" s="24">
        <v>7841225</v>
      </c>
      <c r="J20" s="24">
        <v>23669380</v>
      </c>
      <c r="K20" s="24">
        <v>7744899</v>
      </c>
      <c r="L20" s="24">
        <v>6290653</v>
      </c>
      <c r="M20" s="24">
        <v>10947796</v>
      </c>
      <c r="N20" s="24">
        <v>24983348</v>
      </c>
      <c r="O20" s="24"/>
      <c r="P20" s="24"/>
      <c r="Q20" s="24"/>
      <c r="R20" s="24"/>
      <c r="S20" s="24"/>
      <c r="T20" s="24"/>
      <c r="U20" s="24"/>
      <c r="V20" s="24"/>
      <c r="W20" s="24">
        <v>48652728</v>
      </c>
      <c r="X20" s="24">
        <v>50864568</v>
      </c>
      <c r="Y20" s="24">
        <v>-2211840</v>
      </c>
      <c r="Z20" s="6">
        <v>-4.35</v>
      </c>
      <c r="AA20" s="22">
        <v>101729135</v>
      </c>
    </row>
    <row r="21" spans="1:27" ht="13.5">
      <c r="A21" s="5" t="s">
        <v>48</v>
      </c>
      <c r="B21" s="3"/>
      <c r="C21" s="22">
        <v>33871442</v>
      </c>
      <c r="D21" s="22"/>
      <c r="E21" s="23">
        <v>43927816</v>
      </c>
      <c r="F21" s="24">
        <v>43927816</v>
      </c>
      <c r="G21" s="24">
        <v>5937339</v>
      </c>
      <c r="H21" s="24">
        <v>2615603</v>
      </c>
      <c r="I21" s="24">
        <v>3404114</v>
      </c>
      <c r="J21" s="24">
        <v>11957056</v>
      </c>
      <c r="K21" s="24">
        <v>3367038</v>
      </c>
      <c r="L21" s="24">
        <v>2973865</v>
      </c>
      <c r="M21" s="24">
        <v>4873249</v>
      </c>
      <c r="N21" s="24">
        <v>11214152</v>
      </c>
      <c r="O21" s="24"/>
      <c r="P21" s="24"/>
      <c r="Q21" s="24"/>
      <c r="R21" s="24"/>
      <c r="S21" s="24"/>
      <c r="T21" s="24"/>
      <c r="U21" s="24"/>
      <c r="V21" s="24"/>
      <c r="W21" s="24">
        <v>23171208</v>
      </c>
      <c r="X21" s="24">
        <v>21963906</v>
      </c>
      <c r="Y21" s="24">
        <v>1207302</v>
      </c>
      <c r="Z21" s="6">
        <v>5.5</v>
      </c>
      <c r="AA21" s="22">
        <v>43927816</v>
      </c>
    </row>
    <row r="22" spans="1:27" ht="13.5">
      <c r="A22" s="5" t="s">
        <v>49</v>
      </c>
      <c r="B22" s="3"/>
      <c r="C22" s="25">
        <v>16477413</v>
      </c>
      <c r="D22" s="25"/>
      <c r="E22" s="26">
        <v>42721048</v>
      </c>
      <c r="F22" s="27">
        <v>42721048</v>
      </c>
      <c r="G22" s="27">
        <v>3153420</v>
      </c>
      <c r="H22" s="27">
        <v>924513</v>
      </c>
      <c r="I22" s="27">
        <v>929601</v>
      </c>
      <c r="J22" s="27">
        <v>5007534</v>
      </c>
      <c r="K22" s="27">
        <v>742522</v>
      </c>
      <c r="L22" s="27">
        <v>917889</v>
      </c>
      <c r="M22" s="27">
        <v>2784940</v>
      </c>
      <c r="N22" s="27">
        <v>4445351</v>
      </c>
      <c r="O22" s="27"/>
      <c r="P22" s="27"/>
      <c r="Q22" s="27"/>
      <c r="R22" s="27"/>
      <c r="S22" s="27"/>
      <c r="T22" s="27"/>
      <c r="U22" s="27"/>
      <c r="V22" s="27"/>
      <c r="W22" s="27">
        <v>9452885</v>
      </c>
      <c r="X22" s="27">
        <v>21360524</v>
      </c>
      <c r="Y22" s="27">
        <v>-11907639</v>
      </c>
      <c r="Z22" s="7">
        <v>-55.75</v>
      </c>
      <c r="AA22" s="25">
        <v>42721048</v>
      </c>
    </row>
    <row r="23" spans="1:27" ht="13.5">
      <c r="A23" s="5" t="s">
        <v>50</v>
      </c>
      <c r="B23" s="3"/>
      <c r="C23" s="22">
        <v>9753723</v>
      </c>
      <c r="D23" s="22"/>
      <c r="E23" s="23">
        <v>10958835</v>
      </c>
      <c r="F23" s="24">
        <v>10958835</v>
      </c>
      <c r="G23" s="24">
        <v>1585015</v>
      </c>
      <c r="H23" s="24">
        <v>1170949</v>
      </c>
      <c r="I23" s="24">
        <v>567753</v>
      </c>
      <c r="J23" s="24">
        <v>3323717</v>
      </c>
      <c r="K23" s="24">
        <v>566203</v>
      </c>
      <c r="L23" s="24">
        <v>1017534</v>
      </c>
      <c r="M23" s="24">
        <v>1415489</v>
      </c>
      <c r="N23" s="24">
        <v>2999226</v>
      </c>
      <c r="O23" s="24"/>
      <c r="P23" s="24"/>
      <c r="Q23" s="24"/>
      <c r="R23" s="24"/>
      <c r="S23" s="24"/>
      <c r="T23" s="24"/>
      <c r="U23" s="24"/>
      <c r="V23" s="24"/>
      <c r="W23" s="24">
        <v>6322943</v>
      </c>
      <c r="X23" s="24">
        <v>5479418</v>
      </c>
      <c r="Y23" s="24">
        <v>843525</v>
      </c>
      <c r="Z23" s="6">
        <v>15.39</v>
      </c>
      <c r="AA23" s="22">
        <v>10958835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279473208</v>
      </c>
      <c r="D25" s="40">
        <f>+D5+D9+D15+D19+D24</f>
        <v>0</v>
      </c>
      <c r="E25" s="41">
        <f t="shared" si="4"/>
        <v>289010771</v>
      </c>
      <c r="F25" s="42">
        <f t="shared" si="4"/>
        <v>289010771</v>
      </c>
      <c r="G25" s="42">
        <f t="shared" si="4"/>
        <v>38629241</v>
      </c>
      <c r="H25" s="42">
        <f t="shared" si="4"/>
        <v>13789527</v>
      </c>
      <c r="I25" s="42">
        <f t="shared" si="4"/>
        <v>16696084</v>
      </c>
      <c r="J25" s="42">
        <f t="shared" si="4"/>
        <v>69114852</v>
      </c>
      <c r="K25" s="42">
        <f t="shared" si="4"/>
        <v>16773029</v>
      </c>
      <c r="L25" s="42">
        <f t="shared" si="4"/>
        <v>14789339</v>
      </c>
      <c r="M25" s="42">
        <f t="shared" si="4"/>
        <v>35798005</v>
      </c>
      <c r="N25" s="42">
        <f t="shared" si="4"/>
        <v>67360373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136475225</v>
      </c>
      <c r="X25" s="42">
        <f t="shared" si="4"/>
        <v>144505386</v>
      </c>
      <c r="Y25" s="42">
        <f t="shared" si="4"/>
        <v>-8030161</v>
      </c>
      <c r="Z25" s="43">
        <f>+IF(X25&lt;&gt;0,+(Y25/X25)*100,0)</f>
        <v>-5.556997716334255</v>
      </c>
      <c r="AA25" s="40">
        <f>+AA5+AA9+AA15+AA19+AA24</f>
        <v>289010771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74780882</v>
      </c>
      <c r="D28" s="19">
        <f>SUM(D29:D31)</f>
        <v>0</v>
      </c>
      <c r="E28" s="20">
        <f t="shared" si="5"/>
        <v>68215216</v>
      </c>
      <c r="F28" s="21">
        <f t="shared" si="5"/>
        <v>68215216</v>
      </c>
      <c r="G28" s="21">
        <f t="shared" si="5"/>
        <v>5919454</v>
      </c>
      <c r="H28" s="21">
        <f t="shared" si="5"/>
        <v>4968407</v>
      </c>
      <c r="I28" s="21">
        <f t="shared" si="5"/>
        <v>1564923</v>
      </c>
      <c r="J28" s="21">
        <f t="shared" si="5"/>
        <v>12452784</v>
      </c>
      <c r="K28" s="21">
        <f t="shared" si="5"/>
        <v>4617550</v>
      </c>
      <c r="L28" s="21">
        <f t="shared" si="5"/>
        <v>3527897</v>
      </c>
      <c r="M28" s="21">
        <f t="shared" si="5"/>
        <v>5001432</v>
      </c>
      <c r="N28" s="21">
        <f t="shared" si="5"/>
        <v>13146879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25599663</v>
      </c>
      <c r="X28" s="21">
        <f t="shared" si="5"/>
        <v>23892088</v>
      </c>
      <c r="Y28" s="21">
        <f t="shared" si="5"/>
        <v>1707575</v>
      </c>
      <c r="Z28" s="4">
        <f>+IF(X28&lt;&gt;0,+(Y28/X28)*100,0)</f>
        <v>7.147031268259182</v>
      </c>
      <c r="AA28" s="19">
        <f>SUM(AA29:AA31)</f>
        <v>68215216</v>
      </c>
    </row>
    <row r="29" spans="1:27" ht="13.5">
      <c r="A29" s="5" t="s">
        <v>33</v>
      </c>
      <c r="B29" s="3"/>
      <c r="C29" s="22">
        <v>40295823</v>
      </c>
      <c r="D29" s="22"/>
      <c r="E29" s="23">
        <v>30250087</v>
      </c>
      <c r="F29" s="24">
        <v>30250087</v>
      </c>
      <c r="G29" s="24">
        <v>3020055</v>
      </c>
      <c r="H29" s="24">
        <v>912579</v>
      </c>
      <c r="I29" s="24">
        <v>-733178</v>
      </c>
      <c r="J29" s="24">
        <v>3199456</v>
      </c>
      <c r="K29" s="24">
        <v>1125276</v>
      </c>
      <c r="L29" s="24">
        <v>921356</v>
      </c>
      <c r="M29" s="24">
        <v>1139324</v>
      </c>
      <c r="N29" s="24">
        <v>3185956</v>
      </c>
      <c r="O29" s="24"/>
      <c r="P29" s="24"/>
      <c r="Q29" s="24"/>
      <c r="R29" s="24"/>
      <c r="S29" s="24"/>
      <c r="T29" s="24"/>
      <c r="U29" s="24"/>
      <c r="V29" s="24"/>
      <c r="W29" s="24">
        <v>6385412</v>
      </c>
      <c r="X29" s="24">
        <v>8706034</v>
      </c>
      <c r="Y29" s="24">
        <v>-2320622</v>
      </c>
      <c r="Z29" s="6">
        <v>-26.66</v>
      </c>
      <c r="AA29" s="22">
        <v>30250087</v>
      </c>
    </row>
    <row r="30" spans="1:27" ht="13.5">
      <c r="A30" s="5" t="s">
        <v>34</v>
      </c>
      <c r="B30" s="3"/>
      <c r="C30" s="25">
        <v>18863301</v>
      </c>
      <c r="D30" s="25"/>
      <c r="E30" s="26">
        <v>19227736</v>
      </c>
      <c r="F30" s="27">
        <v>19227736</v>
      </c>
      <c r="G30" s="27">
        <v>1898144</v>
      </c>
      <c r="H30" s="27">
        <v>2380708</v>
      </c>
      <c r="I30" s="27">
        <v>693953</v>
      </c>
      <c r="J30" s="27">
        <v>4972805</v>
      </c>
      <c r="K30" s="27">
        <v>1873662</v>
      </c>
      <c r="L30" s="27">
        <v>1256723</v>
      </c>
      <c r="M30" s="27">
        <v>1725556</v>
      </c>
      <c r="N30" s="27">
        <v>4855941</v>
      </c>
      <c r="O30" s="27"/>
      <c r="P30" s="27"/>
      <c r="Q30" s="27"/>
      <c r="R30" s="27"/>
      <c r="S30" s="27"/>
      <c r="T30" s="27"/>
      <c r="U30" s="27"/>
      <c r="V30" s="27"/>
      <c r="W30" s="27">
        <v>9828746</v>
      </c>
      <c r="X30" s="27">
        <v>7691095</v>
      </c>
      <c r="Y30" s="27">
        <v>2137651</v>
      </c>
      <c r="Z30" s="7">
        <v>27.79</v>
      </c>
      <c r="AA30" s="25">
        <v>19227736</v>
      </c>
    </row>
    <row r="31" spans="1:27" ht="13.5">
      <c r="A31" s="5" t="s">
        <v>35</v>
      </c>
      <c r="B31" s="3"/>
      <c r="C31" s="22">
        <v>15621758</v>
      </c>
      <c r="D31" s="22"/>
      <c r="E31" s="23">
        <v>18737393</v>
      </c>
      <c r="F31" s="24">
        <v>18737393</v>
      </c>
      <c r="G31" s="24">
        <v>1001255</v>
      </c>
      <c r="H31" s="24">
        <v>1675120</v>
      </c>
      <c r="I31" s="24">
        <v>1604148</v>
      </c>
      <c r="J31" s="24">
        <v>4280523</v>
      </c>
      <c r="K31" s="24">
        <v>1618612</v>
      </c>
      <c r="L31" s="24">
        <v>1349818</v>
      </c>
      <c r="M31" s="24">
        <v>2136552</v>
      </c>
      <c r="N31" s="24">
        <v>5104982</v>
      </c>
      <c r="O31" s="24"/>
      <c r="P31" s="24"/>
      <c r="Q31" s="24"/>
      <c r="R31" s="24"/>
      <c r="S31" s="24"/>
      <c r="T31" s="24"/>
      <c r="U31" s="24"/>
      <c r="V31" s="24"/>
      <c r="W31" s="24">
        <v>9385505</v>
      </c>
      <c r="X31" s="24">
        <v>7494959</v>
      </c>
      <c r="Y31" s="24">
        <v>1890546</v>
      </c>
      <c r="Z31" s="6">
        <v>25.22</v>
      </c>
      <c r="AA31" s="22">
        <v>18737393</v>
      </c>
    </row>
    <row r="32" spans="1:27" ht="13.5">
      <c r="A32" s="2" t="s">
        <v>36</v>
      </c>
      <c r="B32" s="3"/>
      <c r="C32" s="19">
        <f aca="true" t="shared" si="6" ref="C32:Y32">SUM(C33:C37)</f>
        <v>26803885</v>
      </c>
      <c r="D32" s="19">
        <f>SUM(D33:D37)</f>
        <v>0</v>
      </c>
      <c r="E32" s="20">
        <f t="shared" si="6"/>
        <v>30156341</v>
      </c>
      <c r="F32" s="21">
        <f t="shared" si="6"/>
        <v>30156341</v>
      </c>
      <c r="G32" s="21">
        <f t="shared" si="6"/>
        <v>1755818</v>
      </c>
      <c r="H32" s="21">
        <f t="shared" si="6"/>
        <v>2467728</v>
      </c>
      <c r="I32" s="21">
        <f t="shared" si="6"/>
        <v>2249868</v>
      </c>
      <c r="J32" s="21">
        <f t="shared" si="6"/>
        <v>6473414</v>
      </c>
      <c r="K32" s="21">
        <f t="shared" si="6"/>
        <v>2095303</v>
      </c>
      <c r="L32" s="21">
        <f t="shared" si="6"/>
        <v>1913953</v>
      </c>
      <c r="M32" s="21">
        <f t="shared" si="6"/>
        <v>2058181</v>
      </c>
      <c r="N32" s="21">
        <f t="shared" si="6"/>
        <v>6067437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12540851</v>
      </c>
      <c r="X32" s="21">
        <f t="shared" si="6"/>
        <v>12062538</v>
      </c>
      <c r="Y32" s="21">
        <f t="shared" si="6"/>
        <v>478313</v>
      </c>
      <c r="Z32" s="4">
        <f>+IF(X32&lt;&gt;0,+(Y32/X32)*100,0)</f>
        <v>3.9652766275223343</v>
      </c>
      <c r="AA32" s="19">
        <f>SUM(AA33:AA37)</f>
        <v>30156341</v>
      </c>
    </row>
    <row r="33" spans="1:27" ht="13.5">
      <c r="A33" s="5" t="s">
        <v>37</v>
      </c>
      <c r="B33" s="3"/>
      <c r="C33" s="22">
        <v>14105347</v>
      </c>
      <c r="D33" s="22"/>
      <c r="E33" s="23">
        <v>16436114</v>
      </c>
      <c r="F33" s="24">
        <v>16436114</v>
      </c>
      <c r="G33" s="24">
        <v>939835</v>
      </c>
      <c r="H33" s="24">
        <v>1146545</v>
      </c>
      <c r="I33" s="24">
        <v>1082655</v>
      </c>
      <c r="J33" s="24">
        <v>3169035</v>
      </c>
      <c r="K33" s="24">
        <v>998477</v>
      </c>
      <c r="L33" s="24">
        <v>987371</v>
      </c>
      <c r="M33" s="24">
        <v>913847</v>
      </c>
      <c r="N33" s="24">
        <v>2899695</v>
      </c>
      <c r="O33" s="24"/>
      <c r="P33" s="24"/>
      <c r="Q33" s="24"/>
      <c r="R33" s="24"/>
      <c r="S33" s="24"/>
      <c r="T33" s="24"/>
      <c r="U33" s="24"/>
      <c r="V33" s="24"/>
      <c r="W33" s="24">
        <v>6068730</v>
      </c>
      <c r="X33" s="24">
        <v>6574446</v>
      </c>
      <c r="Y33" s="24">
        <v>-505716</v>
      </c>
      <c r="Z33" s="6">
        <v>-7.69</v>
      </c>
      <c r="AA33" s="22">
        <v>16436114</v>
      </c>
    </row>
    <row r="34" spans="1:27" ht="13.5">
      <c r="A34" s="5" t="s">
        <v>38</v>
      </c>
      <c r="B34" s="3"/>
      <c r="C34" s="22">
        <v>7444758</v>
      </c>
      <c r="D34" s="22"/>
      <c r="E34" s="23">
        <v>7474030</v>
      </c>
      <c r="F34" s="24">
        <v>7474030</v>
      </c>
      <c r="G34" s="24">
        <v>355623</v>
      </c>
      <c r="H34" s="24">
        <v>689033</v>
      </c>
      <c r="I34" s="24">
        <v>541098</v>
      </c>
      <c r="J34" s="24">
        <v>1585754</v>
      </c>
      <c r="K34" s="24">
        <v>597984</v>
      </c>
      <c r="L34" s="24">
        <v>424764</v>
      </c>
      <c r="M34" s="24">
        <v>592538</v>
      </c>
      <c r="N34" s="24">
        <v>1615286</v>
      </c>
      <c r="O34" s="24"/>
      <c r="P34" s="24"/>
      <c r="Q34" s="24"/>
      <c r="R34" s="24"/>
      <c r="S34" s="24"/>
      <c r="T34" s="24"/>
      <c r="U34" s="24"/>
      <c r="V34" s="24"/>
      <c r="W34" s="24">
        <v>3201040</v>
      </c>
      <c r="X34" s="24">
        <v>2989612</v>
      </c>
      <c r="Y34" s="24">
        <v>211428</v>
      </c>
      <c r="Z34" s="6">
        <v>7.07</v>
      </c>
      <c r="AA34" s="22">
        <v>7474030</v>
      </c>
    </row>
    <row r="35" spans="1:27" ht="13.5">
      <c r="A35" s="5" t="s">
        <v>39</v>
      </c>
      <c r="B35" s="3"/>
      <c r="C35" s="22">
        <v>5253780</v>
      </c>
      <c r="D35" s="22"/>
      <c r="E35" s="23">
        <v>6246197</v>
      </c>
      <c r="F35" s="24">
        <v>6246197</v>
      </c>
      <c r="G35" s="24">
        <v>460360</v>
      </c>
      <c r="H35" s="24">
        <v>632150</v>
      </c>
      <c r="I35" s="24">
        <v>626115</v>
      </c>
      <c r="J35" s="24">
        <v>1718625</v>
      </c>
      <c r="K35" s="24">
        <v>498842</v>
      </c>
      <c r="L35" s="24">
        <v>501818</v>
      </c>
      <c r="M35" s="24">
        <v>551796</v>
      </c>
      <c r="N35" s="24">
        <v>1552456</v>
      </c>
      <c r="O35" s="24"/>
      <c r="P35" s="24"/>
      <c r="Q35" s="24"/>
      <c r="R35" s="24"/>
      <c r="S35" s="24"/>
      <c r="T35" s="24"/>
      <c r="U35" s="24"/>
      <c r="V35" s="24"/>
      <c r="W35" s="24">
        <v>3271081</v>
      </c>
      <c r="X35" s="24">
        <v>2498480</v>
      </c>
      <c r="Y35" s="24">
        <v>772601</v>
      </c>
      <c r="Z35" s="6">
        <v>30.92</v>
      </c>
      <c r="AA35" s="22">
        <v>6246197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36987010</v>
      </c>
      <c r="D38" s="19">
        <f>SUM(D39:D41)</f>
        <v>0</v>
      </c>
      <c r="E38" s="20">
        <f t="shared" si="7"/>
        <v>38007377</v>
      </c>
      <c r="F38" s="21">
        <f t="shared" si="7"/>
        <v>38007377</v>
      </c>
      <c r="G38" s="21">
        <f t="shared" si="7"/>
        <v>1719528</v>
      </c>
      <c r="H38" s="21">
        <f t="shared" si="7"/>
        <v>2667609</v>
      </c>
      <c r="I38" s="21">
        <f t="shared" si="7"/>
        <v>3023869</v>
      </c>
      <c r="J38" s="21">
        <f t="shared" si="7"/>
        <v>7411006</v>
      </c>
      <c r="K38" s="21">
        <f t="shared" si="7"/>
        <v>2629489</v>
      </c>
      <c r="L38" s="21">
        <f t="shared" si="7"/>
        <v>2016474</v>
      </c>
      <c r="M38" s="21">
        <f t="shared" si="7"/>
        <v>2049350</v>
      </c>
      <c r="N38" s="21">
        <f t="shared" si="7"/>
        <v>6695313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14106319</v>
      </c>
      <c r="X38" s="21">
        <f t="shared" si="7"/>
        <v>15202952</v>
      </c>
      <c r="Y38" s="21">
        <f t="shared" si="7"/>
        <v>-1096633</v>
      </c>
      <c r="Z38" s="4">
        <f>+IF(X38&lt;&gt;0,+(Y38/X38)*100,0)</f>
        <v>-7.213289892647165</v>
      </c>
      <c r="AA38" s="19">
        <f>SUM(AA39:AA41)</f>
        <v>38007377</v>
      </c>
    </row>
    <row r="39" spans="1:27" ht="13.5">
      <c r="A39" s="5" t="s">
        <v>43</v>
      </c>
      <c r="B39" s="3"/>
      <c r="C39" s="22">
        <v>8349036</v>
      </c>
      <c r="D39" s="22"/>
      <c r="E39" s="23">
        <v>10323845</v>
      </c>
      <c r="F39" s="24">
        <v>10323845</v>
      </c>
      <c r="G39" s="24">
        <v>640873</v>
      </c>
      <c r="H39" s="24">
        <v>897709</v>
      </c>
      <c r="I39" s="24">
        <v>728761</v>
      </c>
      <c r="J39" s="24">
        <v>2267343</v>
      </c>
      <c r="K39" s="24">
        <v>683903</v>
      </c>
      <c r="L39" s="24">
        <v>645988</v>
      </c>
      <c r="M39" s="24">
        <v>714429</v>
      </c>
      <c r="N39" s="24">
        <v>2044320</v>
      </c>
      <c r="O39" s="24"/>
      <c r="P39" s="24"/>
      <c r="Q39" s="24"/>
      <c r="R39" s="24"/>
      <c r="S39" s="24"/>
      <c r="T39" s="24"/>
      <c r="U39" s="24"/>
      <c r="V39" s="24"/>
      <c r="W39" s="24">
        <v>4311663</v>
      </c>
      <c r="X39" s="24">
        <v>4129539</v>
      </c>
      <c r="Y39" s="24">
        <v>182124</v>
      </c>
      <c r="Z39" s="6">
        <v>4.41</v>
      </c>
      <c r="AA39" s="22">
        <v>10323845</v>
      </c>
    </row>
    <row r="40" spans="1:27" ht="13.5">
      <c r="A40" s="5" t="s">
        <v>44</v>
      </c>
      <c r="B40" s="3"/>
      <c r="C40" s="22">
        <v>28637974</v>
      </c>
      <c r="D40" s="22"/>
      <c r="E40" s="23">
        <v>27683532</v>
      </c>
      <c r="F40" s="24">
        <v>27683532</v>
      </c>
      <c r="G40" s="24">
        <v>1078655</v>
      </c>
      <c r="H40" s="24">
        <v>1769900</v>
      </c>
      <c r="I40" s="24">
        <v>2295108</v>
      </c>
      <c r="J40" s="24">
        <v>5143663</v>
      </c>
      <c r="K40" s="24">
        <v>1945586</v>
      </c>
      <c r="L40" s="24">
        <v>1370486</v>
      </c>
      <c r="M40" s="24">
        <v>1334921</v>
      </c>
      <c r="N40" s="24">
        <v>4650993</v>
      </c>
      <c r="O40" s="24"/>
      <c r="P40" s="24"/>
      <c r="Q40" s="24"/>
      <c r="R40" s="24"/>
      <c r="S40" s="24"/>
      <c r="T40" s="24"/>
      <c r="U40" s="24"/>
      <c r="V40" s="24"/>
      <c r="W40" s="24">
        <v>9794656</v>
      </c>
      <c r="X40" s="24">
        <v>11073413</v>
      </c>
      <c r="Y40" s="24">
        <v>-1278757</v>
      </c>
      <c r="Z40" s="6">
        <v>-11.55</v>
      </c>
      <c r="AA40" s="22">
        <v>27683532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155899310</v>
      </c>
      <c r="D42" s="19">
        <f>SUM(D43:D46)</f>
        <v>0</v>
      </c>
      <c r="E42" s="20">
        <f t="shared" si="8"/>
        <v>159864727</v>
      </c>
      <c r="F42" s="21">
        <f t="shared" si="8"/>
        <v>159864727</v>
      </c>
      <c r="G42" s="21">
        <f t="shared" si="8"/>
        <v>10894564</v>
      </c>
      <c r="H42" s="21">
        <f t="shared" si="8"/>
        <v>6172906</v>
      </c>
      <c r="I42" s="21">
        <f t="shared" si="8"/>
        <v>23074189</v>
      </c>
      <c r="J42" s="21">
        <f t="shared" si="8"/>
        <v>40141659</v>
      </c>
      <c r="K42" s="21">
        <f t="shared" si="8"/>
        <v>12986404</v>
      </c>
      <c r="L42" s="21">
        <f t="shared" si="8"/>
        <v>12274216</v>
      </c>
      <c r="M42" s="21">
        <f t="shared" si="8"/>
        <v>4032024</v>
      </c>
      <c r="N42" s="21">
        <f t="shared" si="8"/>
        <v>29292644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69434303</v>
      </c>
      <c r="X42" s="21">
        <f t="shared" si="8"/>
        <v>63945889</v>
      </c>
      <c r="Y42" s="21">
        <f t="shared" si="8"/>
        <v>5488414</v>
      </c>
      <c r="Z42" s="4">
        <f>+IF(X42&lt;&gt;0,+(Y42/X42)*100,0)</f>
        <v>8.582903585873987</v>
      </c>
      <c r="AA42" s="19">
        <f>SUM(AA43:AA46)</f>
        <v>159864727</v>
      </c>
    </row>
    <row r="43" spans="1:27" ht="13.5">
      <c r="A43" s="5" t="s">
        <v>47</v>
      </c>
      <c r="B43" s="3"/>
      <c r="C43" s="22">
        <v>91880810</v>
      </c>
      <c r="D43" s="22"/>
      <c r="E43" s="23">
        <v>102504500</v>
      </c>
      <c r="F43" s="24">
        <v>102504500</v>
      </c>
      <c r="G43" s="24">
        <v>8885282</v>
      </c>
      <c r="H43" s="24">
        <v>1087215</v>
      </c>
      <c r="I43" s="24">
        <v>19270951</v>
      </c>
      <c r="J43" s="24">
        <v>29243448</v>
      </c>
      <c r="K43" s="24">
        <v>7291383</v>
      </c>
      <c r="L43" s="24">
        <v>7930005</v>
      </c>
      <c r="M43" s="24">
        <v>1169489</v>
      </c>
      <c r="N43" s="24">
        <v>16390877</v>
      </c>
      <c r="O43" s="24"/>
      <c r="P43" s="24"/>
      <c r="Q43" s="24"/>
      <c r="R43" s="24"/>
      <c r="S43" s="24"/>
      <c r="T43" s="24"/>
      <c r="U43" s="24"/>
      <c r="V43" s="24"/>
      <c r="W43" s="24">
        <v>45634325</v>
      </c>
      <c r="X43" s="24">
        <v>41001800</v>
      </c>
      <c r="Y43" s="24">
        <v>4632525</v>
      </c>
      <c r="Z43" s="6">
        <v>11.3</v>
      </c>
      <c r="AA43" s="22">
        <v>102504500</v>
      </c>
    </row>
    <row r="44" spans="1:27" ht="13.5">
      <c r="A44" s="5" t="s">
        <v>48</v>
      </c>
      <c r="B44" s="3"/>
      <c r="C44" s="22">
        <v>32777745</v>
      </c>
      <c r="D44" s="22"/>
      <c r="E44" s="23">
        <v>34644652</v>
      </c>
      <c r="F44" s="24">
        <v>34644652</v>
      </c>
      <c r="G44" s="24">
        <v>987542</v>
      </c>
      <c r="H44" s="24">
        <v>2820893</v>
      </c>
      <c r="I44" s="24">
        <v>1941307</v>
      </c>
      <c r="J44" s="24">
        <v>5749742</v>
      </c>
      <c r="K44" s="24">
        <v>3391368</v>
      </c>
      <c r="L44" s="24">
        <v>2521291</v>
      </c>
      <c r="M44" s="24">
        <v>1625770</v>
      </c>
      <c r="N44" s="24">
        <v>7538429</v>
      </c>
      <c r="O44" s="24"/>
      <c r="P44" s="24"/>
      <c r="Q44" s="24"/>
      <c r="R44" s="24"/>
      <c r="S44" s="24"/>
      <c r="T44" s="24"/>
      <c r="U44" s="24"/>
      <c r="V44" s="24"/>
      <c r="W44" s="24">
        <v>13288171</v>
      </c>
      <c r="X44" s="24">
        <v>13857861</v>
      </c>
      <c r="Y44" s="24">
        <v>-569690</v>
      </c>
      <c r="Z44" s="6">
        <v>-4.11</v>
      </c>
      <c r="AA44" s="22">
        <v>34644652</v>
      </c>
    </row>
    <row r="45" spans="1:27" ht="13.5">
      <c r="A45" s="5" t="s">
        <v>49</v>
      </c>
      <c r="B45" s="3"/>
      <c r="C45" s="25">
        <v>13530108</v>
      </c>
      <c r="D45" s="25"/>
      <c r="E45" s="26">
        <v>9517934</v>
      </c>
      <c r="F45" s="27">
        <v>9517934</v>
      </c>
      <c r="G45" s="27">
        <v>399600</v>
      </c>
      <c r="H45" s="27">
        <v>743417</v>
      </c>
      <c r="I45" s="27">
        <v>829402</v>
      </c>
      <c r="J45" s="27">
        <v>1972419</v>
      </c>
      <c r="K45" s="27">
        <v>769408</v>
      </c>
      <c r="L45" s="27">
        <v>643518</v>
      </c>
      <c r="M45" s="27">
        <v>358794</v>
      </c>
      <c r="N45" s="27">
        <v>1771720</v>
      </c>
      <c r="O45" s="27"/>
      <c r="P45" s="27"/>
      <c r="Q45" s="27"/>
      <c r="R45" s="27"/>
      <c r="S45" s="27"/>
      <c r="T45" s="27"/>
      <c r="U45" s="27"/>
      <c r="V45" s="27"/>
      <c r="W45" s="27">
        <v>3744139</v>
      </c>
      <c r="X45" s="27">
        <v>3807173</v>
      </c>
      <c r="Y45" s="27">
        <v>-63034</v>
      </c>
      <c r="Z45" s="7">
        <v>-1.66</v>
      </c>
      <c r="AA45" s="25">
        <v>9517934</v>
      </c>
    </row>
    <row r="46" spans="1:27" ht="13.5">
      <c r="A46" s="5" t="s">
        <v>50</v>
      </c>
      <c r="B46" s="3"/>
      <c r="C46" s="22">
        <v>17710647</v>
      </c>
      <c r="D46" s="22"/>
      <c r="E46" s="23">
        <v>13197641</v>
      </c>
      <c r="F46" s="24">
        <v>13197641</v>
      </c>
      <c r="G46" s="24">
        <v>622140</v>
      </c>
      <c r="H46" s="24">
        <v>1521381</v>
      </c>
      <c r="I46" s="24">
        <v>1032529</v>
      </c>
      <c r="J46" s="24">
        <v>3176050</v>
      </c>
      <c r="K46" s="24">
        <v>1534245</v>
      </c>
      <c r="L46" s="24">
        <v>1179402</v>
      </c>
      <c r="M46" s="24">
        <v>877971</v>
      </c>
      <c r="N46" s="24">
        <v>3591618</v>
      </c>
      <c r="O46" s="24"/>
      <c r="P46" s="24"/>
      <c r="Q46" s="24"/>
      <c r="R46" s="24"/>
      <c r="S46" s="24"/>
      <c r="T46" s="24"/>
      <c r="U46" s="24"/>
      <c r="V46" s="24"/>
      <c r="W46" s="24">
        <v>6767668</v>
      </c>
      <c r="X46" s="24">
        <v>5279055</v>
      </c>
      <c r="Y46" s="24">
        <v>1488613</v>
      </c>
      <c r="Z46" s="6">
        <v>28.2</v>
      </c>
      <c r="AA46" s="22">
        <v>13197641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294471087</v>
      </c>
      <c r="D48" s="40">
        <f>+D28+D32+D38+D42+D47</f>
        <v>0</v>
      </c>
      <c r="E48" s="41">
        <f t="shared" si="9"/>
        <v>296243661</v>
      </c>
      <c r="F48" s="42">
        <f t="shared" si="9"/>
        <v>296243661</v>
      </c>
      <c r="G48" s="42">
        <f t="shared" si="9"/>
        <v>20289364</v>
      </c>
      <c r="H48" s="42">
        <f t="shared" si="9"/>
        <v>16276650</v>
      </c>
      <c r="I48" s="42">
        <f t="shared" si="9"/>
        <v>29912849</v>
      </c>
      <c r="J48" s="42">
        <f t="shared" si="9"/>
        <v>66478863</v>
      </c>
      <c r="K48" s="42">
        <f t="shared" si="9"/>
        <v>22328746</v>
      </c>
      <c r="L48" s="42">
        <f t="shared" si="9"/>
        <v>19732540</v>
      </c>
      <c r="M48" s="42">
        <f t="shared" si="9"/>
        <v>13140987</v>
      </c>
      <c r="N48" s="42">
        <f t="shared" si="9"/>
        <v>55202273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121681136</v>
      </c>
      <c r="X48" s="42">
        <f t="shared" si="9"/>
        <v>115103467</v>
      </c>
      <c r="Y48" s="42">
        <f t="shared" si="9"/>
        <v>6577669</v>
      </c>
      <c r="Z48" s="43">
        <f>+IF(X48&lt;&gt;0,+(Y48/X48)*100,0)</f>
        <v>5.71457070011627</v>
      </c>
      <c r="AA48" s="40">
        <f>+AA28+AA32+AA38+AA42+AA47</f>
        <v>296243661</v>
      </c>
    </row>
    <row r="49" spans="1:27" ht="13.5">
      <c r="A49" s="14" t="s">
        <v>58</v>
      </c>
      <c r="B49" s="15"/>
      <c r="C49" s="44">
        <f aca="true" t="shared" si="10" ref="C49:Y49">+C25-C48</f>
        <v>-14997879</v>
      </c>
      <c r="D49" s="44">
        <f>+D25-D48</f>
        <v>0</v>
      </c>
      <c r="E49" s="45">
        <f t="shared" si="10"/>
        <v>-7232890</v>
      </c>
      <c r="F49" s="46">
        <f t="shared" si="10"/>
        <v>-7232890</v>
      </c>
      <c r="G49" s="46">
        <f t="shared" si="10"/>
        <v>18339877</v>
      </c>
      <c r="H49" s="46">
        <f t="shared" si="10"/>
        <v>-2487123</v>
      </c>
      <c r="I49" s="46">
        <f t="shared" si="10"/>
        <v>-13216765</v>
      </c>
      <c r="J49" s="46">
        <f t="shared" si="10"/>
        <v>2635989</v>
      </c>
      <c r="K49" s="46">
        <f t="shared" si="10"/>
        <v>-5555717</v>
      </c>
      <c r="L49" s="46">
        <f t="shared" si="10"/>
        <v>-4943201</v>
      </c>
      <c r="M49" s="46">
        <f t="shared" si="10"/>
        <v>22657018</v>
      </c>
      <c r="N49" s="46">
        <f t="shared" si="10"/>
        <v>12158100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14794089</v>
      </c>
      <c r="X49" s="46">
        <f>IF(F25=F48,0,X25-X48)</f>
        <v>29401919</v>
      </c>
      <c r="Y49" s="46">
        <f t="shared" si="10"/>
        <v>-14607830</v>
      </c>
      <c r="Z49" s="47">
        <f>+IF(X49&lt;&gt;0,+(Y49/X49)*100,0)</f>
        <v>-49.68325366789834</v>
      </c>
      <c r="AA49" s="44">
        <f>+AA25-AA48</f>
        <v>-7232890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119502723</v>
      </c>
      <c r="D5" s="19">
        <f>SUM(D6:D8)</f>
        <v>0</v>
      </c>
      <c r="E5" s="20">
        <f t="shared" si="0"/>
        <v>142175261</v>
      </c>
      <c r="F5" s="21">
        <f t="shared" si="0"/>
        <v>142175261</v>
      </c>
      <c r="G5" s="21">
        <f t="shared" si="0"/>
        <v>32278706</v>
      </c>
      <c r="H5" s="21">
        <f t="shared" si="0"/>
        <v>10105699</v>
      </c>
      <c r="I5" s="21">
        <f t="shared" si="0"/>
        <v>5487941</v>
      </c>
      <c r="J5" s="21">
        <f t="shared" si="0"/>
        <v>47872346</v>
      </c>
      <c r="K5" s="21">
        <f t="shared" si="0"/>
        <v>5982087</v>
      </c>
      <c r="L5" s="21">
        <f t="shared" si="0"/>
        <v>24832353</v>
      </c>
      <c r="M5" s="21">
        <f t="shared" si="0"/>
        <v>5946830</v>
      </c>
      <c r="N5" s="21">
        <f t="shared" si="0"/>
        <v>36761270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84633616</v>
      </c>
      <c r="X5" s="21">
        <f t="shared" si="0"/>
        <v>82126000</v>
      </c>
      <c r="Y5" s="21">
        <f t="shared" si="0"/>
        <v>2507616</v>
      </c>
      <c r="Z5" s="4">
        <f>+IF(X5&lt;&gt;0,+(Y5/X5)*100,0)</f>
        <v>3.053376519007379</v>
      </c>
      <c r="AA5" s="19">
        <f>SUM(AA6:AA8)</f>
        <v>142175261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118331146</v>
      </c>
      <c r="D7" s="25"/>
      <c r="E7" s="26">
        <v>140363093</v>
      </c>
      <c r="F7" s="27">
        <v>140363093</v>
      </c>
      <c r="G7" s="27">
        <v>32192541</v>
      </c>
      <c r="H7" s="27">
        <v>9978513</v>
      </c>
      <c r="I7" s="27">
        <v>5399394</v>
      </c>
      <c r="J7" s="27">
        <v>47570448</v>
      </c>
      <c r="K7" s="27">
        <v>5897144</v>
      </c>
      <c r="L7" s="27">
        <v>24704846</v>
      </c>
      <c r="M7" s="27">
        <v>5858968</v>
      </c>
      <c r="N7" s="27">
        <v>36460958</v>
      </c>
      <c r="O7" s="27"/>
      <c r="P7" s="27"/>
      <c r="Q7" s="27"/>
      <c r="R7" s="27"/>
      <c r="S7" s="27"/>
      <c r="T7" s="27"/>
      <c r="U7" s="27"/>
      <c r="V7" s="27"/>
      <c r="W7" s="27">
        <v>84031406</v>
      </c>
      <c r="X7" s="27">
        <v>81374000</v>
      </c>
      <c r="Y7" s="27">
        <v>2657406</v>
      </c>
      <c r="Z7" s="7">
        <v>3.27</v>
      </c>
      <c r="AA7" s="25">
        <v>140363093</v>
      </c>
    </row>
    <row r="8" spans="1:27" ht="13.5">
      <c r="A8" s="5" t="s">
        <v>35</v>
      </c>
      <c r="B8" s="3"/>
      <c r="C8" s="22">
        <v>1171577</v>
      </c>
      <c r="D8" s="22"/>
      <c r="E8" s="23">
        <v>1812168</v>
      </c>
      <c r="F8" s="24">
        <v>1812168</v>
      </c>
      <c r="G8" s="24">
        <v>86165</v>
      </c>
      <c r="H8" s="24">
        <v>127186</v>
      </c>
      <c r="I8" s="24">
        <v>88547</v>
      </c>
      <c r="J8" s="24">
        <v>301898</v>
      </c>
      <c r="K8" s="24">
        <v>84943</v>
      </c>
      <c r="L8" s="24">
        <v>127507</v>
      </c>
      <c r="M8" s="24">
        <v>87862</v>
      </c>
      <c r="N8" s="24">
        <v>300312</v>
      </c>
      <c r="O8" s="24"/>
      <c r="P8" s="24"/>
      <c r="Q8" s="24"/>
      <c r="R8" s="24"/>
      <c r="S8" s="24"/>
      <c r="T8" s="24"/>
      <c r="U8" s="24"/>
      <c r="V8" s="24"/>
      <c r="W8" s="24">
        <v>602210</v>
      </c>
      <c r="X8" s="24">
        <v>752000</v>
      </c>
      <c r="Y8" s="24">
        <v>-149790</v>
      </c>
      <c r="Z8" s="6">
        <v>-19.92</v>
      </c>
      <c r="AA8" s="22">
        <v>1812168</v>
      </c>
    </row>
    <row r="9" spans="1:27" ht="13.5">
      <c r="A9" s="2" t="s">
        <v>36</v>
      </c>
      <c r="B9" s="3"/>
      <c r="C9" s="19">
        <f aca="true" t="shared" si="1" ref="C9:Y9">SUM(C10:C14)</f>
        <v>39731966</v>
      </c>
      <c r="D9" s="19">
        <f>SUM(D10:D14)</f>
        <v>0</v>
      </c>
      <c r="E9" s="20">
        <f t="shared" si="1"/>
        <v>17004579</v>
      </c>
      <c r="F9" s="21">
        <f t="shared" si="1"/>
        <v>17004579</v>
      </c>
      <c r="G9" s="21">
        <f t="shared" si="1"/>
        <v>1361560</v>
      </c>
      <c r="H9" s="21">
        <f t="shared" si="1"/>
        <v>712544</v>
      </c>
      <c r="I9" s="21">
        <f t="shared" si="1"/>
        <v>831421</v>
      </c>
      <c r="J9" s="21">
        <f t="shared" si="1"/>
        <v>2905525</v>
      </c>
      <c r="K9" s="21">
        <f t="shared" si="1"/>
        <v>911157</v>
      </c>
      <c r="L9" s="21">
        <f t="shared" si="1"/>
        <v>736964</v>
      </c>
      <c r="M9" s="21">
        <f t="shared" si="1"/>
        <v>530492</v>
      </c>
      <c r="N9" s="21">
        <f t="shared" si="1"/>
        <v>2178613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5084138</v>
      </c>
      <c r="X9" s="21">
        <f t="shared" si="1"/>
        <v>9092000</v>
      </c>
      <c r="Y9" s="21">
        <f t="shared" si="1"/>
        <v>-4007862</v>
      </c>
      <c r="Z9" s="4">
        <f>+IF(X9&lt;&gt;0,+(Y9/X9)*100,0)</f>
        <v>-44.08119225692917</v>
      </c>
      <c r="AA9" s="19">
        <f>SUM(AA10:AA14)</f>
        <v>17004579</v>
      </c>
    </row>
    <row r="10" spans="1:27" ht="13.5">
      <c r="A10" s="5" t="s">
        <v>37</v>
      </c>
      <c r="B10" s="3"/>
      <c r="C10" s="22">
        <v>258263</v>
      </c>
      <c r="D10" s="22"/>
      <c r="E10" s="23">
        <v>366352</v>
      </c>
      <c r="F10" s="24">
        <v>366352</v>
      </c>
      <c r="G10" s="24">
        <v>27995</v>
      </c>
      <c r="H10" s="24">
        <v>23287</v>
      </c>
      <c r="I10" s="24">
        <v>21963</v>
      </c>
      <c r="J10" s="24">
        <v>73245</v>
      </c>
      <c r="K10" s="24">
        <v>20567</v>
      </c>
      <c r="L10" s="24">
        <v>23347</v>
      </c>
      <c r="M10" s="24">
        <v>21988</v>
      </c>
      <c r="N10" s="24">
        <v>65902</v>
      </c>
      <c r="O10" s="24"/>
      <c r="P10" s="24"/>
      <c r="Q10" s="24"/>
      <c r="R10" s="24"/>
      <c r="S10" s="24"/>
      <c r="T10" s="24"/>
      <c r="U10" s="24"/>
      <c r="V10" s="24"/>
      <c r="W10" s="24">
        <v>139147</v>
      </c>
      <c r="X10" s="24">
        <v>121000</v>
      </c>
      <c r="Y10" s="24">
        <v>18147</v>
      </c>
      <c r="Z10" s="6">
        <v>15</v>
      </c>
      <c r="AA10" s="22">
        <v>366352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39473703</v>
      </c>
      <c r="D12" s="22"/>
      <c r="E12" s="23">
        <v>16638227</v>
      </c>
      <c r="F12" s="24">
        <v>16638227</v>
      </c>
      <c r="G12" s="24">
        <v>1333565</v>
      </c>
      <c r="H12" s="24">
        <v>689257</v>
      </c>
      <c r="I12" s="24">
        <v>809458</v>
      </c>
      <c r="J12" s="24">
        <v>2832280</v>
      </c>
      <c r="K12" s="24">
        <v>890590</v>
      </c>
      <c r="L12" s="24">
        <v>713617</v>
      </c>
      <c r="M12" s="24">
        <v>508504</v>
      </c>
      <c r="N12" s="24">
        <v>2112711</v>
      </c>
      <c r="O12" s="24"/>
      <c r="P12" s="24"/>
      <c r="Q12" s="24"/>
      <c r="R12" s="24"/>
      <c r="S12" s="24"/>
      <c r="T12" s="24"/>
      <c r="U12" s="24"/>
      <c r="V12" s="24"/>
      <c r="W12" s="24">
        <v>4944991</v>
      </c>
      <c r="X12" s="24">
        <v>8971000</v>
      </c>
      <c r="Y12" s="24">
        <v>-4026009</v>
      </c>
      <c r="Z12" s="6">
        <v>-44.88</v>
      </c>
      <c r="AA12" s="22">
        <v>16638227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16979105</v>
      </c>
      <c r="D15" s="19">
        <f>SUM(D16:D18)</f>
        <v>0</v>
      </c>
      <c r="E15" s="20">
        <f t="shared" si="2"/>
        <v>23550836</v>
      </c>
      <c r="F15" s="21">
        <f t="shared" si="2"/>
        <v>23550836</v>
      </c>
      <c r="G15" s="21">
        <f t="shared" si="2"/>
        <v>10124239</v>
      </c>
      <c r="H15" s="21">
        <f t="shared" si="2"/>
        <v>85062</v>
      </c>
      <c r="I15" s="21">
        <f t="shared" si="2"/>
        <v>36412</v>
      </c>
      <c r="J15" s="21">
        <f t="shared" si="2"/>
        <v>10245713</v>
      </c>
      <c r="K15" s="21">
        <f t="shared" si="2"/>
        <v>36750</v>
      </c>
      <c r="L15" s="21">
        <f t="shared" si="2"/>
        <v>30140</v>
      </c>
      <c r="M15" s="21">
        <f t="shared" si="2"/>
        <v>5731</v>
      </c>
      <c r="N15" s="21">
        <f t="shared" si="2"/>
        <v>72621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10318334</v>
      </c>
      <c r="X15" s="21">
        <f t="shared" si="2"/>
        <v>18066000</v>
      </c>
      <c r="Y15" s="21">
        <f t="shared" si="2"/>
        <v>-7747666</v>
      </c>
      <c r="Z15" s="4">
        <f>+IF(X15&lt;&gt;0,+(Y15/X15)*100,0)</f>
        <v>-42.88534263256947</v>
      </c>
      <c r="AA15" s="19">
        <f>SUM(AA16:AA18)</f>
        <v>23550836</v>
      </c>
    </row>
    <row r="16" spans="1:27" ht="13.5">
      <c r="A16" s="5" t="s">
        <v>43</v>
      </c>
      <c r="B16" s="3"/>
      <c r="C16" s="22">
        <v>142334</v>
      </c>
      <c r="D16" s="22"/>
      <c r="E16" s="23">
        <v>232836</v>
      </c>
      <c r="F16" s="24">
        <v>232836</v>
      </c>
      <c r="G16" s="24">
        <v>9239</v>
      </c>
      <c r="H16" s="24">
        <v>85062</v>
      </c>
      <c r="I16" s="24">
        <v>36412</v>
      </c>
      <c r="J16" s="24">
        <v>130713</v>
      </c>
      <c r="K16" s="24">
        <v>36750</v>
      </c>
      <c r="L16" s="24">
        <v>30140</v>
      </c>
      <c r="M16" s="24">
        <v>5731</v>
      </c>
      <c r="N16" s="24">
        <v>72621</v>
      </c>
      <c r="O16" s="24"/>
      <c r="P16" s="24"/>
      <c r="Q16" s="24"/>
      <c r="R16" s="24"/>
      <c r="S16" s="24"/>
      <c r="T16" s="24"/>
      <c r="U16" s="24"/>
      <c r="V16" s="24"/>
      <c r="W16" s="24">
        <v>203334</v>
      </c>
      <c r="X16" s="24">
        <v>99000</v>
      </c>
      <c r="Y16" s="24">
        <v>104334</v>
      </c>
      <c r="Z16" s="6">
        <v>105.39</v>
      </c>
      <c r="AA16" s="22">
        <v>232836</v>
      </c>
    </row>
    <row r="17" spans="1:27" ht="13.5">
      <c r="A17" s="5" t="s">
        <v>44</v>
      </c>
      <c r="B17" s="3"/>
      <c r="C17" s="22">
        <v>16836771</v>
      </c>
      <c r="D17" s="22"/>
      <c r="E17" s="23">
        <v>23318000</v>
      </c>
      <c r="F17" s="24">
        <v>23318000</v>
      </c>
      <c r="G17" s="24">
        <v>10115000</v>
      </c>
      <c r="H17" s="24"/>
      <c r="I17" s="24"/>
      <c r="J17" s="24">
        <v>10115000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10115000</v>
      </c>
      <c r="X17" s="24">
        <v>17967000</v>
      </c>
      <c r="Y17" s="24">
        <v>-7852000</v>
      </c>
      <c r="Z17" s="6">
        <v>-43.7</v>
      </c>
      <c r="AA17" s="22">
        <v>23318000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123269973</v>
      </c>
      <c r="D19" s="19">
        <f>SUM(D20:D23)</f>
        <v>0</v>
      </c>
      <c r="E19" s="20">
        <f t="shared" si="3"/>
        <v>146641288</v>
      </c>
      <c r="F19" s="21">
        <f t="shared" si="3"/>
        <v>146641288</v>
      </c>
      <c r="G19" s="21">
        <f t="shared" si="3"/>
        <v>10413930</v>
      </c>
      <c r="H19" s="21">
        <f t="shared" si="3"/>
        <v>9575570</v>
      </c>
      <c r="I19" s="21">
        <f t="shared" si="3"/>
        <v>11891731</v>
      </c>
      <c r="J19" s="21">
        <f t="shared" si="3"/>
        <v>31881231</v>
      </c>
      <c r="K19" s="21">
        <f t="shared" si="3"/>
        <v>9823095</v>
      </c>
      <c r="L19" s="21">
        <f t="shared" si="3"/>
        <v>10869357</v>
      </c>
      <c r="M19" s="21">
        <f t="shared" si="3"/>
        <v>16431697</v>
      </c>
      <c r="N19" s="21">
        <f t="shared" si="3"/>
        <v>37124149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69005380</v>
      </c>
      <c r="X19" s="21">
        <f t="shared" si="3"/>
        <v>69667000</v>
      </c>
      <c r="Y19" s="21">
        <f t="shared" si="3"/>
        <v>-661620</v>
      </c>
      <c r="Z19" s="4">
        <f>+IF(X19&lt;&gt;0,+(Y19/X19)*100,0)</f>
        <v>-0.9496892359366701</v>
      </c>
      <c r="AA19" s="19">
        <f>SUM(AA20:AA23)</f>
        <v>146641288</v>
      </c>
    </row>
    <row r="20" spans="1:27" ht="13.5">
      <c r="A20" s="5" t="s">
        <v>47</v>
      </c>
      <c r="B20" s="3"/>
      <c r="C20" s="22">
        <v>85580708</v>
      </c>
      <c r="D20" s="22"/>
      <c r="E20" s="23">
        <v>108317931</v>
      </c>
      <c r="F20" s="24">
        <v>108317931</v>
      </c>
      <c r="G20" s="24">
        <v>7257172</v>
      </c>
      <c r="H20" s="24">
        <v>6676168</v>
      </c>
      <c r="I20" s="24">
        <v>8012848</v>
      </c>
      <c r="J20" s="24">
        <v>21946188</v>
      </c>
      <c r="K20" s="24">
        <v>6435466</v>
      </c>
      <c r="L20" s="24">
        <v>7196553</v>
      </c>
      <c r="M20" s="24">
        <v>7465381</v>
      </c>
      <c r="N20" s="24">
        <v>21097400</v>
      </c>
      <c r="O20" s="24"/>
      <c r="P20" s="24"/>
      <c r="Q20" s="24"/>
      <c r="R20" s="24"/>
      <c r="S20" s="24"/>
      <c r="T20" s="24"/>
      <c r="U20" s="24"/>
      <c r="V20" s="24"/>
      <c r="W20" s="24">
        <v>43043588</v>
      </c>
      <c r="X20" s="24">
        <v>51576000</v>
      </c>
      <c r="Y20" s="24">
        <v>-8532412</v>
      </c>
      <c r="Z20" s="6">
        <v>-16.54</v>
      </c>
      <c r="AA20" s="22">
        <v>108317931</v>
      </c>
    </row>
    <row r="21" spans="1:27" ht="13.5">
      <c r="A21" s="5" t="s">
        <v>48</v>
      </c>
      <c r="B21" s="3"/>
      <c r="C21" s="22">
        <v>21892912</v>
      </c>
      <c r="D21" s="22"/>
      <c r="E21" s="23">
        <v>24479170</v>
      </c>
      <c r="F21" s="24">
        <v>24479170</v>
      </c>
      <c r="G21" s="24">
        <v>2485669</v>
      </c>
      <c r="H21" s="24">
        <v>2210252</v>
      </c>
      <c r="I21" s="24">
        <v>2512066</v>
      </c>
      <c r="J21" s="24">
        <v>7207987</v>
      </c>
      <c r="K21" s="24">
        <v>2696131</v>
      </c>
      <c r="L21" s="24">
        <v>2980179</v>
      </c>
      <c r="M21" s="24">
        <v>8272752</v>
      </c>
      <c r="N21" s="24">
        <v>13949062</v>
      </c>
      <c r="O21" s="24"/>
      <c r="P21" s="24"/>
      <c r="Q21" s="24"/>
      <c r="R21" s="24"/>
      <c r="S21" s="24"/>
      <c r="T21" s="24"/>
      <c r="U21" s="24"/>
      <c r="V21" s="24"/>
      <c r="W21" s="24">
        <v>21157049</v>
      </c>
      <c r="X21" s="24">
        <v>14745000</v>
      </c>
      <c r="Y21" s="24">
        <v>6412049</v>
      </c>
      <c r="Z21" s="6">
        <v>43.49</v>
      </c>
      <c r="AA21" s="22">
        <v>24479170</v>
      </c>
    </row>
    <row r="22" spans="1:27" ht="13.5">
      <c r="A22" s="5" t="s">
        <v>49</v>
      </c>
      <c r="B22" s="3"/>
      <c r="C22" s="25">
        <v>8223001</v>
      </c>
      <c r="D22" s="25"/>
      <c r="E22" s="26">
        <v>7310218</v>
      </c>
      <c r="F22" s="27">
        <v>7310218</v>
      </c>
      <c r="G22" s="27"/>
      <c r="H22" s="27"/>
      <c r="I22" s="27">
        <v>679465</v>
      </c>
      <c r="J22" s="27">
        <v>679465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679465</v>
      </c>
      <c r="X22" s="27"/>
      <c r="Y22" s="27">
        <v>679465</v>
      </c>
      <c r="Z22" s="7">
        <v>0</v>
      </c>
      <c r="AA22" s="25">
        <v>7310218</v>
      </c>
    </row>
    <row r="23" spans="1:27" ht="13.5">
      <c r="A23" s="5" t="s">
        <v>50</v>
      </c>
      <c r="B23" s="3"/>
      <c r="C23" s="22">
        <v>7573352</v>
      </c>
      <c r="D23" s="22"/>
      <c r="E23" s="23">
        <v>6533969</v>
      </c>
      <c r="F23" s="24">
        <v>6533969</v>
      </c>
      <c r="G23" s="24">
        <v>671089</v>
      </c>
      <c r="H23" s="24">
        <v>689150</v>
      </c>
      <c r="I23" s="24">
        <v>687352</v>
      </c>
      <c r="J23" s="24">
        <v>2047591</v>
      </c>
      <c r="K23" s="24">
        <v>691498</v>
      </c>
      <c r="L23" s="24">
        <v>692625</v>
      </c>
      <c r="M23" s="24">
        <v>693564</v>
      </c>
      <c r="N23" s="24">
        <v>2077687</v>
      </c>
      <c r="O23" s="24"/>
      <c r="P23" s="24"/>
      <c r="Q23" s="24"/>
      <c r="R23" s="24"/>
      <c r="S23" s="24"/>
      <c r="T23" s="24"/>
      <c r="U23" s="24"/>
      <c r="V23" s="24"/>
      <c r="W23" s="24">
        <v>4125278</v>
      </c>
      <c r="X23" s="24">
        <v>3346000</v>
      </c>
      <c r="Y23" s="24">
        <v>779278</v>
      </c>
      <c r="Z23" s="6">
        <v>23.29</v>
      </c>
      <c r="AA23" s="22">
        <v>6533969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299483767</v>
      </c>
      <c r="D25" s="40">
        <f>+D5+D9+D15+D19+D24</f>
        <v>0</v>
      </c>
      <c r="E25" s="41">
        <f t="shared" si="4"/>
        <v>329371964</v>
      </c>
      <c r="F25" s="42">
        <f t="shared" si="4"/>
        <v>329371964</v>
      </c>
      <c r="G25" s="42">
        <f t="shared" si="4"/>
        <v>54178435</v>
      </c>
      <c r="H25" s="42">
        <f t="shared" si="4"/>
        <v>20478875</v>
      </c>
      <c r="I25" s="42">
        <f t="shared" si="4"/>
        <v>18247505</v>
      </c>
      <c r="J25" s="42">
        <f t="shared" si="4"/>
        <v>92904815</v>
      </c>
      <c r="K25" s="42">
        <f t="shared" si="4"/>
        <v>16753089</v>
      </c>
      <c r="L25" s="42">
        <f t="shared" si="4"/>
        <v>36468814</v>
      </c>
      <c r="M25" s="42">
        <f t="shared" si="4"/>
        <v>22914750</v>
      </c>
      <c r="N25" s="42">
        <f t="shared" si="4"/>
        <v>76136653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169041468</v>
      </c>
      <c r="X25" s="42">
        <f t="shared" si="4"/>
        <v>178951000</v>
      </c>
      <c r="Y25" s="42">
        <f t="shared" si="4"/>
        <v>-9909532</v>
      </c>
      <c r="Z25" s="43">
        <f>+IF(X25&lt;&gt;0,+(Y25/X25)*100,0)</f>
        <v>-5.537567267017228</v>
      </c>
      <c r="AA25" s="40">
        <f>+AA5+AA9+AA15+AA19+AA24</f>
        <v>329371964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139576874</v>
      </c>
      <c r="D28" s="19">
        <f>SUM(D29:D31)</f>
        <v>0</v>
      </c>
      <c r="E28" s="20">
        <f t="shared" si="5"/>
        <v>135316309</v>
      </c>
      <c r="F28" s="21">
        <f t="shared" si="5"/>
        <v>135316309</v>
      </c>
      <c r="G28" s="21">
        <f t="shared" si="5"/>
        <v>28535396</v>
      </c>
      <c r="H28" s="21">
        <f t="shared" si="5"/>
        <v>15327853</v>
      </c>
      <c r="I28" s="21">
        <f t="shared" si="5"/>
        <v>12666950</v>
      </c>
      <c r="J28" s="21">
        <f t="shared" si="5"/>
        <v>56530199</v>
      </c>
      <c r="K28" s="21">
        <f t="shared" si="5"/>
        <v>13974877</v>
      </c>
      <c r="L28" s="21">
        <f t="shared" si="5"/>
        <v>13180468</v>
      </c>
      <c r="M28" s="21">
        <f t="shared" si="5"/>
        <v>12983609</v>
      </c>
      <c r="N28" s="21">
        <f t="shared" si="5"/>
        <v>40138954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96669153</v>
      </c>
      <c r="X28" s="21">
        <f t="shared" si="5"/>
        <v>57275000</v>
      </c>
      <c r="Y28" s="21">
        <f t="shared" si="5"/>
        <v>39394153</v>
      </c>
      <c r="Z28" s="4">
        <f>+IF(X28&lt;&gt;0,+(Y28/X28)*100,0)</f>
        <v>68.78071235268442</v>
      </c>
      <c r="AA28" s="19">
        <f>SUM(AA29:AA31)</f>
        <v>135316309</v>
      </c>
    </row>
    <row r="29" spans="1:27" ht="13.5">
      <c r="A29" s="5" t="s">
        <v>33</v>
      </c>
      <c r="B29" s="3"/>
      <c r="C29" s="22">
        <v>13078906</v>
      </c>
      <c r="D29" s="22"/>
      <c r="E29" s="23">
        <v>19119036</v>
      </c>
      <c r="F29" s="24">
        <v>19119036</v>
      </c>
      <c r="G29" s="24">
        <v>927108</v>
      </c>
      <c r="H29" s="24">
        <v>1128426</v>
      </c>
      <c r="I29" s="24">
        <v>1057167</v>
      </c>
      <c r="J29" s="24">
        <v>3112701</v>
      </c>
      <c r="K29" s="24">
        <v>947703</v>
      </c>
      <c r="L29" s="24">
        <v>1099041</v>
      </c>
      <c r="M29" s="24">
        <v>991586</v>
      </c>
      <c r="N29" s="24">
        <v>3038330</v>
      </c>
      <c r="O29" s="24"/>
      <c r="P29" s="24"/>
      <c r="Q29" s="24"/>
      <c r="R29" s="24"/>
      <c r="S29" s="24"/>
      <c r="T29" s="24"/>
      <c r="U29" s="24"/>
      <c r="V29" s="24"/>
      <c r="W29" s="24">
        <v>6151031</v>
      </c>
      <c r="X29" s="24">
        <v>11010000</v>
      </c>
      <c r="Y29" s="24">
        <v>-4858969</v>
      </c>
      <c r="Z29" s="6">
        <v>-44.13</v>
      </c>
      <c r="AA29" s="22">
        <v>19119036</v>
      </c>
    </row>
    <row r="30" spans="1:27" ht="13.5">
      <c r="A30" s="5" t="s">
        <v>34</v>
      </c>
      <c r="B30" s="3"/>
      <c r="C30" s="25">
        <v>96670818</v>
      </c>
      <c r="D30" s="25"/>
      <c r="E30" s="26">
        <v>71565281</v>
      </c>
      <c r="F30" s="27">
        <v>71565281</v>
      </c>
      <c r="G30" s="27">
        <v>22802271</v>
      </c>
      <c r="H30" s="27">
        <v>10917606</v>
      </c>
      <c r="I30" s="27">
        <v>7849011</v>
      </c>
      <c r="J30" s="27">
        <v>41568888</v>
      </c>
      <c r="K30" s="27">
        <v>7854245</v>
      </c>
      <c r="L30" s="27">
        <v>8639617</v>
      </c>
      <c r="M30" s="27">
        <v>6509193</v>
      </c>
      <c r="N30" s="27">
        <v>23003055</v>
      </c>
      <c r="O30" s="27"/>
      <c r="P30" s="27"/>
      <c r="Q30" s="27"/>
      <c r="R30" s="27"/>
      <c r="S30" s="27"/>
      <c r="T30" s="27"/>
      <c r="U30" s="27"/>
      <c r="V30" s="27"/>
      <c r="W30" s="27">
        <v>64571943</v>
      </c>
      <c r="X30" s="27">
        <v>30827000</v>
      </c>
      <c r="Y30" s="27">
        <v>33744943</v>
      </c>
      <c r="Z30" s="7">
        <v>109.47</v>
      </c>
      <c r="AA30" s="25">
        <v>71565281</v>
      </c>
    </row>
    <row r="31" spans="1:27" ht="13.5">
      <c r="A31" s="5" t="s">
        <v>35</v>
      </c>
      <c r="B31" s="3"/>
      <c r="C31" s="22">
        <v>29827150</v>
      </c>
      <c r="D31" s="22"/>
      <c r="E31" s="23">
        <v>44631992</v>
      </c>
      <c r="F31" s="24">
        <v>44631992</v>
      </c>
      <c r="G31" s="24">
        <v>4806017</v>
      </c>
      <c r="H31" s="24">
        <v>3281821</v>
      </c>
      <c r="I31" s="24">
        <v>3760772</v>
      </c>
      <c r="J31" s="24">
        <v>11848610</v>
      </c>
      <c r="K31" s="24">
        <v>5172929</v>
      </c>
      <c r="L31" s="24">
        <v>3441810</v>
      </c>
      <c r="M31" s="24">
        <v>5482830</v>
      </c>
      <c r="N31" s="24">
        <v>14097569</v>
      </c>
      <c r="O31" s="24"/>
      <c r="P31" s="24"/>
      <c r="Q31" s="24"/>
      <c r="R31" s="24"/>
      <c r="S31" s="24"/>
      <c r="T31" s="24"/>
      <c r="U31" s="24"/>
      <c r="V31" s="24"/>
      <c r="W31" s="24">
        <v>25946179</v>
      </c>
      <c r="X31" s="24">
        <v>15438000</v>
      </c>
      <c r="Y31" s="24">
        <v>10508179</v>
      </c>
      <c r="Z31" s="6">
        <v>68.07</v>
      </c>
      <c r="AA31" s="22">
        <v>44631992</v>
      </c>
    </row>
    <row r="32" spans="1:27" ht="13.5">
      <c r="A32" s="2" t="s">
        <v>36</v>
      </c>
      <c r="B32" s="3"/>
      <c r="C32" s="19">
        <f aca="true" t="shared" si="6" ref="C32:Y32">SUM(C33:C37)</f>
        <v>23670541</v>
      </c>
      <c r="D32" s="19">
        <f>SUM(D33:D37)</f>
        <v>0</v>
      </c>
      <c r="E32" s="20">
        <f t="shared" si="6"/>
        <v>24942711</v>
      </c>
      <c r="F32" s="21">
        <f t="shared" si="6"/>
        <v>24942711</v>
      </c>
      <c r="G32" s="21">
        <f t="shared" si="6"/>
        <v>1877965</v>
      </c>
      <c r="H32" s="21">
        <f t="shared" si="6"/>
        <v>2326458</v>
      </c>
      <c r="I32" s="21">
        <f t="shared" si="6"/>
        <v>1816360</v>
      </c>
      <c r="J32" s="21">
        <f t="shared" si="6"/>
        <v>6020783</v>
      </c>
      <c r="K32" s="21">
        <f t="shared" si="6"/>
        <v>2074007</v>
      </c>
      <c r="L32" s="21">
        <f t="shared" si="6"/>
        <v>1821738</v>
      </c>
      <c r="M32" s="21">
        <f t="shared" si="6"/>
        <v>2198172</v>
      </c>
      <c r="N32" s="21">
        <f t="shared" si="6"/>
        <v>6093917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12114700</v>
      </c>
      <c r="X32" s="21">
        <f t="shared" si="6"/>
        <v>12276000</v>
      </c>
      <c r="Y32" s="21">
        <f t="shared" si="6"/>
        <v>-161300</v>
      </c>
      <c r="Z32" s="4">
        <f>+IF(X32&lt;&gt;0,+(Y32/X32)*100,0)</f>
        <v>-1.3139459107201041</v>
      </c>
      <c r="AA32" s="19">
        <f>SUM(AA33:AA37)</f>
        <v>24942711</v>
      </c>
    </row>
    <row r="33" spans="1:27" ht="13.5">
      <c r="A33" s="5" t="s">
        <v>37</v>
      </c>
      <c r="B33" s="3"/>
      <c r="C33" s="22">
        <v>9446775</v>
      </c>
      <c r="D33" s="22"/>
      <c r="E33" s="23">
        <v>10712984</v>
      </c>
      <c r="F33" s="24">
        <v>10712984</v>
      </c>
      <c r="G33" s="24">
        <v>538819</v>
      </c>
      <c r="H33" s="24">
        <v>798361</v>
      </c>
      <c r="I33" s="24">
        <v>634369</v>
      </c>
      <c r="J33" s="24">
        <v>1971549</v>
      </c>
      <c r="K33" s="24">
        <v>915431</v>
      </c>
      <c r="L33" s="24">
        <v>1054029</v>
      </c>
      <c r="M33" s="24">
        <v>754205</v>
      </c>
      <c r="N33" s="24">
        <v>2723665</v>
      </c>
      <c r="O33" s="24"/>
      <c r="P33" s="24"/>
      <c r="Q33" s="24"/>
      <c r="R33" s="24"/>
      <c r="S33" s="24"/>
      <c r="T33" s="24"/>
      <c r="U33" s="24"/>
      <c r="V33" s="24"/>
      <c r="W33" s="24">
        <v>4695214</v>
      </c>
      <c r="X33" s="24">
        <v>4953000</v>
      </c>
      <c r="Y33" s="24">
        <v>-257786</v>
      </c>
      <c r="Z33" s="6">
        <v>-5.2</v>
      </c>
      <c r="AA33" s="22">
        <v>10712984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14223766</v>
      </c>
      <c r="D35" s="22"/>
      <c r="E35" s="23">
        <v>14229727</v>
      </c>
      <c r="F35" s="24">
        <v>14229727</v>
      </c>
      <c r="G35" s="24">
        <v>1339146</v>
      </c>
      <c r="H35" s="24">
        <v>1528097</v>
      </c>
      <c r="I35" s="24">
        <v>1181991</v>
      </c>
      <c r="J35" s="24">
        <v>4049234</v>
      </c>
      <c r="K35" s="24">
        <v>1158576</v>
      </c>
      <c r="L35" s="24">
        <v>767709</v>
      </c>
      <c r="M35" s="24">
        <v>1443967</v>
      </c>
      <c r="N35" s="24">
        <v>3370252</v>
      </c>
      <c r="O35" s="24"/>
      <c r="P35" s="24"/>
      <c r="Q35" s="24"/>
      <c r="R35" s="24"/>
      <c r="S35" s="24"/>
      <c r="T35" s="24"/>
      <c r="U35" s="24"/>
      <c r="V35" s="24"/>
      <c r="W35" s="24">
        <v>7419486</v>
      </c>
      <c r="X35" s="24">
        <v>7323000</v>
      </c>
      <c r="Y35" s="24">
        <v>96486</v>
      </c>
      <c r="Z35" s="6">
        <v>1.32</v>
      </c>
      <c r="AA35" s="22">
        <v>14229727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15362357</v>
      </c>
      <c r="D38" s="19">
        <f>SUM(D39:D41)</f>
        <v>0</v>
      </c>
      <c r="E38" s="20">
        <f t="shared" si="7"/>
        <v>20602563</v>
      </c>
      <c r="F38" s="21">
        <f t="shared" si="7"/>
        <v>20602563</v>
      </c>
      <c r="G38" s="21">
        <f t="shared" si="7"/>
        <v>952067</v>
      </c>
      <c r="H38" s="21">
        <f t="shared" si="7"/>
        <v>1112797</v>
      </c>
      <c r="I38" s="21">
        <f t="shared" si="7"/>
        <v>1335015</v>
      </c>
      <c r="J38" s="21">
        <f t="shared" si="7"/>
        <v>3399879</v>
      </c>
      <c r="K38" s="21">
        <f t="shared" si="7"/>
        <v>1440923</v>
      </c>
      <c r="L38" s="21">
        <f t="shared" si="7"/>
        <v>2332063</v>
      </c>
      <c r="M38" s="21">
        <f t="shared" si="7"/>
        <v>3014060</v>
      </c>
      <c r="N38" s="21">
        <f t="shared" si="7"/>
        <v>6787046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10186925</v>
      </c>
      <c r="X38" s="21">
        <f t="shared" si="7"/>
        <v>12076000</v>
      </c>
      <c r="Y38" s="21">
        <f t="shared" si="7"/>
        <v>-1889075</v>
      </c>
      <c r="Z38" s="4">
        <f>+IF(X38&lt;&gt;0,+(Y38/X38)*100,0)</f>
        <v>-15.643217952964559</v>
      </c>
      <c r="AA38" s="19">
        <f>SUM(AA39:AA41)</f>
        <v>20602563</v>
      </c>
    </row>
    <row r="39" spans="1:27" ht="13.5">
      <c r="A39" s="5" t="s">
        <v>43</v>
      </c>
      <c r="B39" s="3"/>
      <c r="C39" s="22">
        <v>5180189</v>
      </c>
      <c r="D39" s="22"/>
      <c r="E39" s="23">
        <v>8419818</v>
      </c>
      <c r="F39" s="24">
        <v>8419818</v>
      </c>
      <c r="G39" s="24">
        <v>339839</v>
      </c>
      <c r="H39" s="24">
        <v>437619</v>
      </c>
      <c r="I39" s="24">
        <v>443143</v>
      </c>
      <c r="J39" s="24">
        <v>1220601</v>
      </c>
      <c r="K39" s="24">
        <v>438711</v>
      </c>
      <c r="L39" s="24">
        <v>748446</v>
      </c>
      <c r="M39" s="24">
        <v>462100</v>
      </c>
      <c r="N39" s="24">
        <v>1649257</v>
      </c>
      <c r="O39" s="24"/>
      <c r="P39" s="24"/>
      <c r="Q39" s="24"/>
      <c r="R39" s="24"/>
      <c r="S39" s="24"/>
      <c r="T39" s="24"/>
      <c r="U39" s="24"/>
      <c r="V39" s="24"/>
      <c r="W39" s="24">
        <v>2869858</v>
      </c>
      <c r="X39" s="24">
        <v>5389000</v>
      </c>
      <c r="Y39" s="24">
        <v>-2519142</v>
      </c>
      <c r="Z39" s="6">
        <v>-46.75</v>
      </c>
      <c r="AA39" s="22">
        <v>8419818</v>
      </c>
    </row>
    <row r="40" spans="1:27" ht="13.5">
      <c r="A40" s="5" t="s">
        <v>44</v>
      </c>
      <c r="B40" s="3"/>
      <c r="C40" s="22">
        <v>10182168</v>
      </c>
      <c r="D40" s="22"/>
      <c r="E40" s="23">
        <v>12182745</v>
      </c>
      <c r="F40" s="24">
        <v>12182745</v>
      </c>
      <c r="G40" s="24">
        <v>612228</v>
      </c>
      <c r="H40" s="24">
        <v>675178</v>
      </c>
      <c r="I40" s="24">
        <v>891872</v>
      </c>
      <c r="J40" s="24">
        <v>2179278</v>
      </c>
      <c r="K40" s="24">
        <v>1002212</v>
      </c>
      <c r="L40" s="24">
        <v>1583617</v>
      </c>
      <c r="M40" s="24">
        <v>2551960</v>
      </c>
      <c r="N40" s="24">
        <v>5137789</v>
      </c>
      <c r="O40" s="24"/>
      <c r="P40" s="24"/>
      <c r="Q40" s="24"/>
      <c r="R40" s="24"/>
      <c r="S40" s="24"/>
      <c r="T40" s="24"/>
      <c r="U40" s="24"/>
      <c r="V40" s="24"/>
      <c r="W40" s="24">
        <v>7317067</v>
      </c>
      <c r="X40" s="24">
        <v>6687000</v>
      </c>
      <c r="Y40" s="24">
        <v>630067</v>
      </c>
      <c r="Z40" s="6">
        <v>9.42</v>
      </c>
      <c r="AA40" s="22">
        <v>12182745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92852020</v>
      </c>
      <c r="D42" s="19">
        <f>SUM(D43:D46)</f>
        <v>0</v>
      </c>
      <c r="E42" s="20">
        <f t="shared" si="8"/>
        <v>116118867</v>
      </c>
      <c r="F42" s="21">
        <f t="shared" si="8"/>
        <v>116118867</v>
      </c>
      <c r="G42" s="21">
        <f t="shared" si="8"/>
        <v>10198642</v>
      </c>
      <c r="H42" s="21">
        <f t="shared" si="8"/>
        <v>10956572</v>
      </c>
      <c r="I42" s="21">
        <f t="shared" si="8"/>
        <v>10280704</v>
      </c>
      <c r="J42" s="21">
        <f t="shared" si="8"/>
        <v>31435918</v>
      </c>
      <c r="K42" s="21">
        <f t="shared" si="8"/>
        <v>9923598</v>
      </c>
      <c r="L42" s="21">
        <f t="shared" si="8"/>
        <v>4700282</v>
      </c>
      <c r="M42" s="21">
        <f t="shared" si="8"/>
        <v>10182281</v>
      </c>
      <c r="N42" s="21">
        <f t="shared" si="8"/>
        <v>24806161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56242079</v>
      </c>
      <c r="X42" s="21">
        <f t="shared" si="8"/>
        <v>68153980</v>
      </c>
      <c r="Y42" s="21">
        <f t="shared" si="8"/>
        <v>-11911901</v>
      </c>
      <c r="Z42" s="4">
        <f>+IF(X42&lt;&gt;0,+(Y42/X42)*100,0)</f>
        <v>-17.477924253286456</v>
      </c>
      <c r="AA42" s="19">
        <f>SUM(AA43:AA46)</f>
        <v>116118867</v>
      </c>
    </row>
    <row r="43" spans="1:27" ht="13.5">
      <c r="A43" s="5" t="s">
        <v>47</v>
      </c>
      <c r="B43" s="3"/>
      <c r="C43" s="22">
        <v>63303936</v>
      </c>
      <c r="D43" s="22"/>
      <c r="E43" s="23">
        <v>82896349</v>
      </c>
      <c r="F43" s="24">
        <v>82896349</v>
      </c>
      <c r="G43" s="24">
        <v>7534896</v>
      </c>
      <c r="H43" s="24">
        <v>8386590</v>
      </c>
      <c r="I43" s="24">
        <v>7938981</v>
      </c>
      <c r="J43" s="24">
        <v>23860467</v>
      </c>
      <c r="K43" s="24">
        <v>5780597</v>
      </c>
      <c r="L43" s="24">
        <v>1595406</v>
      </c>
      <c r="M43" s="24">
        <v>6379637</v>
      </c>
      <c r="N43" s="24">
        <v>13755640</v>
      </c>
      <c r="O43" s="24"/>
      <c r="P43" s="24"/>
      <c r="Q43" s="24"/>
      <c r="R43" s="24"/>
      <c r="S43" s="24"/>
      <c r="T43" s="24"/>
      <c r="U43" s="24"/>
      <c r="V43" s="24"/>
      <c r="W43" s="24">
        <v>37616107</v>
      </c>
      <c r="X43" s="24">
        <v>50984000</v>
      </c>
      <c r="Y43" s="24">
        <v>-13367893</v>
      </c>
      <c r="Z43" s="6">
        <v>-26.22</v>
      </c>
      <c r="AA43" s="22">
        <v>82896349</v>
      </c>
    </row>
    <row r="44" spans="1:27" ht="13.5">
      <c r="A44" s="5" t="s">
        <v>48</v>
      </c>
      <c r="B44" s="3"/>
      <c r="C44" s="22">
        <v>21957854</v>
      </c>
      <c r="D44" s="22"/>
      <c r="E44" s="23">
        <v>24248202</v>
      </c>
      <c r="F44" s="24">
        <v>24248202</v>
      </c>
      <c r="G44" s="24">
        <v>1966397</v>
      </c>
      <c r="H44" s="24">
        <v>1783916</v>
      </c>
      <c r="I44" s="24">
        <v>1101558</v>
      </c>
      <c r="J44" s="24">
        <v>4851871</v>
      </c>
      <c r="K44" s="24">
        <v>3421387</v>
      </c>
      <c r="L44" s="24">
        <v>2334307</v>
      </c>
      <c r="M44" s="24">
        <v>2788360</v>
      </c>
      <c r="N44" s="24">
        <v>8544054</v>
      </c>
      <c r="O44" s="24"/>
      <c r="P44" s="24"/>
      <c r="Q44" s="24"/>
      <c r="R44" s="24"/>
      <c r="S44" s="24"/>
      <c r="T44" s="24"/>
      <c r="U44" s="24"/>
      <c r="V44" s="24"/>
      <c r="W44" s="24">
        <v>13395925</v>
      </c>
      <c r="X44" s="24">
        <v>12683000</v>
      </c>
      <c r="Y44" s="24">
        <v>712925</v>
      </c>
      <c r="Z44" s="6">
        <v>5.62</v>
      </c>
      <c r="AA44" s="22">
        <v>24248202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7590230</v>
      </c>
      <c r="D46" s="22"/>
      <c r="E46" s="23">
        <v>8974316</v>
      </c>
      <c r="F46" s="24">
        <v>8974316</v>
      </c>
      <c r="G46" s="24">
        <v>697349</v>
      </c>
      <c r="H46" s="24">
        <v>786066</v>
      </c>
      <c r="I46" s="24">
        <v>1240165</v>
      </c>
      <c r="J46" s="24">
        <v>2723580</v>
      </c>
      <c r="K46" s="24">
        <v>721614</v>
      </c>
      <c r="L46" s="24">
        <v>770569</v>
      </c>
      <c r="M46" s="24">
        <v>1014284</v>
      </c>
      <c r="N46" s="24">
        <v>2506467</v>
      </c>
      <c r="O46" s="24"/>
      <c r="P46" s="24"/>
      <c r="Q46" s="24"/>
      <c r="R46" s="24"/>
      <c r="S46" s="24"/>
      <c r="T46" s="24"/>
      <c r="U46" s="24"/>
      <c r="V46" s="24"/>
      <c r="W46" s="24">
        <v>5230047</v>
      </c>
      <c r="X46" s="24">
        <v>4486980</v>
      </c>
      <c r="Y46" s="24">
        <v>743067</v>
      </c>
      <c r="Z46" s="6">
        <v>16.56</v>
      </c>
      <c r="AA46" s="22">
        <v>8974316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271461792</v>
      </c>
      <c r="D48" s="40">
        <f>+D28+D32+D38+D42+D47</f>
        <v>0</v>
      </c>
      <c r="E48" s="41">
        <f t="shared" si="9"/>
        <v>296980450</v>
      </c>
      <c r="F48" s="42">
        <f t="shared" si="9"/>
        <v>296980450</v>
      </c>
      <c r="G48" s="42">
        <f t="shared" si="9"/>
        <v>41564070</v>
      </c>
      <c r="H48" s="42">
        <f t="shared" si="9"/>
        <v>29723680</v>
      </c>
      <c r="I48" s="42">
        <f t="shared" si="9"/>
        <v>26099029</v>
      </c>
      <c r="J48" s="42">
        <f t="shared" si="9"/>
        <v>97386779</v>
      </c>
      <c r="K48" s="42">
        <f t="shared" si="9"/>
        <v>27413405</v>
      </c>
      <c r="L48" s="42">
        <f t="shared" si="9"/>
        <v>22034551</v>
      </c>
      <c r="M48" s="42">
        <f t="shared" si="9"/>
        <v>28378122</v>
      </c>
      <c r="N48" s="42">
        <f t="shared" si="9"/>
        <v>77826078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175212857</v>
      </c>
      <c r="X48" s="42">
        <f t="shared" si="9"/>
        <v>149780980</v>
      </c>
      <c r="Y48" s="42">
        <f t="shared" si="9"/>
        <v>25431877</v>
      </c>
      <c r="Z48" s="43">
        <f>+IF(X48&lt;&gt;0,+(Y48/X48)*100,0)</f>
        <v>16.97937682074186</v>
      </c>
      <c r="AA48" s="40">
        <f>+AA28+AA32+AA38+AA42+AA47</f>
        <v>296980450</v>
      </c>
    </row>
    <row r="49" spans="1:27" ht="13.5">
      <c r="A49" s="14" t="s">
        <v>58</v>
      </c>
      <c r="B49" s="15"/>
      <c r="C49" s="44">
        <f aca="true" t="shared" si="10" ref="C49:Y49">+C25-C48</f>
        <v>28021975</v>
      </c>
      <c r="D49" s="44">
        <f>+D25-D48</f>
        <v>0</v>
      </c>
      <c r="E49" s="45">
        <f t="shared" si="10"/>
        <v>32391514</v>
      </c>
      <c r="F49" s="46">
        <f t="shared" si="10"/>
        <v>32391514</v>
      </c>
      <c r="G49" s="46">
        <f t="shared" si="10"/>
        <v>12614365</v>
      </c>
      <c r="H49" s="46">
        <f t="shared" si="10"/>
        <v>-9244805</v>
      </c>
      <c r="I49" s="46">
        <f t="shared" si="10"/>
        <v>-7851524</v>
      </c>
      <c r="J49" s="46">
        <f t="shared" si="10"/>
        <v>-4481964</v>
      </c>
      <c r="K49" s="46">
        <f t="shared" si="10"/>
        <v>-10660316</v>
      </c>
      <c r="L49" s="46">
        <f t="shared" si="10"/>
        <v>14434263</v>
      </c>
      <c r="M49" s="46">
        <f t="shared" si="10"/>
        <v>-5463372</v>
      </c>
      <c r="N49" s="46">
        <f t="shared" si="10"/>
        <v>-1689425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-6171389</v>
      </c>
      <c r="X49" s="46">
        <f>IF(F25=F48,0,X25-X48)</f>
        <v>29170020</v>
      </c>
      <c r="Y49" s="46">
        <f t="shared" si="10"/>
        <v>-35341409</v>
      </c>
      <c r="Z49" s="47">
        <f>+IF(X49&lt;&gt;0,+(Y49/X49)*100,0)</f>
        <v>-121.15661559368145</v>
      </c>
      <c r="AA49" s="44">
        <f>+AA25-AA48</f>
        <v>32391514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369300766</v>
      </c>
      <c r="F5" s="21">
        <f t="shared" si="0"/>
        <v>369300766</v>
      </c>
      <c r="G5" s="21">
        <f t="shared" si="0"/>
        <v>123532011</v>
      </c>
      <c r="H5" s="21">
        <f t="shared" si="0"/>
        <v>10162607</v>
      </c>
      <c r="I5" s="21">
        <f t="shared" si="0"/>
        <v>11129218</v>
      </c>
      <c r="J5" s="21">
        <f t="shared" si="0"/>
        <v>144823836</v>
      </c>
      <c r="K5" s="21">
        <f t="shared" si="0"/>
        <v>9591213</v>
      </c>
      <c r="L5" s="21">
        <f t="shared" si="0"/>
        <v>0</v>
      </c>
      <c r="M5" s="21">
        <f t="shared" si="0"/>
        <v>0</v>
      </c>
      <c r="N5" s="21">
        <f t="shared" si="0"/>
        <v>9591213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154415049</v>
      </c>
      <c r="X5" s="21">
        <f t="shared" si="0"/>
        <v>185049918</v>
      </c>
      <c r="Y5" s="21">
        <f t="shared" si="0"/>
        <v>-30634869</v>
      </c>
      <c r="Z5" s="4">
        <f>+IF(X5&lt;&gt;0,+(Y5/X5)*100,0)</f>
        <v>-16.554921683348166</v>
      </c>
      <c r="AA5" s="19">
        <f>SUM(AA6:AA8)</f>
        <v>369300766</v>
      </c>
    </row>
    <row r="6" spans="1:27" ht="13.5">
      <c r="A6" s="5" t="s">
        <v>33</v>
      </c>
      <c r="B6" s="3"/>
      <c r="C6" s="22"/>
      <c r="D6" s="22"/>
      <c r="E6" s="23">
        <v>297058903</v>
      </c>
      <c r="F6" s="24">
        <v>297058903</v>
      </c>
      <c r="G6" s="24">
        <v>116320919</v>
      </c>
      <c r="H6" s="24">
        <v>3162992</v>
      </c>
      <c r="I6" s="24">
        <v>3458268</v>
      </c>
      <c r="J6" s="24">
        <v>122942179</v>
      </c>
      <c r="K6" s="24">
        <v>3739179</v>
      </c>
      <c r="L6" s="24"/>
      <c r="M6" s="24"/>
      <c r="N6" s="24">
        <v>3739179</v>
      </c>
      <c r="O6" s="24"/>
      <c r="P6" s="24"/>
      <c r="Q6" s="24"/>
      <c r="R6" s="24"/>
      <c r="S6" s="24"/>
      <c r="T6" s="24"/>
      <c r="U6" s="24"/>
      <c r="V6" s="24"/>
      <c r="W6" s="24">
        <v>126681358</v>
      </c>
      <c r="X6" s="24">
        <v>148529448</v>
      </c>
      <c r="Y6" s="24">
        <v>-21848090</v>
      </c>
      <c r="Z6" s="6">
        <v>-14.71</v>
      </c>
      <c r="AA6" s="22">
        <v>297058903</v>
      </c>
    </row>
    <row r="7" spans="1:27" ht="13.5">
      <c r="A7" s="5" t="s">
        <v>34</v>
      </c>
      <c r="B7" s="3"/>
      <c r="C7" s="25"/>
      <c r="D7" s="25"/>
      <c r="E7" s="26">
        <v>57756254</v>
      </c>
      <c r="F7" s="27">
        <v>57756254</v>
      </c>
      <c r="G7" s="27">
        <v>6446664</v>
      </c>
      <c r="H7" s="27">
        <v>5162360</v>
      </c>
      <c r="I7" s="27">
        <v>5868054</v>
      </c>
      <c r="J7" s="27">
        <v>17477078</v>
      </c>
      <c r="K7" s="27">
        <v>4765703</v>
      </c>
      <c r="L7" s="27"/>
      <c r="M7" s="27"/>
      <c r="N7" s="27">
        <v>4765703</v>
      </c>
      <c r="O7" s="27"/>
      <c r="P7" s="27"/>
      <c r="Q7" s="27"/>
      <c r="R7" s="27"/>
      <c r="S7" s="27"/>
      <c r="T7" s="27"/>
      <c r="U7" s="27"/>
      <c r="V7" s="27"/>
      <c r="W7" s="27">
        <v>22242781</v>
      </c>
      <c r="X7" s="27">
        <v>28878126</v>
      </c>
      <c r="Y7" s="27">
        <v>-6635345</v>
      </c>
      <c r="Z7" s="7">
        <v>-22.98</v>
      </c>
      <c r="AA7" s="25">
        <v>57756254</v>
      </c>
    </row>
    <row r="8" spans="1:27" ht="13.5">
      <c r="A8" s="5" t="s">
        <v>35</v>
      </c>
      <c r="B8" s="3"/>
      <c r="C8" s="22"/>
      <c r="D8" s="22"/>
      <c r="E8" s="23">
        <v>14485609</v>
      </c>
      <c r="F8" s="24">
        <v>14485609</v>
      </c>
      <c r="G8" s="24">
        <v>764428</v>
      </c>
      <c r="H8" s="24">
        <v>1837255</v>
      </c>
      <c r="I8" s="24">
        <v>1802896</v>
      </c>
      <c r="J8" s="24">
        <v>4404579</v>
      </c>
      <c r="K8" s="24">
        <v>1086331</v>
      </c>
      <c r="L8" s="24"/>
      <c r="M8" s="24"/>
      <c r="N8" s="24">
        <v>1086331</v>
      </c>
      <c r="O8" s="24"/>
      <c r="P8" s="24"/>
      <c r="Q8" s="24"/>
      <c r="R8" s="24"/>
      <c r="S8" s="24"/>
      <c r="T8" s="24"/>
      <c r="U8" s="24"/>
      <c r="V8" s="24"/>
      <c r="W8" s="24">
        <v>5490910</v>
      </c>
      <c r="X8" s="24">
        <v>7642344</v>
      </c>
      <c r="Y8" s="24">
        <v>-2151434</v>
      </c>
      <c r="Z8" s="6">
        <v>-28.15</v>
      </c>
      <c r="AA8" s="22">
        <v>14485609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29773635</v>
      </c>
      <c r="F9" s="21">
        <f t="shared" si="1"/>
        <v>29773635</v>
      </c>
      <c r="G9" s="21">
        <f t="shared" si="1"/>
        <v>76327</v>
      </c>
      <c r="H9" s="21">
        <f t="shared" si="1"/>
        <v>98357</v>
      </c>
      <c r="I9" s="21">
        <f t="shared" si="1"/>
        <v>308332</v>
      </c>
      <c r="J9" s="21">
        <f t="shared" si="1"/>
        <v>483016</v>
      </c>
      <c r="K9" s="21">
        <f t="shared" si="1"/>
        <v>640909</v>
      </c>
      <c r="L9" s="21">
        <f t="shared" si="1"/>
        <v>0</v>
      </c>
      <c r="M9" s="21">
        <f t="shared" si="1"/>
        <v>0</v>
      </c>
      <c r="N9" s="21">
        <f t="shared" si="1"/>
        <v>640909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1123925</v>
      </c>
      <c r="X9" s="21">
        <f t="shared" si="1"/>
        <v>4763430</v>
      </c>
      <c r="Y9" s="21">
        <f t="shared" si="1"/>
        <v>-3639505</v>
      </c>
      <c r="Z9" s="4">
        <f>+IF(X9&lt;&gt;0,+(Y9/X9)*100,0)</f>
        <v>-76.40513243608072</v>
      </c>
      <c r="AA9" s="19">
        <f>SUM(AA10:AA14)</f>
        <v>29773635</v>
      </c>
    </row>
    <row r="10" spans="1:27" ht="13.5">
      <c r="A10" s="5" t="s">
        <v>37</v>
      </c>
      <c r="B10" s="3"/>
      <c r="C10" s="22"/>
      <c r="D10" s="22"/>
      <c r="E10" s="23">
        <v>400712</v>
      </c>
      <c r="F10" s="24">
        <v>400712</v>
      </c>
      <c r="G10" s="24">
        <v>25143</v>
      </c>
      <c r="H10" s="24">
        <v>29753</v>
      </c>
      <c r="I10" s="24">
        <v>28996</v>
      </c>
      <c r="J10" s="24">
        <v>83892</v>
      </c>
      <c r="K10" s="24">
        <v>-9109</v>
      </c>
      <c r="L10" s="24"/>
      <c r="M10" s="24"/>
      <c r="N10" s="24">
        <v>-9109</v>
      </c>
      <c r="O10" s="24"/>
      <c r="P10" s="24"/>
      <c r="Q10" s="24"/>
      <c r="R10" s="24"/>
      <c r="S10" s="24"/>
      <c r="T10" s="24"/>
      <c r="U10" s="24"/>
      <c r="V10" s="24"/>
      <c r="W10" s="24">
        <v>74783</v>
      </c>
      <c r="X10" s="24">
        <v>200352</v>
      </c>
      <c r="Y10" s="24">
        <v>-125569</v>
      </c>
      <c r="Z10" s="6">
        <v>-62.67</v>
      </c>
      <c r="AA10" s="22">
        <v>400712</v>
      </c>
    </row>
    <row r="11" spans="1:27" ht="13.5">
      <c r="A11" s="5" t="s">
        <v>38</v>
      </c>
      <c r="B11" s="3"/>
      <c r="C11" s="22"/>
      <c r="D11" s="22"/>
      <c r="E11" s="23">
        <v>21025121</v>
      </c>
      <c r="F11" s="24">
        <v>21025121</v>
      </c>
      <c r="G11" s="24">
        <v>5</v>
      </c>
      <c r="H11" s="24">
        <v>880</v>
      </c>
      <c r="I11" s="24">
        <v>222067</v>
      </c>
      <c r="J11" s="24">
        <v>222952</v>
      </c>
      <c r="K11" s="24">
        <v>32189</v>
      </c>
      <c r="L11" s="24"/>
      <c r="M11" s="24"/>
      <c r="N11" s="24">
        <v>32189</v>
      </c>
      <c r="O11" s="24"/>
      <c r="P11" s="24"/>
      <c r="Q11" s="24"/>
      <c r="R11" s="24"/>
      <c r="S11" s="24"/>
      <c r="T11" s="24"/>
      <c r="U11" s="24"/>
      <c r="V11" s="24"/>
      <c r="W11" s="24">
        <v>255141</v>
      </c>
      <c r="X11" s="24">
        <v>412572</v>
      </c>
      <c r="Y11" s="24">
        <v>-157431</v>
      </c>
      <c r="Z11" s="6">
        <v>-38.16</v>
      </c>
      <c r="AA11" s="22">
        <v>21025121</v>
      </c>
    </row>
    <row r="12" spans="1:27" ht="13.5">
      <c r="A12" s="5" t="s">
        <v>39</v>
      </c>
      <c r="B12" s="3"/>
      <c r="C12" s="22"/>
      <c r="D12" s="22"/>
      <c r="E12" s="23">
        <v>8206790</v>
      </c>
      <c r="F12" s="24">
        <v>8206790</v>
      </c>
      <c r="G12" s="24">
        <v>39377</v>
      </c>
      <c r="H12" s="24">
        <v>56169</v>
      </c>
      <c r="I12" s="24">
        <v>45774</v>
      </c>
      <c r="J12" s="24">
        <v>141320</v>
      </c>
      <c r="K12" s="24">
        <v>605866</v>
      </c>
      <c r="L12" s="24"/>
      <c r="M12" s="24"/>
      <c r="N12" s="24">
        <v>605866</v>
      </c>
      <c r="O12" s="24"/>
      <c r="P12" s="24"/>
      <c r="Q12" s="24"/>
      <c r="R12" s="24"/>
      <c r="S12" s="24"/>
      <c r="T12" s="24"/>
      <c r="U12" s="24"/>
      <c r="V12" s="24"/>
      <c r="W12" s="24">
        <v>747186</v>
      </c>
      <c r="X12" s="24">
        <v>4079994</v>
      </c>
      <c r="Y12" s="24">
        <v>-3332808</v>
      </c>
      <c r="Z12" s="6">
        <v>-81.69</v>
      </c>
      <c r="AA12" s="22">
        <v>8206790</v>
      </c>
    </row>
    <row r="13" spans="1:27" ht="13.5">
      <c r="A13" s="5" t="s">
        <v>40</v>
      </c>
      <c r="B13" s="3"/>
      <c r="C13" s="22"/>
      <c r="D13" s="22"/>
      <c r="E13" s="23">
        <v>141012</v>
      </c>
      <c r="F13" s="24">
        <v>141012</v>
      </c>
      <c r="G13" s="24">
        <v>11802</v>
      </c>
      <c r="H13" s="24">
        <v>11555</v>
      </c>
      <c r="I13" s="24">
        <v>11495</v>
      </c>
      <c r="J13" s="24">
        <v>34852</v>
      </c>
      <c r="K13" s="24">
        <v>11963</v>
      </c>
      <c r="L13" s="24"/>
      <c r="M13" s="24"/>
      <c r="N13" s="24">
        <v>11963</v>
      </c>
      <c r="O13" s="24"/>
      <c r="P13" s="24"/>
      <c r="Q13" s="24"/>
      <c r="R13" s="24"/>
      <c r="S13" s="24"/>
      <c r="T13" s="24"/>
      <c r="U13" s="24"/>
      <c r="V13" s="24"/>
      <c r="W13" s="24">
        <v>46815</v>
      </c>
      <c r="X13" s="24">
        <v>70512</v>
      </c>
      <c r="Y13" s="24">
        <v>-23697</v>
      </c>
      <c r="Z13" s="6">
        <v>-33.61</v>
      </c>
      <c r="AA13" s="22">
        <v>141012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45603124</v>
      </c>
      <c r="F15" s="21">
        <f t="shared" si="2"/>
        <v>45603124</v>
      </c>
      <c r="G15" s="21">
        <f t="shared" si="2"/>
        <v>31658</v>
      </c>
      <c r="H15" s="21">
        <f t="shared" si="2"/>
        <v>813968</v>
      </c>
      <c r="I15" s="21">
        <f t="shared" si="2"/>
        <v>31324</v>
      </c>
      <c r="J15" s="21">
        <f t="shared" si="2"/>
        <v>876950</v>
      </c>
      <c r="K15" s="21">
        <f t="shared" si="2"/>
        <v>1208096</v>
      </c>
      <c r="L15" s="21">
        <f t="shared" si="2"/>
        <v>0</v>
      </c>
      <c r="M15" s="21">
        <f t="shared" si="2"/>
        <v>0</v>
      </c>
      <c r="N15" s="21">
        <f t="shared" si="2"/>
        <v>1208096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2085046</v>
      </c>
      <c r="X15" s="21">
        <f t="shared" si="2"/>
        <v>4013340</v>
      </c>
      <c r="Y15" s="21">
        <f t="shared" si="2"/>
        <v>-1928294</v>
      </c>
      <c r="Z15" s="4">
        <f>+IF(X15&lt;&gt;0,+(Y15/X15)*100,0)</f>
        <v>-48.04711287855004</v>
      </c>
      <c r="AA15" s="19">
        <f>SUM(AA16:AA18)</f>
        <v>45603124</v>
      </c>
    </row>
    <row r="16" spans="1:27" ht="13.5">
      <c r="A16" s="5" t="s">
        <v>43</v>
      </c>
      <c r="B16" s="3"/>
      <c r="C16" s="22"/>
      <c r="D16" s="22"/>
      <c r="E16" s="23">
        <v>497753</v>
      </c>
      <c r="F16" s="24">
        <v>497753</v>
      </c>
      <c r="G16" s="24">
        <v>31656</v>
      </c>
      <c r="H16" s="24">
        <v>33457</v>
      </c>
      <c r="I16" s="24">
        <v>31324</v>
      </c>
      <c r="J16" s="24">
        <v>96437</v>
      </c>
      <c r="K16" s="24">
        <v>54796</v>
      </c>
      <c r="L16" s="24"/>
      <c r="M16" s="24"/>
      <c r="N16" s="24">
        <v>54796</v>
      </c>
      <c r="O16" s="24"/>
      <c r="P16" s="24"/>
      <c r="Q16" s="24"/>
      <c r="R16" s="24"/>
      <c r="S16" s="24"/>
      <c r="T16" s="24"/>
      <c r="U16" s="24"/>
      <c r="V16" s="24"/>
      <c r="W16" s="24">
        <v>151233</v>
      </c>
      <c r="X16" s="24">
        <v>248874</v>
      </c>
      <c r="Y16" s="24">
        <v>-97641</v>
      </c>
      <c r="Z16" s="6">
        <v>-39.23</v>
      </c>
      <c r="AA16" s="22">
        <v>497753</v>
      </c>
    </row>
    <row r="17" spans="1:27" ht="13.5">
      <c r="A17" s="5" t="s">
        <v>44</v>
      </c>
      <c r="B17" s="3"/>
      <c r="C17" s="22"/>
      <c r="D17" s="22"/>
      <c r="E17" s="23">
        <v>45083089</v>
      </c>
      <c r="F17" s="24">
        <v>45083089</v>
      </c>
      <c r="G17" s="24">
        <v>1</v>
      </c>
      <c r="H17" s="24">
        <v>779672</v>
      </c>
      <c r="I17" s="24"/>
      <c r="J17" s="24">
        <v>779673</v>
      </c>
      <c r="K17" s="24">
        <v>1152335</v>
      </c>
      <c r="L17" s="24"/>
      <c r="M17" s="24"/>
      <c r="N17" s="24">
        <v>1152335</v>
      </c>
      <c r="O17" s="24"/>
      <c r="P17" s="24"/>
      <c r="Q17" s="24"/>
      <c r="R17" s="24"/>
      <c r="S17" s="24"/>
      <c r="T17" s="24"/>
      <c r="U17" s="24"/>
      <c r="V17" s="24"/>
      <c r="W17" s="24">
        <v>1932008</v>
      </c>
      <c r="X17" s="24">
        <v>3753324</v>
      </c>
      <c r="Y17" s="24">
        <v>-1821316</v>
      </c>
      <c r="Z17" s="6">
        <v>-48.53</v>
      </c>
      <c r="AA17" s="22">
        <v>45083089</v>
      </c>
    </row>
    <row r="18" spans="1:27" ht="13.5">
      <c r="A18" s="5" t="s">
        <v>45</v>
      </c>
      <c r="B18" s="3"/>
      <c r="C18" s="22"/>
      <c r="D18" s="22"/>
      <c r="E18" s="23">
        <v>22282</v>
      </c>
      <c r="F18" s="24">
        <v>22282</v>
      </c>
      <c r="G18" s="24">
        <v>1</v>
      </c>
      <c r="H18" s="24">
        <v>839</v>
      </c>
      <c r="I18" s="24"/>
      <c r="J18" s="24">
        <v>840</v>
      </c>
      <c r="K18" s="24">
        <v>965</v>
      </c>
      <c r="L18" s="24"/>
      <c r="M18" s="24"/>
      <c r="N18" s="24">
        <v>965</v>
      </c>
      <c r="O18" s="24"/>
      <c r="P18" s="24"/>
      <c r="Q18" s="24"/>
      <c r="R18" s="24"/>
      <c r="S18" s="24"/>
      <c r="T18" s="24"/>
      <c r="U18" s="24"/>
      <c r="V18" s="24"/>
      <c r="W18" s="24">
        <v>1805</v>
      </c>
      <c r="X18" s="24">
        <v>11142</v>
      </c>
      <c r="Y18" s="24">
        <v>-9337</v>
      </c>
      <c r="Z18" s="6">
        <v>-83.8</v>
      </c>
      <c r="AA18" s="22">
        <v>22282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468235643</v>
      </c>
      <c r="F19" s="21">
        <f t="shared" si="3"/>
        <v>468235643</v>
      </c>
      <c r="G19" s="21">
        <f t="shared" si="3"/>
        <v>22211290</v>
      </c>
      <c r="H19" s="21">
        <f t="shared" si="3"/>
        <v>23141799</v>
      </c>
      <c r="I19" s="21">
        <f t="shared" si="3"/>
        <v>21147215</v>
      </c>
      <c r="J19" s="21">
        <f t="shared" si="3"/>
        <v>66500304</v>
      </c>
      <c r="K19" s="21">
        <f t="shared" si="3"/>
        <v>22593826</v>
      </c>
      <c r="L19" s="21">
        <f t="shared" si="3"/>
        <v>0</v>
      </c>
      <c r="M19" s="21">
        <f t="shared" si="3"/>
        <v>0</v>
      </c>
      <c r="N19" s="21">
        <f t="shared" si="3"/>
        <v>22593826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89094130</v>
      </c>
      <c r="X19" s="21">
        <f t="shared" si="3"/>
        <v>262629894</v>
      </c>
      <c r="Y19" s="21">
        <f t="shared" si="3"/>
        <v>-173535764</v>
      </c>
      <c r="Z19" s="4">
        <f>+IF(X19&lt;&gt;0,+(Y19/X19)*100,0)</f>
        <v>-66.07616572392175</v>
      </c>
      <c r="AA19" s="19">
        <f>SUM(AA20:AA23)</f>
        <v>468235643</v>
      </c>
    </row>
    <row r="20" spans="1:27" ht="13.5">
      <c r="A20" s="5" t="s">
        <v>47</v>
      </c>
      <c r="B20" s="3"/>
      <c r="C20" s="22"/>
      <c r="D20" s="22"/>
      <c r="E20" s="23">
        <v>199579166</v>
      </c>
      <c r="F20" s="24">
        <v>199579166</v>
      </c>
      <c r="G20" s="24">
        <v>16246586</v>
      </c>
      <c r="H20" s="24">
        <v>16516934</v>
      </c>
      <c r="I20" s="24">
        <v>14869765</v>
      </c>
      <c r="J20" s="24">
        <v>47633285</v>
      </c>
      <c r="K20" s="24">
        <v>16504398</v>
      </c>
      <c r="L20" s="24"/>
      <c r="M20" s="24"/>
      <c r="N20" s="24">
        <v>16504398</v>
      </c>
      <c r="O20" s="24"/>
      <c r="P20" s="24"/>
      <c r="Q20" s="24"/>
      <c r="R20" s="24"/>
      <c r="S20" s="24"/>
      <c r="T20" s="24"/>
      <c r="U20" s="24"/>
      <c r="V20" s="24"/>
      <c r="W20" s="24">
        <v>64137683</v>
      </c>
      <c r="X20" s="24">
        <v>98539590</v>
      </c>
      <c r="Y20" s="24">
        <v>-34401907</v>
      </c>
      <c r="Z20" s="6">
        <v>-34.91</v>
      </c>
      <c r="AA20" s="22">
        <v>199579166</v>
      </c>
    </row>
    <row r="21" spans="1:27" ht="13.5">
      <c r="A21" s="5" t="s">
        <v>48</v>
      </c>
      <c r="B21" s="3"/>
      <c r="C21" s="22"/>
      <c r="D21" s="22"/>
      <c r="E21" s="23">
        <v>232672343</v>
      </c>
      <c r="F21" s="24">
        <v>232672343</v>
      </c>
      <c r="G21" s="24">
        <v>3412361</v>
      </c>
      <c r="H21" s="24">
        <v>4364031</v>
      </c>
      <c r="I21" s="24">
        <v>4127640</v>
      </c>
      <c r="J21" s="24">
        <v>11904032</v>
      </c>
      <c r="K21" s="24">
        <v>3783573</v>
      </c>
      <c r="L21" s="24"/>
      <c r="M21" s="24"/>
      <c r="N21" s="24">
        <v>3783573</v>
      </c>
      <c r="O21" s="24"/>
      <c r="P21" s="24"/>
      <c r="Q21" s="24"/>
      <c r="R21" s="24"/>
      <c r="S21" s="24"/>
      <c r="T21" s="24"/>
      <c r="U21" s="24"/>
      <c r="V21" s="24"/>
      <c r="W21" s="24">
        <v>15687605</v>
      </c>
      <c r="X21" s="24">
        <v>149098242</v>
      </c>
      <c r="Y21" s="24">
        <v>-133410637</v>
      </c>
      <c r="Z21" s="6">
        <v>-89.48</v>
      </c>
      <c r="AA21" s="22">
        <v>232672343</v>
      </c>
    </row>
    <row r="22" spans="1:27" ht="13.5">
      <c r="A22" s="5" t="s">
        <v>49</v>
      </c>
      <c r="B22" s="3"/>
      <c r="C22" s="25"/>
      <c r="D22" s="25"/>
      <c r="E22" s="26">
        <v>20332067</v>
      </c>
      <c r="F22" s="27">
        <v>20332067</v>
      </c>
      <c r="G22" s="27">
        <v>1233761</v>
      </c>
      <c r="H22" s="27">
        <v>1200549</v>
      </c>
      <c r="I22" s="27">
        <v>1097041</v>
      </c>
      <c r="J22" s="27">
        <v>3531351</v>
      </c>
      <c r="K22" s="27">
        <v>1252751</v>
      </c>
      <c r="L22" s="27"/>
      <c r="M22" s="27"/>
      <c r="N22" s="27">
        <v>1252751</v>
      </c>
      <c r="O22" s="27"/>
      <c r="P22" s="27"/>
      <c r="Q22" s="27"/>
      <c r="R22" s="27"/>
      <c r="S22" s="27"/>
      <c r="T22" s="27"/>
      <c r="U22" s="27"/>
      <c r="V22" s="27"/>
      <c r="W22" s="27">
        <v>4784102</v>
      </c>
      <c r="X22" s="27">
        <v>7166028</v>
      </c>
      <c r="Y22" s="27">
        <v>-2381926</v>
      </c>
      <c r="Z22" s="7">
        <v>-33.24</v>
      </c>
      <c r="AA22" s="25">
        <v>20332067</v>
      </c>
    </row>
    <row r="23" spans="1:27" ht="13.5">
      <c r="A23" s="5" t="s">
        <v>50</v>
      </c>
      <c r="B23" s="3"/>
      <c r="C23" s="22"/>
      <c r="D23" s="22"/>
      <c r="E23" s="23">
        <v>15652067</v>
      </c>
      <c r="F23" s="24">
        <v>15652067</v>
      </c>
      <c r="G23" s="24">
        <v>1318582</v>
      </c>
      <c r="H23" s="24">
        <v>1060285</v>
      </c>
      <c r="I23" s="24">
        <v>1052769</v>
      </c>
      <c r="J23" s="24">
        <v>3431636</v>
      </c>
      <c r="K23" s="24">
        <v>1053104</v>
      </c>
      <c r="L23" s="24"/>
      <c r="M23" s="24"/>
      <c r="N23" s="24">
        <v>1053104</v>
      </c>
      <c r="O23" s="24"/>
      <c r="P23" s="24"/>
      <c r="Q23" s="24"/>
      <c r="R23" s="24"/>
      <c r="S23" s="24"/>
      <c r="T23" s="24"/>
      <c r="U23" s="24"/>
      <c r="V23" s="24"/>
      <c r="W23" s="24">
        <v>4484740</v>
      </c>
      <c r="X23" s="24">
        <v>7826034</v>
      </c>
      <c r="Y23" s="24">
        <v>-3341294</v>
      </c>
      <c r="Z23" s="6">
        <v>-42.69</v>
      </c>
      <c r="AA23" s="22">
        <v>15652067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912913168</v>
      </c>
      <c r="F25" s="42">
        <f t="shared" si="4"/>
        <v>912913168</v>
      </c>
      <c r="G25" s="42">
        <f t="shared" si="4"/>
        <v>145851286</v>
      </c>
      <c r="H25" s="42">
        <f t="shared" si="4"/>
        <v>34216731</v>
      </c>
      <c r="I25" s="42">
        <f t="shared" si="4"/>
        <v>32616089</v>
      </c>
      <c r="J25" s="42">
        <f t="shared" si="4"/>
        <v>212684106</v>
      </c>
      <c r="K25" s="42">
        <f t="shared" si="4"/>
        <v>34034044</v>
      </c>
      <c r="L25" s="42">
        <f t="shared" si="4"/>
        <v>0</v>
      </c>
      <c r="M25" s="42">
        <f t="shared" si="4"/>
        <v>0</v>
      </c>
      <c r="N25" s="42">
        <f t="shared" si="4"/>
        <v>34034044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246718150</v>
      </c>
      <c r="X25" s="42">
        <f t="shared" si="4"/>
        <v>456456582</v>
      </c>
      <c r="Y25" s="42">
        <f t="shared" si="4"/>
        <v>-209738432</v>
      </c>
      <c r="Z25" s="43">
        <f>+IF(X25&lt;&gt;0,+(Y25/X25)*100,0)</f>
        <v>-45.94926226740225</v>
      </c>
      <c r="AA25" s="40">
        <f>+AA5+AA9+AA15+AA19+AA24</f>
        <v>912913168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193204050</v>
      </c>
      <c r="F28" s="21">
        <f t="shared" si="5"/>
        <v>193204050</v>
      </c>
      <c r="G28" s="21">
        <f t="shared" si="5"/>
        <v>13467863</v>
      </c>
      <c r="H28" s="21">
        <f t="shared" si="5"/>
        <v>13199454</v>
      </c>
      <c r="I28" s="21">
        <f t="shared" si="5"/>
        <v>12842077</v>
      </c>
      <c r="J28" s="21">
        <f t="shared" si="5"/>
        <v>39509394</v>
      </c>
      <c r="K28" s="21">
        <f t="shared" si="5"/>
        <v>9174334</v>
      </c>
      <c r="L28" s="21">
        <f t="shared" si="5"/>
        <v>0</v>
      </c>
      <c r="M28" s="21">
        <f t="shared" si="5"/>
        <v>0</v>
      </c>
      <c r="N28" s="21">
        <f t="shared" si="5"/>
        <v>9174334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48683728</v>
      </c>
      <c r="X28" s="21">
        <f t="shared" si="5"/>
        <v>112545252</v>
      </c>
      <c r="Y28" s="21">
        <f t="shared" si="5"/>
        <v>-63861524</v>
      </c>
      <c r="Z28" s="4">
        <f>+IF(X28&lt;&gt;0,+(Y28/X28)*100,0)</f>
        <v>-56.74297481692076</v>
      </c>
      <c r="AA28" s="19">
        <f>SUM(AA29:AA31)</f>
        <v>193204050</v>
      </c>
    </row>
    <row r="29" spans="1:27" ht="13.5">
      <c r="A29" s="5" t="s">
        <v>33</v>
      </c>
      <c r="B29" s="3"/>
      <c r="C29" s="22"/>
      <c r="D29" s="22"/>
      <c r="E29" s="23">
        <v>107509405</v>
      </c>
      <c r="F29" s="24">
        <v>107509405</v>
      </c>
      <c r="G29" s="24">
        <v>6727181</v>
      </c>
      <c r="H29" s="24">
        <v>4217112</v>
      </c>
      <c r="I29" s="24">
        <v>3926269</v>
      </c>
      <c r="J29" s="24">
        <v>14870562</v>
      </c>
      <c r="K29" s="24">
        <v>4438942</v>
      </c>
      <c r="L29" s="24"/>
      <c r="M29" s="24"/>
      <c r="N29" s="24">
        <v>4438942</v>
      </c>
      <c r="O29" s="24"/>
      <c r="P29" s="24"/>
      <c r="Q29" s="24"/>
      <c r="R29" s="24"/>
      <c r="S29" s="24"/>
      <c r="T29" s="24"/>
      <c r="U29" s="24"/>
      <c r="V29" s="24"/>
      <c r="W29" s="24">
        <v>19309504</v>
      </c>
      <c r="X29" s="24">
        <v>52380864</v>
      </c>
      <c r="Y29" s="24">
        <v>-33071360</v>
      </c>
      <c r="Z29" s="6">
        <v>-63.14</v>
      </c>
      <c r="AA29" s="22">
        <v>107509405</v>
      </c>
    </row>
    <row r="30" spans="1:27" ht="13.5">
      <c r="A30" s="5" t="s">
        <v>34</v>
      </c>
      <c r="B30" s="3"/>
      <c r="C30" s="25"/>
      <c r="D30" s="25"/>
      <c r="E30" s="26">
        <v>20967000</v>
      </c>
      <c r="F30" s="27">
        <v>20967000</v>
      </c>
      <c r="G30" s="27">
        <v>1617381</v>
      </c>
      <c r="H30" s="27">
        <v>2000384</v>
      </c>
      <c r="I30" s="27">
        <v>2465893</v>
      </c>
      <c r="J30" s="27">
        <v>6083658</v>
      </c>
      <c r="K30" s="27">
        <v>1953220</v>
      </c>
      <c r="L30" s="27"/>
      <c r="M30" s="27"/>
      <c r="N30" s="27">
        <v>1953220</v>
      </c>
      <c r="O30" s="27"/>
      <c r="P30" s="27"/>
      <c r="Q30" s="27"/>
      <c r="R30" s="27"/>
      <c r="S30" s="27"/>
      <c r="T30" s="27"/>
      <c r="U30" s="27"/>
      <c r="V30" s="27"/>
      <c r="W30" s="27">
        <v>8036878</v>
      </c>
      <c r="X30" s="27">
        <v>10483506</v>
      </c>
      <c r="Y30" s="27">
        <v>-2446628</v>
      </c>
      <c r="Z30" s="7">
        <v>-23.34</v>
      </c>
      <c r="AA30" s="25">
        <v>20967000</v>
      </c>
    </row>
    <row r="31" spans="1:27" ht="13.5">
      <c r="A31" s="5" t="s">
        <v>35</v>
      </c>
      <c r="B31" s="3"/>
      <c r="C31" s="22"/>
      <c r="D31" s="22"/>
      <c r="E31" s="23">
        <v>64727645</v>
      </c>
      <c r="F31" s="24">
        <v>64727645</v>
      </c>
      <c r="G31" s="24">
        <v>5123301</v>
      </c>
      <c r="H31" s="24">
        <v>6981958</v>
      </c>
      <c r="I31" s="24">
        <v>6449915</v>
      </c>
      <c r="J31" s="24">
        <v>18555174</v>
      </c>
      <c r="K31" s="24">
        <v>2782172</v>
      </c>
      <c r="L31" s="24"/>
      <c r="M31" s="24"/>
      <c r="N31" s="24">
        <v>2782172</v>
      </c>
      <c r="O31" s="24"/>
      <c r="P31" s="24"/>
      <c r="Q31" s="24"/>
      <c r="R31" s="24"/>
      <c r="S31" s="24"/>
      <c r="T31" s="24"/>
      <c r="U31" s="24"/>
      <c r="V31" s="24"/>
      <c r="W31" s="24">
        <v>21337346</v>
      </c>
      <c r="X31" s="24">
        <v>49680882</v>
      </c>
      <c r="Y31" s="24">
        <v>-28343536</v>
      </c>
      <c r="Z31" s="6">
        <v>-57.05</v>
      </c>
      <c r="AA31" s="22">
        <v>64727645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74875389</v>
      </c>
      <c r="F32" s="21">
        <f t="shared" si="6"/>
        <v>74875389</v>
      </c>
      <c r="G32" s="21">
        <f t="shared" si="6"/>
        <v>2928139</v>
      </c>
      <c r="H32" s="21">
        <f t="shared" si="6"/>
        <v>3528559</v>
      </c>
      <c r="I32" s="21">
        <f t="shared" si="6"/>
        <v>3374425</v>
      </c>
      <c r="J32" s="21">
        <f t="shared" si="6"/>
        <v>9831123</v>
      </c>
      <c r="K32" s="21">
        <f t="shared" si="6"/>
        <v>3418580</v>
      </c>
      <c r="L32" s="21">
        <f t="shared" si="6"/>
        <v>0</v>
      </c>
      <c r="M32" s="21">
        <f t="shared" si="6"/>
        <v>0</v>
      </c>
      <c r="N32" s="21">
        <f t="shared" si="6"/>
        <v>3418580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13249703</v>
      </c>
      <c r="X32" s="21">
        <f t="shared" si="6"/>
        <v>26456424</v>
      </c>
      <c r="Y32" s="21">
        <f t="shared" si="6"/>
        <v>-13206721</v>
      </c>
      <c r="Z32" s="4">
        <f>+IF(X32&lt;&gt;0,+(Y32/X32)*100,0)</f>
        <v>-49.918768311242665</v>
      </c>
      <c r="AA32" s="19">
        <f>SUM(AA33:AA37)</f>
        <v>74875389</v>
      </c>
    </row>
    <row r="33" spans="1:27" ht="13.5">
      <c r="A33" s="5" t="s">
        <v>37</v>
      </c>
      <c r="B33" s="3"/>
      <c r="C33" s="22"/>
      <c r="D33" s="22"/>
      <c r="E33" s="23">
        <v>12359282</v>
      </c>
      <c r="F33" s="24">
        <v>12359282</v>
      </c>
      <c r="G33" s="24">
        <v>705740</v>
      </c>
      <c r="H33" s="24">
        <v>839482</v>
      </c>
      <c r="I33" s="24">
        <v>867840</v>
      </c>
      <c r="J33" s="24">
        <v>2413062</v>
      </c>
      <c r="K33" s="24">
        <v>714494</v>
      </c>
      <c r="L33" s="24"/>
      <c r="M33" s="24"/>
      <c r="N33" s="24">
        <v>714494</v>
      </c>
      <c r="O33" s="24"/>
      <c r="P33" s="24"/>
      <c r="Q33" s="24"/>
      <c r="R33" s="24"/>
      <c r="S33" s="24"/>
      <c r="T33" s="24"/>
      <c r="U33" s="24"/>
      <c r="V33" s="24"/>
      <c r="W33" s="24">
        <v>3127556</v>
      </c>
      <c r="X33" s="24">
        <v>6179670</v>
      </c>
      <c r="Y33" s="24">
        <v>-3052114</v>
      </c>
      <c r="Z33" s="6">
        <v>-49.39</v>
      </c>
      <c r="AA33" s="22">
        <v>12359282</v>
      </c>
    </row>
    <row r="34" spans="1:27" ht="13.5">
      <c r="A34" s="5" t="s">
        <v>38</v>
      </c>
      <c r="B34" s="3"/>
      <c r="C34" s="22"/>
      <c r="D34" s="22"/>
      <c r="E34" s="23">
        <v>12017238</v>
      </c>
      <c r="F34" s="24">
        <v>12017238</v>
      </c>
      <c r="G34" s="24">
        <v>543813</v>
      </c>
      <c r="H34" s="24">
        <v>787779</v>
      </c>
      <c r="I34" s="24">
        <v>619076</v>
      </c>
      <c r="J34" s="24">
        <v>1950668</v>
      </c>
      <c r="K34" s="24">
        <v>823296</v>
      </c>
      <c r="L34" s="24"/>
      <c r="M34" s="24"/>
      <c r="N34" s="24">
        <v>823296</v>
      </c>
      <c r="O34" s="24"/>
      <c r="P34" s="24"/>
      <c r="Q34" s="24"/>
      <c r="R34" s="24"/>
      <c r="S34" s="24"/>
      <c r="T34" s="24"/>
      <c r="U34" s="24"/>
      <c r="V34" s="24"/>
      <c r="W34" s="24">
        <v>2773964</v>
      </c>
      <c r="X34" s="24">
        <v>6008646</v>
      </c>
      <c r="Y34" s="24">
        <v>-3234682</v>
      </c>
      <c r="Z34" s="6">
        <v>-53.83</v>
      </c>
      <c r="AA34" s="22">
        <v>12017238</v>
      </c>
    </row>
    <row r="35" spans="1:27" ht="13.5">
      <c r="A35" s="5" t="s">
        <v>39</v>
      </c>
      <c r="B35" s="3"/>
      <c r="C35" s="22"/>
      <c r="D35" s="22"/>
      <c r="E35" s="23">
        <v>49002501</v>
      </c>
      <c r="F35" s="24">
        <v>49002501</v>
      </c>
      <c r="G35" s="24">
        <v>1585633</v>
      </c>
      <c r="H35" s="24">
        <v>1807831</v>
      </c>
      <c r="I35" s="24">
        <v>1786067</v>
      </c>
      <c r="J35" s="24">
        <v>5179531</v>
      </c>
      <c r="K35" s="24">
        <v>1763208</v>
      </c>
      <c r="L35" s="24"/>
      <c r="M35" s="24"/>
      <c r="N35" s="24">
        <v>1763208</v>
      </c>
      <c r="O35" s="24"/>
      <c r="P35" s="24"/>
      <c r="Q35" s="24"/>
      <c r="R35" s="24"/>
      <c r="S35" s="24"/>
      <c r="T35" s="24"/>
      <c r="U35" s="24"/>
      <c r="V35" s="24"/>
      <c r="W35" s="24">
        <v>6942739</v>
      </c>
      <c r="X35" s="24">
        <v>13519890</v>
      </c>
      <c r="Y35" s="24">
        <v>-6577151</v>
      </c>
      <c r="Z35" s="6">
        <v>-48.65</v>
      </c>
      <c r="AA35" s="22">
        <v>49002501</v>
      </c>
    </row>
    <row r="36" spans="1:27" ht="13.5">
      <c r="A36" s="5" t="s">
        <v>40</v>
      </c>
      <c r="B36" s="3"/>
      <c r="C36" s="22"/>
      <c r="D36" s="22"/>
      <c r="E36" s="23">
        <v>1438257</v>
      </c>
      <c r="F36" s="24">
        <v>1438257</v>
      </c>
      <c r="G36" s="24">
        <v>91679</v>
      </c>
      <c r="H36" s="24">
        <v>92213</v>
      </c>
      <c r="I36" s="24">
        <v>100011</v>
      </c>
      <c r="J36" s="24">
        <v>283903</v>
      </c>
      <c r="K36" s="24">
        <v>116913</v>
      </c>
      <c r="L36" s="24"/>
      <c r="M36" s="24"/>
      <c r="N36" s="24">
        <v>116913</v>
      </c>
      <c r="O36" s="24"/>
      <c r="P36" s="24"/>
      <c r="Q36" s="24"/>
      <c r="R36" s="24"/>
      <c r="S36" s="24"/>
      <c r="T36" s="24"/>
      <c r="U36" s="24"/>
      <c r="V36" s="24"/>
      <c r="W36" s="24">
        <v>400816</v>
      </c>
      <c r="X36" s="24">
        <v>719154</v>
      </c>
      <c r="Y36" s="24">
        <v>-318338</v>
      </c>
      <c r="Z36" s="6">
        <v>-44.27</v>
      </c>
      <c r="AA36" s="22">
        <v>1438257</v>
      </c>
    </row>
    <row r="37" spans="1:27" ht="13.5">
      <c r="A37" s="5" t="s">
        <v>41</v>
      </c>
      <c r="B37" s="3"/>
      <c r="C37" s="25"/>
      <c r="D37" s="25"/>
      <c r="E37" s="26">
        <v>58111</v>
      </c>
      <c r="F37" s="27">
        <v>58111</v>
      </c>
      <c r="G37" s="27">
        <v>1274</v>
      </c>
      <c r="H37" s="27">
        <v>1254</v>
      </c>
      <c r="I37" s="27">
        <v>1431</v>
      </c>
      <c r="J37" s="27">
        <v>3959</v>
      </c>
      <c r="K37" s="27">
        <v>669</v>
      </c>
      <c r="L37" s="27"/>
      <c r="M37" s="27"/>
      <c r="N37" s="27">
        <v>669</v>
      </c>
      <c r="O37" s="27"/>
      <c r="P37" s="27"/>
      <c r="Q37" s="27"/>
      <c r="R37" s="27"/>
      <c r="S37" s="27"/>
      <c r="T37" s="27"/>
      <c r="U37" s="27"/>
      <c r="V37" s="27"/>
      <c r="W37" s="27">
        <v>4628</v>
      </c>
      <c r="X37" s="27">
        <v>29064</v>
      </c>
      <c r="Y37" s="27">
        <v>-24436</v>
      </c>
      <c r="Z37" s="7">
        <v>-84.08</v>
      </c>
      <c r="AA37" s="25">
        <v>58111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92831745</v>
      </c>
      <c r="F38" s="21">
        <f t="shared" si="7"/>
        <v>92831745</v>
      </c>
      <c r="G38" s="21">
        <f t="shared" si="7"/>
        <v>2873609</v>
      </c>
      <c r="H38" s="21">
        <f t="shared" si="7"/>
        <v>3786529</v>
      </c>
      <c r="I38" s="21">
        <f t="shared" si="7"/>
        <v>3471798</v>
      </c>
      <c r="J38" s="21">
        <f t="shared" si="7"/>
        <v>10131936</v>
      </c>
      <c r="K38" s="21">
        <f t="shared" si="7"/>
        <v>3417067</v>
      </c>
      <c r="L38" s="21">
        <f t="shared" si="7"/>
        <v>0</v>
      </c>
      <c r="M38" s="21">
        <f t="shared" si="7"/>
        <v>0</v>
      </c>
      <c r="N38" s="21">
        <f t="shared" si="7"/>
        <v>3417067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13549003</v>
      </c>
      <c r="X38" s="21">
        <f t="shared" si="7"/>
        <v>46415916</v>
      </c>
      <c r="Y38" s="21">
        <f t="shared" si="7"/>
        <v>-32866913</v>
      </c>
      <c r="Z38" s="4">
        <f>+IF(X38&lt;&gt;0,+(Y38/X38)*100,0)</f>
        <v>-70.80957531894879</v>
      </c>
      <c r="AA38" s="19">
        <f>SUM(AA39:AA41)</f>
        <v>92831745</v>
      </c>
    </row>
    <row r="39" spans="1:27" ht="13.5">
      <c r="A39" s="5" t="s">
        <v>43</v>
      </c>
      <c r="B39" s="3"/>
      <c r="C39" s="22"/>
      <c r="D39" s="22"/>
      <c r="E39" s="23">
        <v>20018815</v>
      </c>
      <c r="F39" s="24">
        <v>20018815</v>
      </c>
      <c r="G39" s="24">
        <v>1248476</v>
      </c>
      <c r="H39" s="24">
        <v>1397851</v>
      </c>
      <c r="I39" s="24">
        <v>1263717</v>
      </c>
      <c r="J39" s="24">
        <v>3910044</v>
      </c>
      <c r="K39" s="24">
        <v>1458845</v>
      </c>
      <c r="L39" s="24"/>
      <c r="M39" s="24"/>
      <c r="N39" s="24">
        <v>1458845</v>
      </c>
      <c r="O39" s="24"/>
      <c r="P39" s="24"/>
      <c r="Q39" s="24"/>
      <c r="R39" s="24"/>
      <c r="S39" s="24"/>
      <c r="T39" s="24"/>
      <c r="U39" s="24"/>
      <c r="V39" s="24"/>
      <c r="W39" s="24">
        <v>5368889</v>
      </c>
      <c r="X39" s="24">
        <v>10009416</v>
      </c>
      <c r="Y39" s="24">
        <v>-4640527</v>
      </c>
      <c r="Z39" s="6">
        <v>-46.36</v>
      </c>
      <c r="AA39" s="22">
        <v>20018815</v>
      </c>
    </row>
    <row r="40" spans="1:27" ht="13.5">
      <c r="A40" s="5" t="s">
        <v>44</v>
      </c>
      <c r="B40" s="3"/>
      <c r="C40" s="22"/>
      <c r="D40" s="22"/>
      <c r="E40" s="23">
        <v>70388973</v>
      </c>
      <c r="F40" s="24">
        <v>70388973</v>
      </c>
      <c r="G40" s="24">
        <v>1494370</v>
      </c>
      <c r="H40" s="24">
        <v>2246683</v>
      </c>
      <c r="I40" s="24">
        <v>2066830</v>
      </c>
      <c r="J40" s="24">
        <v>5807883</v>
      </c>
      <c r="K40" s="24">
        <v>1840429</v>
      </c>
      <c r="L40" s="24"/>
      <c r="M40" s="24"/>
      <c r="N40" s="24">
        <v>1840429</v>
      </c>
      <c r="O40" s="24"/>
      <c r="P40" s="24"/>
      <c r="Q40" s="24"/>
      <c r="R40" s="24"/>
      <c r="S40" s="24"/>
      <c r="T40" s="24"/>
      <c r="U40" s="24"/>
      <c r="V40" s="24"/>
      <c r="W40" s="24">
        <v>7648312</v>
      </c>
      <c r="X40" s="24">
        <v>35194506</v>
      </c>
      <c r="Y40" s="24">
        <v>-27546194</v>
      </c>
      <c r="Z40" s="6">
        <v>-78.27</v>
      </c>
      <c r="AA40" s="22">
        <v>70388973</v>
      </c>
    </row>
    <row r="41" spans="1:27" ht="13.5">
      <c r="A41" s="5" t="s">
        <v>45</v>
      </c>
      <c r="B41" s="3"/>
      <c r="C41" s="22"/>
      <c r="D41" s="22"/>
      <c r="E41" s="23">
        <v>2423957</v>
      </c>
      <c r="F41" s="24">
        <v>2423957</v>
      </c>
      <c r="G41" s="24">
        <v>130763</v>
      </c>
      <c r="H41" s="24">
        <v>141995</v>
      </c>
      <c r="I41" s="24">
        <v>141251</v>
      </c>
      <c r="J41" s="24">
        <v>414009</v>
      </c>
      <c r="K41" s="24">
        <v>117793</v>
      </c>
      <c r="L41" s="24"/>
      <c r="M41" s="24"/>
      <c r="N41" s="24">
        <v>117793</v>
      </c>
      <c r="O41" s="24"/>
      <c r="P41" s="24"/>
      <c r="Q41" s="24"/>
      <c r="R41" s="24"/>
      <c r="S41" s="24"/>
      <c r="T41" s="24"/>
      <c r="U41" s="24"/>
      <c r="V41" s="24"/>
      <c r="W41" s="24">
        <v>531802</v>
      </c>
      <c r="X41" s="24">
        <v>1211994</v>
      </c>
      <c r="Y41" s="24">
        <v>-680192</v>
      </c>
      <c r="Z41" s="6">
        <v>-56.12</v>
      </c>
      <c r="AA41" s="22">
        <v>2423957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349594841</v>
      </c>
      <c r="F42" s="21">
        <f t="shared" si="8"/>
        <v>349594841</v>
      </c>
      <c r="G42" s="21">
        <f t="shared" si="8"/>
        <v>23675774</v>
      </c>
      <c r="H42" s="21">
        <f t="shared" si="8"/>
        <v>28274472</v>
      </c>
      <c r="I42" s="21">
        <f t="shared" si="8"/>
        <v>23759599</v>
      </c>
      <c r="J42" s="21">
        <f t="shared" si="8"/>
        <v>75709845</v>
      </c>
      <c r="K42" s="21">
        <f t="shared" si="8"/>
        <v>24164446</v>
      </c>
      <c r="L42" s="21">
        <f t="shared" si="8"/>
        <v>0</v>
      </c>
      <c r="M42" s="21">
        <f t="shared" si="8"/>
        <v>0</v>
      </c>
      <c r="N42" s="21">
        <f t="shared" si="8"/>
        <v>24164446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99874291</v>
      </c>
      <c r="X42" s="21">
        <f t="shared" si="8"/>
        <v>174797544</v>
      </c>
      <c r="Y42" s="21">
        <f t="shared" si="8"/>
        <v>-74923253</v>
      </c>
      <c r="Z42" s="4">
        <f>+IF(X42&lt;&gt;0,+(Y42/X42)*100,0)</f>
        <v>-42.86287512140331</v>
      </c>
      <c r="AA42" s="19">
        <f>SUM(AA43:AA46)</f>
        <v>349594841</v>
      </c>
    </row>
    <row r="43" spans="1:27" ht="13.5">
      <c r="A43" s="5" t="s">
        <v>47</v>
      </c>
      <c r="B43" s="3"/>
      <c r="C43" s="22"/>
      <c r="D43" s="22"/>
      <c r="E43" s="23">
        <v>186905805</v>
      </c>
      <c r="F43" s="24">
        <v>186905805</v>
      </c>
      <c r="G43" s="24">
        <v>17229408</v>
      </c>
      <c r="H43" s="24">
        <v>19385571</v>
      </c>
      <c r="I43" s="24">
        <v>14765736</v>
      </c>
      <c r="J43" s="24">
        <v>51380715</v>
      </c>
      <c r="K43" s="24">
        <v>11694528</v>
      </c>
      <c r="L43" s="24"/>
      <c r="M43" s="24"/>
      <c r="N43" s="24">
        <v>11694528</v>
      </c>
      <c r="O43" s="24"/>
      <c r="P43" s="24"/>
      <c r="Q43" s="24"/>
      <c r="R43" s="24"/>
      <c r="S43" s="24"/>
      <c r="T43" s="24"/>
      <c r="U43" s="24"/>
      <c r="V43" s="24"/>
      <c r="W43" s="24">
        <v>63075243</v>
      </c>
      <c r="X43" s="24">
        <v>93452928</v>
      </c>
      <c r="Y43" s="24">
        <v>-30377685</v>
      </c>
      <c r="Z43" s="6">
        <v>-32.51</v>
      </c>
      <c r="AA43" s="22">
        <v>186905805</v>
      </c>
    </row>
    <row r="44" spans="1:27" ht="13.5">
      <c r="A44" s="5" t="s">
        <v>48</v>
      </c>
      <c r="B44" s="3"/>
      <c r="C44" s="22"/>
      <c r="D44" s="22"/>
      <c r="E44" s="23">
        <v>123729484</v>
      </c>
      <c r="F44" s="24">
        <v>123729484</v>
      </c>
      <c r="G44" s="24">
        <v>4457367</v>
      </c>
      <c r="H44" s="24">
        <v>6355683</v>
      </c>
      <c r="I44" s="24">
        <v>6487639</v>
      </c>
      <c r="J44" s="24">
        <v>17300689</v>
      </c>
      <c r="K44" s="24">
        <v>9048030</v>
      </c>
      <c r="L44" s="24"/>
      <c r="M44" s="24"/>
      <c r="N44" s="24">
        <v>9048030</v>
      </c>
      <c r="O44" s="24"/>
      <c r="P44" s="24"/>
      <c r="Q44" s="24"/>
      <c r="R44" s="24"/>
      <c r="S44" s="24"/>
      <c r="T44" s="24"/>
      <c r="U44" s="24"/>
      <c r="V44" s="24"/>
      <c r="W44" s="24">
        <v>26348719</v>
      </c>
      <c r="X44" s="24">
        <v>61864806</v>
      </c>
      <c r="Y44" s="24">
        <v>-35516087</v>
      </c>
      <c r="Z44" s="6">
        <v>-57.41</v>
      </c>
      <c r="AA44" s="22">
        <v>123729484</v>
      </c>
    </row>
    <row r="45" spans="1:27" ht="13.5">
      <c r="A45" s="5" t="s">
        <v>49</v>
      </c>
      <c r="B45" s="3"/>
      <c r="C45" s="25"/>
      <c r="D45" s="25"/>
      <c r="E45" s="26">
        <v>13753549</v>
      </c>
      <c r="F45" s="27">
        <v>13753549</v>
      </c>
      <c r="G45" s="27">
        <v>614619</v>
      </c>
      <c r="H45" s="27">
        <v>653300</v>
      </c>
      <c r="I45" s="27">
        <v>611882</v>
      </c>
      <c r="J45" s="27">
        <v>1879801</v>
      </c>
      <c r="K45" s="27">
        <v>1342806</v>
      </c>
      <c r="L45" s="27"/>
      <c r="M45" s="27"/>
      <c r="N45" s="27">
        <v>1342806</v>
      </c>
      <c r="O45" s="27"/>
      <c r="P45" s="27"/>
      <c r="Q45" s="27"/>
      <c r="R45" s="27"/>
      <c r="S45" s="27"/>
      <c r="T45" s="27"/>
      <c r="U45" s="27"/>
      <c r="V45" s="27"/>
      <c r="W45" s="27">
        <v>3222607</v>
      </c>
      <c r="X45" s="27">
        <v>6876804</v>
      </c>
      <c r="Y45" s="27">
        <v>-3654197</v>
      </c>
      <c r="Z45" s="7">
        <v>-53.14</v>
      </c>
      <c r="AA45" s="25">
        <v>13753549</v>
      </c>
    </row>
    <row r="46" spans="1:27" ht="13.5">
      <c r="A46" s="5" t="s">
        <v>50</v>
      </c>
      <c r="B46" s="3"/>
      <c r="C46" s="22"/>
      <c r="D46" s="22"/>
      <c r="E46" s="23">
        <v>25206003</v>
      </c>
      <c r="F46" s="24">
        <v>25206003</v>
      </c>
      <c r="G46" s="24">
        <v>1374380</v>
      </c>
      <c r="H46" s="24">
        <v>1879918</v>
      </c>
      <c r="I46" s="24">
        <v>1894342</v>
      </c>
      <c r="J46" s="24">
        <v>5148640</v>
      </c>
      <c r="K46" s="24">
        <v>2079082</v>
      </c>
      <c r="L46" s="24"/>
      <c r="M46" s="24"/>
      <c r="N46" s="24">
        <v>2079082</v>
      </c>
      <c r="O46" s="24"/>
      <c r="P46" s="24"/>
      <c r="Q46" s="24"/>
      <c r="R46" s="24"/>
      <c r="S46" s="24"/>
      <c r="T46" s="24"/>
      <c r="U46" s="24"/>
      <c r="V46" s="24"/>
      <c r="W46" s="24">
        <v>7227722</v>
      </c>
      <c r="X46" s="24">
        <v>12603006</v>
      </c>
      <c r="Y46" s="24">
        <v>-5375284</v>
      </c>
      <c r="Z46" s="6">
        <v>-42.65</v>
      </c>
      <c r="AA46" s="22">
        <v>25206003</v>
      </c>
    </row>
    <row r="47" spans="1:27" ht="13.5">
      <c r="A47" s="2" t="s">
        <v>51</v>
      </c>
      <c r="B47" s="8" t="s">
        <v>52</v>
      </c>
      <c r="C47" s="19"/>
      <c r="D47" s="19"/>
      <c r="E47" s="20">
        <v>1062460</v>
      </c>
      <c r="F47" s="21">
        <v>1062460</v>
      </c>
      <c r="G47" s="21">
        <v>57774</v>
      </c>
      <c r="H47" s="21">
        <v>61263</v>
      </c>
      <c r="I47" s="21">
        <v>59959</v>
      </c>
      <c r="J47" s="21">
        <v>178996</v>
      </c>
      <c r="K47" s="21">
        <v>59868</v>
      </c>
      <c r="L47" s="21"/>
      <c r="M47" s="21"/>
      <c r="N47" s="21">
        <v>59868</v>
      </c>
      <c r="O47" s="21"/>
      <c r="P47" s="21"/>
      <c r="Q47" s="21"/>
      <c r="R47" s="21"/>
      <c r="S47" s="21"/>
      <c r="T47" s="21"/>
      <c r="U47" s="21"/>
      <c r="V47" s="21"/>
      <c r="W47" s="21">
        <v>238864</v>
      </c>
      <c r="X47" s="21">
        <v>531234</v>
      </c>
      <c r="Y47" s="21">
        <v>-292370</v>
      </c>
      <c r="Z47" s="4">
        <v>-55.04</v>
      </c>
      <c r="AA47" s="19">
        <v>1062460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711568485</v>
      </c>
      <c r="F48" s="42">
        <f t="shared" si="9"/>
        <v>711568485</v>
      </c>
      <c r="G48" s="42">
        <f t="shared" si="9"/>
        <v>43003159</v>
      </c>
      <c r="H48" s="42">
        <f t="shared" si="9"/>
        <v>48850277</v>
      </c>
      <c r="I48" s="42">
        <f t="shared" si="9"/>
        <v>43507858</v>
      </c>
      <c r="J48" s="42">
        <f t="shared" si="9"/>
        <v>135361294</v>
      </c>
      <c r="K48" s="42">
        <f t="shared" si="9"/>
        <v>40234295</v>
      </c>
      <c r="L48" s="42">
        <f t="shared" si="9"/>
        <v>0</v>
      </c>
      <c r="M48" s="42">
        <f t="shared" si="9"/>
        <v>0</v>
      </c>
      <c r="N48" s="42">
        <f t="shared" si="9"/>
        <v>40234295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175595589</v>
      </c>
      <c r="X48" s="42">
        <f t="shared" si="9"/>
        <v>360746370</v>
      </c>
      <c r="Y48" s="42">
        <f t="shared" si="9"/>
        <v>-185150781</v>
      </c>
      <c r="Z48" s="43">
        <f>+IF(X48&lt;&gt;0,+(Y48/X48)*100,0)</f>
        <v>-51.32436426179423</v>
      </c>
      <c r="AA48" s="40">
        <f>+AA28+AA32+AA38+AA42+AA47</f>
        <v>711568485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201344683</v>
      </c>
      <c r="F49" s="46">
        <f t="shared" si="10"/>
        <v>201344683</v>
      </c>
      <c r="G49" s="46">
        <f t="shared" si="10"/>
        <v>102848127</v>
      </c>
      <c r="H49" s="46">
        <f t="shared" si="10"/>
        <v>-14633546</v>
      </c>
      <c r="I49" s="46">
        <f t="shared" si="10"/>
        <v>-10891769</v>
      </c>
      <c r="J49" s="46">
        <f t="shared" si="10"/>
        <v>77322812</v>
      </c>
      <c r="K49" s="46">
        <f t="shared" si="10"/>
        <v>-6200251</v>
      </c>
      <c r="L49" s="46">
        <f t="shared" si="10"/>
        <v>0</v>
      </c>
      <c r="M49" s="46">
        <f t="shared" si="10"/>
        <v>0</v>
      </c>
      <c r="N49" s="46">
        <f t="shared" si="10"/>
        <v>-6200251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71122561</v>
      </c>
      <c r="X49" s="46">
        <f>IF(F25=F48,0,X25-X48)</f>
        <v>95710212</v>
      </c>
      <c r="Y49" s="46">
        <f t="shared" si="10"/>
        <v>-24587651</v>
      </c>
      <c r="Z49" s="47">
        <f>+IF(X49&lt;&gt;0,+(Y49/X49)*100,0)</f>
        <v>-25.689683980639387</v>
      </c>
      <c r="AA49" s="44">
        <f>+AA25-AA48</f>
        <v>201344683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103231652</v>
      </c>
      <c r="D5" s="19">
        <f>SUM(D6:D8)</f>
        <v>0</v>
      </c>
      <c r="E5" s="20">
        <f t="shared" si="0"/>
        <v>107043000</v>
      </c>
      <c r="F5" s="21">
        <f t="shared" si="0"/>
        <v>107043000</v>
      </c>
      <c r="G5" s="21">
        <f t="shared" si="0"/>
        <v>39816070</v>
      </c>
      <c r="H5" s="21">
        <f t="shared" si="0"/>
        <v>298549</v>
      </c>
      <c r="I5" s="21">
        <f t="shared" si="0"/>
        <v>834136</v>
      </c>
      <c r="J5" s="21">
        <f t="shared" si="0"/>
        <v>40948755</v>
      </c>
      <c r="K5" s="21">
        <f t="shared" si="0"/>
        <v>681562</v>
      </c>
      <c r="L5" s="21">
        <f t="shared" si="0"/>
        <v>512937</v>
      </c>
      <c r="M5" s="21">
        <f t="shared" si="0"/>
        <v>34033365</v>
      </c>
      <c r="N5" s="21">
        <f t="shared" si="0"/>
        <v>35227864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76176619</v>
      </c>
      <c r="X5" s="21">
        <f t="shared" si="0"/>
        <v>79422502</v>
      </c>
      <c r="Y5" s="21">
        <f t="shared" si="0"/>
        <v>-3245883</v>
      </c>
      <c r="Z5" s="4">
        <f>+IF(X5&lt;&gt;0,+(Y5/X5)*100,0)</f>
        <v>-4.086855636957899</v>
      </c>
      <c r="AA5" s="19">
        <f>SUM(AA6:AA8)</f>
        <v>107043000</v>
      </c>
    </row>
    <row r="6" spans="1:27" ht="13.5">
      <c r="A6" s="5" t="s">
        <v>33</v>
      </c>
      <c r="B6" s="3"/>
      <c r="C6" s="22">
        <v>519276</v>
      </c>
      <c r="D6" s="22"/>
      <c r="E6" s="23">
        <v>1234000</v>
      </c>
      <c r="F6" s="24">
        <v>1234000</v>
      </c>
      <c r="G6" s="24">
        <v>33861</v>
      </c>
      <c r="H6" s="24"/>
      <c r="I6" s="24">
        <v>16502</v>
      </c>
      <c r="J6" s="24">
        <v>50363</v>
      </c>
      <c r="K6" s="24">
        <v>149353</v>
      </c>
      <c r="L6" s="24">
        <v>5468</v>
      </c>
      <c r="M6" s="24">
        <v>209749</v>
      </c>
      <c r="N6" s="24">
        <v>364570</v>
      </c>
      <c r="O6" s="24"/>
      <c r="P6" s="24"/>
      <c r="Q6" s="24"/>
      <c r="R6" s="24"/>
      <c r="S6" s="24"/>
      <c r="T6" s="24"/>
      <c r="U6" s="24"/>
      <c r="V6" s="24"/>
      <c r="W6" s="24">
        <v>414933</v>
      </c>
      <c r="X6" s="24">
        <v>1234000</v>
      </c>
      <c r="Y6" s="24">
        <v>-819067</v>
      </c>
      <c r="Z6" s="6">
        <v>-66.37</v>
      </c>
      <c r="AA6" s="22">
        <v>1234000</v>
      </c>
    </row>
    <row r="7" spans="1:27" ht="13.5">
      <c r="A7" s="5" t="s">
        <v>34</v>
      </c>
      <c r="B7" s="3"/>
      <c r="C7" s="25">
        <v>102183069</v>
      </c>
      <c r="D7" s="25"/>
      <c r="E7" s="26">
        <v>105709000</v>
      </c>
      <c r="F7" s="27">
        <v>105709000</v>
      </c>
      <c r="G7" s="27">
        <v>39574206</v>
      </c>
      <c r="H7" s="27">
        <v>275019</v>
      </c>
      <c r="I7" s="27">
        <v>817634</v>
      </c>
      <c r="J7" s="27">
        <v>40666859</v>
      </c>
      <c r="K7" s="27">
        <v>532209</v>
      </c>
      <c r="L7" s="27">
        <v>498973</v>
      </c>
      <c r="M7" s="27">
        <v>33823616</v>
      </c>
      <c r="N7" s="27">
        <v>34854798</v>
      </c>
      <c r="O7" s="27"/>
      <c r="P7" s="27"/>
      <c r="Q7" s="27"/>
      <c r="R7" s="27"/>
      <c r="S7" s="27"/>
      <c r="T7" s="27"/>
      <c r="U7" s="27"/>
      <c r="V7" s="27"/>
      <c r="W7" s="27">
        <v>75521657</v>
      </c>
      <c r="X7" s="27">
        <v>78088502</v>
      </c>
      <c r="Y7" s="27">
        <v>-2566845</v>
      </c>
      <c r="Z7" s="7">
        <v>-3.29</v>
      </c>
      <c r="AA7" s="25">
        <v>105709000</v>
      </c>
    </row>
    <row r="8" spans="1:27" ht="13.5">
      <c r="A8" s="5" t="s">
        <v>35</v>
      </c>
      <c r="B8" s="3"/>
      <c r="C8" s="22">
        <v>529307</v>
      </c>
      <c r="D8" s="22"/>
      <c r="E8" s="23">
        <v>100000</v>
      </c>
      <c r="F8" s="24">
        <v>100000</v>
      </c>
      <c r="G8" s="24">
        <v>208003</v>
      </c>
      <c r="H8" s="24">
        <v>23530</v>
      </c>
      <c r="I8" s="24"/>
      <c r="J8" s="24">
        <v>231533</v>
      </c>
      <c r="K8" s="24"/>
      <c r="L8" s="24">
        <v>8496</v>
      </c>
      <c r="M8" s="24"/>
      <c r="N8" s="24">
        <v>8496</v>
      </c>
      <c r="O8" s="24"/>
      <c r="P8" s="24"/>
      <c r="Q8" s="24"/>
      <c r="R8" s="24"/>
      <c r="S8" s="24"/>
      <c r="T8" s="24"/>
      <c r="U8" s="24"/>
      <c r="V8" s="24"/>
      <c r="W8" s="24">
        <v>240029</v>
      </c>
      <c r="X8" s="24">
        <v>100000</v>
      </c>
      <c r="Y8" s="24">
        <v>140029</v>
      </c>
      <c r="Z8" s="6">
        <v>140.03</v>
      </c>
      <c r="AA8" s="22">
        <v>100000</v>
      </c>
    </row>
    <row r="9" spans="1:27" ht="13.5">
      <c r="A9" s="2" t="s">
        <v>36</v>
      </c>
      <c r="B9" s="3"/>
      <c r="C9" s="19">
        <f aca="true" t="shared" si="1" ref="C9:Y9">SUM(C10:C14)</f>
        <v>1730072</v>
      </c>
      <c r="D9" s="19">
        <f>SUM(D10:D14)</f>
        <v>0</v>
      </c>
      <c r="E9" s="20">
        <f t="shared" si="1"/>
        <v>60000</v>
      </c>
      <c r="F9" s="21">
        <f t="shared" si="1"/>
        <v>60000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399</v>
      </c>
      <c r="M9" s="21">
        <f t="shared" si="1"/>
        <v>0</v>
      </c>
      <c r="N9" s="21">
        <f t="shared" si="1"/>
        <v>399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399</v>
      </c>
      <c r="X9" s="21">
        <f t="shared" si="1"/>
        <v>30000</v>
      </c>
      <c r="Y9" s="21">
        <f t="shared" si="1"/>
        <v>-29601</v>
      </c>
      <c r="Z9" s="4">
        <f>+IF(X9&lt;&gt;0,+(Y9/X9)*100,0)</f>
        <v>-98.67</v>
      </c>
      <c r="AA9" s="19">
        <f>SUM(AA10:AA14)</f>
        <v>60000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1730072</v>
      </c>
      <c r="D12" s="22"/>
      <c r="E12" s="23">
        <v>60000</v>
      </c>
      <c r="F12" s="24">
        <v>60000</v>
      </c>
      <c r="G12" s="24"/>
      <c r="H12" s="24"/>
      <c r="I12" s="24"/>
      <c r="J12" s="24"/>
      <c r="K12" s="24"/>
      <c r="L12" s="24">
        <v>399</v>
      </c>
      <c r="M12" s="24"/>
      <c r="N12" s="24">
        <v>399</v>
      </c>
      <c r="O12" s="24"/>
      <c r="P12" s="24"/>
      <c r="Q12" s="24"/>
      <c r="R12" s="24"/>
      <c r="S12" s="24"/>
      <c r="T12" s="24"/>
      <c r="U12" s="24"/>
      <c r="V12" s="24"/>
      <c r="W12" s="24">
        <v>399</v>
      </c>
      <c r="X12" s="24">
        <v>30000</v>
      </c>
      <c r="Y12" s="24">
        <v>-29601</v>
      </c>
      <c r="Z12" s="6">
        <v>-98.67</v>
      </c>
      <c r="AA12" s="22">
        <v>60000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4548026</v>
      </c>
      <c r="D15" s="19">
        <f>SUM(D16:D18)</f>
        <v>0</v>
      </c>
      <c r="E15" s="20">
        <f t="shared" si="2"/>
        <v>2779000</v>
      </c>
      <c r="F15" s="21">
        <f t="shared" si="2"/>
        <v>2779000</v>
      </c>
      <c r="G15" s="21">
        <f t="shared" si="2"/>
        <v>0</v>
      </c>
      <c r="H15" s="21">
        <f t="shared" si="2"/>
        <v>0</v>
      </c>
      <c r="I15" s="21">
        <f t="shared" si="2"/>
        <v>428000</v>
      </c>
      <c r="J15" s="21">
        <f t="shared" si="2"/>
        <v>428000</v>
      </c>
      <c r="K15" s="21">
        <f t="shared" si="2"/>
        <v>0</v>
      </c>
      <c r="L15" s="21">
        <f t="shared" si="2"/>
        <v>395000</v>
      </c>
      <c r="M15" s="21">
        <f t="shared" si="2"/>
        <v>217000</v>
      </c>
      <c r="N15" s="21">
        <f t="shared" si="2"/>
        <v>612000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1040000</v>
      </c>
      <c r="X15" s="21">
        <f t="shared" si="2"/>
        <v>2479000</v>
      </c>
      <c r="Y15" s="21">
        <f t="shared" si="2"/>
        <v>-1439000</v>
      </c>
      <c r="Z15" s="4">
        <f>+IF(X15&lt;&gt;0,+(Y15/X15)*100,0)</f>
        <v>-58.047599838644615</v>
      </c>
      <c r="AA15" s="19">
        <f>SUM(AA16:AA18)</f>
        <v>2779000</v>
      </c>
    </row>
    <row r="16" spans="1:27" ht="13.5">
      <c r="A16" s="5" t="s">
        <v>43</v>
      </c>
      <c r="B16" s="3"/>
      <c r="C16" s="22">
        <v>271708</v>
      </c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4276318</v>
      </c>
      <c r="D17" s="22"/>
      <c r="E17" s="23">
        <v>2779000</v>
      </c>
      <c r="F17" s="24">
        <v>2779000</v>
      </c>
      <c r="G17" s="24"/>
      <c r="H17" s="24"/>
      <c r="I17" s="24">
        <v>428000</v>
      </c>
      <c r="J17" s="24">
        <v>428000</v>
      </c>
      <c r="K17" s="24"/>
      <c r="L17" s="24">
        <v>395000</v>
      </c>
      <c r="M17" s="24">
        <v>217000</v>
      </c>
      <c r="N17" s="24">
        <v>612000</v>
      </c>
      <c r="O17" s="24"/>
      <c r="P17" s="24"/>
      <c r="Q17" s="24"/>
      <c r="R17" s="24"/>
      <c r="S17" s="24"/>
      <c r="T17" s="24"/>
      <c r="U17" s="24"/>
      <c r="V17" s="24"/>
      <c r="W17" s="24">
        <v>1040000</v>
      </c>
      <c r="X17" s="24">
        <v>2479000</v>
      </c>
      <c r="Y17" s="24">
        <v>-1439000</v>
      </c>
      <c r="Z17" s="6">
        <v>-58.05</v>
      </c>
      <c r="AA17" s="22">
        <v>2779000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>
        <v>1670741</v>
      </c>
      <c r="D24" s="19"/>
      <c r="E24" s="20">
        <v>1574000</v>
      </c>
      <c r="F24" s="21">
        <v>1574000</v>
      </c>
      <c r="G24" s="21">
        <v>210092</v>
      </c>
      <c r="H24" s="21">
        <v>173679</v>
      </c>
      <c r="I24" s="21">
        <v>165781</v>
      </c>
      <c r="J24" s="21">
        <v>549552</v>
      </c>
      <c r="K24" s="21">
        <v>158286</v>
      </c>
      <c r="L24" s="21">
        <v>120982</v>
      </c>
      <c r="M24" s="21">
        <v>284567</v>
      </c>
      <c r="N24" s="21">
        <v>563835</v>
      </c>
      <c r="O24" s="21"/>
      <c r="P24" s="21"/>
      <c r="Q24" s="21"/>
      <c r="R24" s="21"/>
      <c r="S24" s="21"/>
      <c r="T24" s="21"/>
      <c r="U24" s="21"/>
      <c r="V24" s="21"/>
      <c r="W24" s="21">
        <v>1113387</v>
      </c>
      <c r="X24" s="21">
        <v>787002</v>
      </c>
      <c r="Y24" s="21">
        <v>326385</v>
      </c>
      <c r="Z24" s="4">
        <v>41.47</v>
      </c>
      <c r="AA24" s="19">
        <v>1574000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111180491</v>
      </c>
      <c r="D25" s="40">
        <f>+D5+D9+D15+D19+D24</f>
        <v>0</v>
      </c>
      <c r="E25" s="41">
        <f t="shared" si="4"/>
        <v>111456000</v>
      </c>
      <c r="F25" s="42">
        <f t="shared" si="4"/>
        <v>111456000</v>
      </c>
      <c r="G25" s="42">
        <f t="shared" si="4"/>
        <v>40026162</v>
      </c>
      <c r="H25" s="42">
        <f t="shared" si="4"/>
        <v>472228</v>
      </c>
      <c r="I25" s="42">
        <f t="shared" si="4"/>
        <v>1427917</v>
      </c>
      <c r="J25" s="42">
        <f t="shared" si="4"/>
        <v>41926307</v>
      </c>
      <c r="K25" s="42">
        <f t="shared" si="4"/>
        <v>839848</v>
      </c>
      <c r="L25" s="42">
        <f t="shared" si="4"/>
        <v>1029318</v>
      </c>
      <c r="M25" s="42">
        <f t="shared" si="4"/>
        <v>34534932</v>
      </c>
      <c r="N25" s="42">
        <f t="shared" si="4"/>
        <v>36404098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78330405</v>
      </c>
      <c r="X25" s="42">
        <f t="shared" si="4"/>
        <v>82718504</v>
      </c>
      <c r="Y25" s="42">
        <f t="shared" si="4"/>
        <v>-4388099</v>
      </c>
      <c r="Z25" s="43">
        <f>+IF(X25&lt;&gt;0,+(Y25/X25)*100,0)</f>
        <v>-5.304857786112766</v>
      </c>
      <c r="AA25" s="40">
        <f>+AA5+AA9+AA15+AA19+AA24</f>
        <v>111456000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52335670</v>
      </c>
      <c r="D28" s="19">
        <f>SUM(D29:D31)</f>
        <v>0</v>
      </c>
      <c r="E28" s="20">
        <f t="shared" si="5"/>
        <v>58054023</v>
      </c>
      <c r="F28" s="21">
        <f t="shared" si="5"/>
        <v>58054023</v>
      </c>
      <c r="G28" s="21">
        <f t="shared" si="5"/>
        <v>3991889</v>
      </c>
      <c r="H28" s="21">
        <f t="shared" si="5"/>
        <v>4087281</v>
      </c>
      <c r="I28" s="21">
        <f t="shared" si="5"/>
        <v>4589854</v>
      </c>
      <c r="J28" s="21">
        <f t="shared" si="5"/>
        <v>12669024</v>
      </c>
      <c r="K28" s="21">
        <f t="shared" si="5"/>
        <v>4619759</v>
      </c>
      <c r="L28" s="21">
        <f t="shared" si="5"/>
        <v>4080515</v>
      </c>
      <c r="M28" s="21">
        <f t="shared" si="5"/>
        <v>5370689</v>
      </c>
      <c r="N28" s="21">
        <f t="shared" si="5"/>
        <v>14070963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26739987</v>
      </c>
      <c r="X28" s="21">
        <f t="shared" si="5"/>
        <v>28067172</v>
      </c>
      <c r="Y28" s="21">
        <f t="shared" si="5"/>
        <v>-1327185</v>
      </c>
      <c r="Z28" s="4">
        <f>+IF(X28&lt;&gt;0,+(Y28/X28)*100,0)</f>
        <v>-4.728602511147186</v>
      </c>
      <c r="AA28" s="19">
        <f>SUM(AA29:AA31)</f>
        <v>58054023</v>
      </c>
    </row>
    <row r="29" spans="1:27" ht="13.5">
      <c r="A29" s="5" t="s">
        <v>33</v>
      </c>
      <c r="B29" s="3"/>
      <c r="C29" s="22">
        <v>26302305</v>
      </c>
      <c r="D29" s="22"/>
      <c r="E29" s="23">
        <v>28551486</v>
      </c>
      <c r="F29" s="24">
        <v>28551486</v>
      </c>
      <c r="G29" s="24">
        <v>2301627</v>
      </c>
      <c r="H29" s="24">
        <v>1763673</v>
      </c>
      <c r="I29" s="24">
        <v>2124512</v>
      </c>
      <c r="J29" s="24">
        <v>6189812</v>
      </c>
      <c r="K29" s="24">
        <v>2572621</v>
      </c>
      <c r="L29" s="24">
        <v>1777556</v>
      </c>
      <c r="M29" s="24">
        <v>2105523</v>
      </c>
      <c r="N29" s="24">
        <v>6455700</v>
      </c>
      <c r="O29" s="24"/>
      <c r="P29" s="24"/>
      <c r="Q29" s="24"/>
      <c r="R29" s="24"/>
      <c r="S29" s="24"/>
      <c r="T29" s="24"/>
      <c r="U29" s="24"/>
      <c r="V29" s="24"/>
      <c r="W29" s="24">
        <v>12645512</v>
      </c>
      <c r="X29" s="24">
        <v>14358194</v>
      </c>
      <c r="Y29" s="24">
        <v>-1712682</v>
      </c>
      <c r="Z29" s="6">
        <v>-11.93</v>
      </c>
      <c r="AA29" s="22">
        <v>28551486</v>
      </c>
    </row>
    <row r="30" spans="1:27" ht="13.5">
      <c r="A30" s="5" t="s">
        <v>34</v>
      </c>
      <c r="B30" s="3"/>
      <c r="C30" s="25">
        <v>11576434</v>
      </c>
      <c r="D30" s="25"/>
      <c r="E30" s="26">
        <v>13197256</v>
      </c>
      <c r="F30" s="27">
        <v>13197256</v>
      </c>
      <c r="G30" s="27">
        <v>792722</v>
      </c>
      <c r="H30" s="27">
        <v>792156</v>
      </c>
      <c r="I30" s="27">
        <v>1359432</v>
      </c>
      <c r="J30" s="27">
        <v>2944310</v>
      </c>
      <c r="K30" s="27">
        <v>1076122</v>
      </c>
      <c r="L30" s="27">
        <v>1359265</v>
      </c>
      <c r="M30" s="27">
        <v>1130973</v>
      </c>
      <c r="N30" s="27">
        <v>3566360</v>
      </c>
      <c r="O30" s="27"/>
      <c r="P30" s="27"/>
      <c r="Q30" s="27"/>
      <c r="R30" s="27"/>
      <c r="S30" s="27"/>
      <c r="T30" s="27"/>
      <c r="U30" s="27"/>
      <c r="V30" s="27"/>
      <c r="W30" s="27">
        <v>6510670</v>
      </c>
      <c r="X30" s="27">
        <v>5258376</v>
      </c>
      <c r="Y30" s="27">
        <v>1252294</v>
      </c>
      <c r="Z30" s="7">
        <v>23.82</v>
      </c>
      <c r="AA30" s="25">
        <v>13197256</v>
      </c>
    </row>
    <row r="31" spans="1:27" ht="13.5">
      <c r="A31" s="5" t="s">
        <v>35</v>
      </c>
      <c r="B31" s="3"/>
      <c r="C31" s="22">
        <v>14456931</v>
      </c>
      <c r="D31" s="22"/>
      <c r="E31" s="23">
        <v>16305281</v>
      </c>
      <c r="F31" s="24">
        <v>16305281</v>
      </c>
      <c r="G31" s="24">
        <v>897540</v>
      </c>
      <c r="H31" s="24">
        <v>1531452</v>
      </c>
      <c r="I31" s="24">
        <v>1105910</v>
      </c>
      <c r="J31" s="24">
        <v>3534902</v>
      </c>
      <c r="K31" s="24">
        <v>971016</v>
      </c>
      <c r="L31" s="24">
        <v>943694</v>
      </c>
      <c r="M31" s="24">
        <v>2134193</v>
      </c>
      <c r="N31" s="24">
        <v>4048903</v>
      </c>
      <c r="O31" s="24"/>
      <c r="P31" s="24"/>
      <c r="Q31" s="24"/>
      <c r="R31" s="24"/>
      <c r="S31" s="24"/>
      <c r="T31" s="24"/>
      <c r="U31" s="24"/>
      <c r="V31" s="24"/>
      <c r="W31" s="24">
        <v>7583805</v>
      </c>
      <c r="X31" s="24">
        <v>8450602</v>
      </c>
      <c r="Y31" s="24">
        <v>-866797</v>
      </c>
      <c r="Z31" s="6">
        <v>-10.26</v>
      </c>
      <c r="AA31" s="22">
        <v>16305281</v>
      </c>
    </row>
    <row r="32" spans="1:27" ht="13.5">
      <c r="A32" s="2" t="s">
        <v>36</v>
      </c>
      <c r="B32" s="3"/>
      <c r="C32" s="19">
        <f aca="true" t="shared" si="6" ref="C32:Y32">SUM(C33:C37)</f>
        <v>44128394</v>
      </c>
      <c r="D32" s="19">
        <f>SUM(D33:D37)</f>
        <v>0</v>
      </c>
      <c r="E32" s="20">
        <f t="shared" si="6"/>
        <v>50168036</v>
      </c>
      <c r="F32" s="21">
        <f t="shared" si="6"/>
        <v>50168036</v>
      </c>
      <c r="G32" s="21">
        <f t="shared" si="6"/>
        <v>1968458</v>
      </c>
      <c r="H32" s="21">
        <f t="shared" si="6"/>
        <v>2376347</v>
      </c>
      <c r="I32" s="21">
        <f t="shared" si="6"/>
        <v>2276834</v>
      </c>
      <c r="J32" s="21">
        <f t="shared" si="6"/>
        <v>6621639</v>
      </c>
      <c r="K32" s="21">
        <f t="shared" si="6"/>
        <v>3715117</v>
      </c>
      <c r="L32" s="21">
        <f t="shared" si="6"/>
        <v>3377089</v>
      </c>
      <c r="M32" s="21">
        <f t="shared" si="6"/>
        <v>5491542</v>
      </c>
      <c r="N32" s="21">
        <f t="shared" si="6"/>
        <v>12583748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19205387</v>
      </c>
      <c r="X32" s="21">
        <f t="shared" si="6"/>
        <v>24778362</v>
      </c>
      <c r="Y32" s="21">
        <f t="shared" si="6"/>
        <v>-5572975</v>
      </c>
      <c r="Z32" s="4">
        <f>+IF(X32&lt;&gt;0,+(Y32/X32)*100,0)</f>
        <v>-22.49129704376746</v>
      </c>
      <c r="AA32" s="19">
        <f>SUM(AA33:AA37)</f>
        <v>50168036</v>
      </c>
    </row>
    <row r="33" spans="1:27" ht="13.5">
      <c r="A33" s="5" t="s">
        <v>37</v>
      </c>
      <c r="B33" s="3"/>
      <c r="C33" s="22">
        <v>2450510</v>
      </c>
      <c r="D33" s="22"/>
      <c r="E33" s="23">
        <v>2835953</v>
      </c>
      <c r="F33" s="24">
        <v>2835953</v>
      </c>
      <c r="G33" s="24">
        <v>120443</v>
      </c>
      <c r="H33" s="24">
        <v>232730</v>
      </c>
      <c r="I33" s="24">
        <v>223535</v>
      </c>
      <c r="J33" s="24">
        <v>576708</v>
      </c>
      <c r="K33" s="24">
        <v>206992</v>
      </c>
      <c r="L33" s="24">
        <v>224770</v>
      </c>
      <c r="M33" s="24">
        <v>216662</v>
      </c>
      <c r="N33" s="24">
        <v>648424</v>
      </c>
      <c r="O33" s="24"/>
      <c r="P33" s="24"/>
      <c r="Q33" s="24"/>
      <c r="R33" s="24"/>
      <c r="S33" s="24"/>
      <c r="T33" s="24"/>
      <c r="U33" s="24"/>
      <c r="V33" s="24"/>
      <c r="W33" s="24">
        <v>1225132</v>
      </c>
      <c r="X33" s="24">
        <v>1401780</v>
      </c>
      <c r="Y33" s="24">
        <v>-176648</v>
      </c>
      <c r="Z33" s="6">
        <v>-12.6</v>
      </c>
      <c r="AA33" s="22">
        <v>2835953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25301083</v>
      </c>
      <c r="D35" s="22"/>
      <c r="E35" s="23">
        <v>29639698</v>
      </c>
      <c r="F35" s="24">
        <v>29639698</v>
      </c>
      <c r="G35" s="24">
        <v>524397</v>
      </c>
      <c r="H35" s="24">
        <v>699697</v>
      </c>
      <c r="I35" s="24">
        <v>860743</v>
      </c>
      <c r="J35" s="24">
        <v>2084837</v>
      </c>
      <c r="K35" s="24">
        <v>2267988</v>
      </c>
      <c r="L35" s="24">
        <v>2005717</v>
      </c>
      <c r="M35" s="24">
        <v>4060607</v>
      </c>
      <c r="N35" s="24">
        <v>8334312</v>
      </c>
      <c r="O35" s="24"/>
      <c r="P35" s="24"/>
      <c r="Q35" s="24"/>
      <c r="R35" s="24"/>
      <c r="S35" s="24"/>
      <c r="T35" s="24"/>
      <c r="U35" s="24"/>
      <c r="V35" s="24"/>
      <c r="W35" s="24">
        <v>10419149</v>
      </c>
      <c r="X35" s="24">
        <v>14765802</v>
      </c>
      <c r="Y35" s="24">
        <v>-4346653</v>
      </c>
      <c r="Z35" s="6">
        <v>-29.44</v>
      </c>
      <c r="AA35" s="22">
        <v>29639698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16376801</v>
      </c>
      <c r="D37" s="25"/>
      <c r="E37" s="26">
        <v>17692385</v>
      </c>
      <c r="F37" s="27">
        <v>17692385</v>
      </c>
      <c r="G37" s="27">
        <v>1323618</v>
      </c>
      <c r="H37" s="27">
        <v>1443920</v>
      </c>
      <c r="I37" s="27">
        <v>1192556</v>
      </c>
      <c r="J37" s="27">
        <v>3960094</v>
      </c>
      <c r="K37" s="27">
        <v>1240137</v>
      </c>
      <c r="L37" s="27">
        <v>1146602</v>
      </c>
      <c r="M37" s="27">
        <v>1214273</v>
      </c>
      <c r="N37" s="27">
        <v>3601012</v>
      </c>
      <c r="O37" s="27"/>
      <c r="P37" s="27"/>
      <c r="Q37" s="27"/>
      <c r="R37" s="27"/>
      <c r="S37" s="27"/>
      <c r="T37" s="27"/>
      <c r="U37" s="27"/>
      <c r="V37" s="27"/>
      <c r="W37" s="27">
        <v>7561106</v>
      </c>
      <c r="X37" s="27">
        <v>8610780</v>
      </c>
      <c r="Y37" s="27">
        <v>-1049674</v>
      </c>
      <c r="Z37" s="7">
        <v>-12.19</v>
      </c>
      <c r="AA37" s="25">
        <v>17692385</v>
      </c>
    </row>
    <row r="38" spans="1:27" ht="13.5">
      <c r="A38" s="2" t="s">
        <v>42</v>
      </c>
      <c r="B38" s="8"/>
      <c r="C38" s="19">
        <f aca="true" t="shared" si="7" ref="C38:Y38">SUM(C39:C41)</f>
        <v>24023676</v>
      </c>
      <c r="D38" s="19">
        <f>SUM(D39:D41)</f>
        <v>0</v>
      </c>
      <c r="E38" s="20">
        <f t="shared" si="7"/>
        <v>11037121</v>
      </c>
      <c r="F38" s="21">
        <f t="shared" si="7"/>
        <v>11037121</v>
      </c>
      <c r="G38" s="21">
        <f t="shared" si="7"/>
        <v>929775</v>
      </c>
      <c r="H38" s="21">
        <f t="shared" si="7"/>
        <v>657884</v>
      </c>
      <c r="I38" s="21">
        <f t="shared" si="7"/>
        <v>1599636</v>
      </c>
      <c r="J38" s="21">
        <f t="shared" si="7"/>
        <v>3187295</v>
      </c>
      <c r="K38" s="21">
        <f t="shared" si="7"/>
        <v>604693</v>
      </c>
      <c r="L38" s="21">
        <f t="shared" si="7"/>
        <v>1212186</v>
      </c>
      <c r="M38" s="21">
        <f t="shared" si="7"/>
        <v>1334816</v>
      </c>
      <c r="N38" s="21">
        <f t="shared" si="7"/>
        <v>3151695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6338990</v>
      </c>
      <c r="X38" s="21">
        <f t="shared" si="7"/>
        <v>5445810</v>
      </c>
      <c r="Y38" s="21">
        <f t="shared" si="7"/>
        <v>893180</v>
      </c>
      <c r="Z38" s="4">
        <f>+IF(X38&lt;&gt;0,+(Y38/X38)*100,0)</f>
        <v>16.401233241703256</v>
      </c>
      <c r="AA38" s="19">
        <f>SUM(AA39:AA41)</f>
        <v>11037121</v>
      </c>
    </row>
    <row r="39" spans="1:27" ht="13.5">
      <c r="A39" s="5" t="s">
        <v>43</v>
      </c>
      <c r="B39" s="3"/>
      <c r="C39" s="22">
        <v>6697578</v>
      </c>
      <c r="D39" s="22"/>
      <c r="E39" s="23">
        <v>5015430</v>
      </c>
      <c r="F39" s="24">
        <v>5015430</v>
      </c>
      <c r="G39" s="24">
        <v>351659</v>
      </c>
      <c r="H39" s="24">
        <v>323460</v>
      </c>
      <c r="I39" s="24">
        <v>500517</v>
      </c>
      <c r="J39" s="24">
        <v>1175636</v>
      </c>
      <c r="K39" s="24">
        <v>363839</v>
      </c>
      <c r="L39" s="24">
        <v>287066</v>
      </c>
      <c r="M39" s="24">
        <v>366191</v>
      </c>
      <c r="N39" s="24">
        <v>1017096</v>
      </c>
      <c r="O39" s="24"/>
      <c r="P39" s="24"/>
      <c r="Q39" s="24"/>
      <c r="R39" s="24"/>
      <c r="S39" s="24"/>
      <c r="T39" s="24"/>
      <c r="U39" s="24"/>
      <c r="V39" s="24"/>
      <c r="W39" s="24">
        <v>2192732</v>
      </c>
      <c r="X39" s="24">
        <v>2477136</v>
      </c>
      <c r="Y39" s="24">
        <v>-284404</v>
      </c>
      <c r="Z39" s="6">
        <v>-11.48</v>
      </c>
      <c r="AA39" s="22">
        <v>5015430</v>
      </c>
    </row>
    <row r="40" spans="1:27" ht="13.5">
      <c r="A40" s="5" t="s">
        <v>44</v>
      </c>
      <c r="B40" s="3"/>
      <c r="C40" s="22">
        <v>17326098</v>
      </c>
      <c r="D40" s="22"/>
      <c r="E40" s="23">
        <v>6021691</v>
      </c>
      <c r="F40" s="24">
        <v>6021691</v>
      </c>
      <c r="G40" s="24">
        <v>578116</v>
      </c>
      <c r="H40" s="24">
        <v>334424</v>
      </c>
      <c r="I40" s="24">
        <v>1099119</v>
      </c>
      <c r="J40" s="24">
        <v>2011659</v>
      </c>
      <c r="K40" s="24">
        <v>240854</v>
      </c>
      <c r="L40" s="24">
        <v>925120</v>
      </c>
      <c r="M40" s="24">
        <v>968625</v>
      </c>
      <c r="N40" s="24">
        <v>2134599</v>
      </c>
      <c r="O40" s="24"/>
      <c r="P40" s="24"/>
      <c r="Q40" s="24"/>
      <c r="R40" s="24"/>
      <c r="S40" s="24"/>
      <c r="T40" s="24"/>
      <c r="U40" s="24"/>
      <c r="V40" s="24"/>
      <c r="W40" s="24">
        <v>4146258</v>
      </c>
      <c r="X40" s="24">
        <v>2968674</v>
      </c>
      <c r="Y40" s="24">
        <v>1177584</v>
      </c>
      <c r="Z40" s="6">
        <v>39.67</v>
      </c>
      <c r="AA40" s="22">
        <v>6021691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>
        <v>5723564</v>
      </c>
      <c r="D47" s="19"/>
      <c r="E47" s="20">
        <v>5956928</v>
      </c>
      <c r="F47" s="21">
        <v>5956928</v>
      </c>
      <c r="G47" s="21">
        <v>455212</v>
      </c>
      <c r="H47" s="21">
        <v>344714</v>
      </c>
      <c r="I47" s="21">
        <v>540408</v>
      </c>
      <c r="J47" s="21">
        <v>1340334</v>
      </c>
      <c r="K47" s="21">
        <v>445233</v>
      </c>
      <c r="L47" s="21">
        <v>416518</v>
      </c>
      <c r="M47" s="21">
        <v>623989</v>
      </c>
      <c r="N47" s="21">
        <v>1485740</v>
      </c>
      <c r="O47" s="21"/>
      <c r="P47" s="21"/>
      <c r="Q47" s="21"/>
      <c r="R47" s="21"/>
      <c r="S47" s="21"/>
      <c r="T47" s="21"/>
      <c r="U47" s="21"/>
      <c r="V47" s="21"/>
      <c r="W47" s="21">
        <v>2826074</v>
      </c>
      <c r="X47" s="21">
        <v>2794830</v>
      </c>
      <c r="Y47" s="21">
        <v>31244</v>
      </c>
      <c r="Z47" s="4">
        <v>1.12</v>
      </c>
      <c r="AA47" s="19">
        <v>5956928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126211304</v>
      </c>
      <c r="D48" s="40">
        <f>+D28+D32+D38+D42+D47</f>
        <v>0</v>
      </c>
      <c r="E48" s="41">
        <f t="shared" si="9"/>
        <v>125216108</v>
      </c>
      <c r="F48" s="42">
        <f t="shared" si="9"/>
        <v>125216108</v>
      </c>
      <c r="G48" s="42">
        <f t="shared" si="9"/>
        <v>7345334</v>
      </c>
      <c r="H48" s="42">
        <f t="shared" si="9"/>
        <v>7466226</v>
      </c>
      <c r="I48" s="42">
        <f t="shared" si="9"/>
        <v>9006732</v>
      </c>
      <c r="J48" s="42">
        <f t="shared" si="9"/>
        <v>23818292</v>
      </c>
      <c r="K48" s="42">
        <f t="shared" si="9"/>
        <v>9384802</v>
      </c>
      <c r="L48" s="42">
        <f t="shared" si="9"/>
        <v>9086308</v>
      </c>
      <c r="M48" s="42">
        <f t="shared" si="9"/>
        <v>12821036</v>
      </c>
      <c r="N48" s="42">
        <f t="shared" si="9"/>
        <v>31292146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55110438</v>
      </c>
      <c r="X48" s="42">
        <f t="shared" si="9"/>
        <v>61086174</v>
      </c>
      <c r="Y48" s="42">
        <f t="shared" si="9"/>
        <v>-5975736</v>
      </c>
      <c r="Z48" s="43">
        <f>+IF(X48&lt;&gt;0,+(Y48/X48)*100,0)</f>
        <v>-9.782468942972267</v>
      </c>
      <c r="AA48" s="40">
        <f>+AA28+AA32+AA38+AA42+AA47</f>
        <v>125216108</v>
      </c>
    </row>
    <row r="49" spans="1:27" ht="13.5">
      <c r="A49" s="14" t="s">
        <v>58</v>
      </c>
      <c r="B49" s="15"/>
      <c r="C49" s="44">
        <f aca="true" t="shared" si="10" ref="C49:Y49">+C25-C48</f>
        <v>-15030813</v>
      </c>
      <c r="D49" s="44">
        <f>+D25-D48</f>
        <v>0</v>
      </c>
      <c r="E49" s="45">
        <f t="shared" si="10"/>
        <v>-13760108</v>
      </c>
      <c r="F49" s="46">
        <f t="shared" si="10"/>
        <v>-13760108</v>
      </c>
      <c r="G49" s="46">
        <f t="shared" si="10"/>
        <v>32680828</v>
      </c>
      <c r="H49" s="46">
        <f t="shared" si="10"/>
        <v>-6993998</v>
      </c>
      <c r="I49" s="46">
        <f t="shared" si="10"/>
        <v>-7578815</v>
      </c>
      <c r="J49" s="46">
        <f t="shared" si="10"/>
        <v>18108015</v>
      </c>
      <c r="K49" s="46">
        <f t="shared" si="10"/>
        <v>-8544954</v>
      </c>
      <c r="L49" s="46">
        <f t="shared" si="10"/>
        <v>-8056990</v>
      </c>
      <c r="M49" s="46">
        <f t="shared" si="10"/>
        <v>21713896</v>
      </c>
      <c r="N49" s="46">
        <f t="shared" si="10"/>
        <v>5111952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23219967</v>
      </c>
      <c r="X49" s="46">
        <f>IF(F25=F48,0,X25-X48)</f>
        <v>21632330</v>
      </c>
      <c r="Y49" s="46">
        <f t="shared" si="10"/>
        <v>1587637</v>
      </c>
      <c r="Z49" s="47">
        <f>+IF(X49&lt;&gt;0,+(Y49/X49)*100,0)</f>
        <v>7.33918630124448</v>
      </c>
      <c r="AA49" s="44">
        <f>+AA25-AA48</f>
        <v>-13760108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144664360</v>
      </c>
      <c r="F5" s="21">
        <f t="shared" si="0"/>
        <v>144664360</v>
      </c>
      <c r="G5" s="21">
        <f t="shared" si="0"/>
        <v>40631578</v>
      </c>
      <c r="H5" s="21">
        <f t="shared" si="0"/>
        <v>3566924</v>
      </c>
      <c r="I5" s="21">
        <f t="shared" si="0"/>
        <v>4740183</v>
      </c>
      <c r="J5" s="21">
        <f t="shared" si="0"/>
        <v>48938685</v>
      </c>
      <c r="K5" s="21">
        <f t="shared" si="0"/>
        <v>1677550</v>
      </c>
      <c r="L5" s="21">
        <f t="shared" si="0"/>
        <v>3065635</v>
      </c>
      <c r="M5" s="21">
        <f t="shared" si="0"/>
        <v>43327382</v>
      </c>
      <c r="N5" s="21">
        <f t="shared" si="0"/>
        <v>48070567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97009252</v>
      </c>
      <c r="X5" s="21">
        <f t="shared" si="0"/>
        <v>56796000</v>
      </c>
      <c r="Y5" s="21">
        <f t="shared" si="0"/>
        <v>40213252</v>
      </c>
      <c r="Z5" s="4">
        <f>+IF(X5&lt;&gt;0,+(Y5/X5)*100,0)</f>
        <v>70.80296499753503</v>
      </c>
      <c r="AA5" s="19">
        <f>SUM(AA6:AA8)</f>
        <v>144664360</v>
      </c>
    </row>
    <row r="6" spans="1:27" ht="13.5">
      <c r="A6" s="5" t="s">
        <v>33</v>
      </c>
      <c r="B6" s="3"/>
      <c r="C6" s="22"/>
      <c r="D6" s="22"/>
      <c r="E6" s="23">
        <v>8540391</v>
      </c>
      <c r="F6" s="24">
        <v>8540391</v>
      </c>
      <c r="G6" s="24">
        <v>86968</v>
      </c>
      <c r="H6" s="24">
        <v>719380</v>
      </c>
      <c r="I6" s="24">
        <v>26068</v>
      </c>
      <c r="J6" s="24">
        <v>832416</v>
      </c>
      <c r="K6" s="24">
        <v>17148</v>
      </c>
      <c r="L6" s="24">
        <v>416568</v>
      </c>
      <c r="M6" s="24">
        <v>31368</v>
      </c>
      <c r="N6" s="24">
        <v>465084</v>
      </c>
      <c r="O6" s="24"/>
      <c r="P6" s="24"/>
      <c r="Q6" s="24"/>
      <c r="R6" s="24"/>
      <c r="S6" s="24"/>
      <c r="T6" s="24"/>
      <c r="U6" s="24"/>
      <c r="V6" s="24"/>
      <c r="W6" s="24">
        <v>1297500</v>
      </c>
      <c r="X6" s="24">
        <v>4272000</v>
      </c>
      <c r="Y6" s="24">
        <v>-2974500</v>
      </c>
      <c r="Z6" s="6">
        <v>-69.63</v>
      </c>
      <c r="AA6" s="22">
        <v>8540391</v>
      </c>
    </row>
    <row r="7" spans="1:27" ht="13.5">
      <c r="A7" s="5" t="s">
        <v>34</v>
      </c>
      <c r="B7" s="3"/>
      <c r="C7" s="25"/>
      <c r="D7" s="25"/>
      <c r="E7" s="26">
        <v>105053969</v>
      </c>
      <c r="F7" s="27">
        <v>105053969</v>
      </c>
      <c r="G7" s="27">
        <v>40544610</v>
      </c>
      <c r="H7" s="27">
        <v>2847544</v>
      </c>
      <c r="I7" s="27">
        <v>4714115</v>
      </c>
      <c r="J7" s="27">
        <v>48106269</v>
      </c>
      <c r="K7" s="27">
        <v>1660402</v>
      </c>
      <c r="L7" s="27">
        <v>2649067</v>
      </c>
      <c r="M7" s="27">
        <v>32939014</v>
      </c>
      <c r="N7" s="27">
        <v>37248483</v>
      </c>
      <c r="O7" s="27"/>
      <c r="P7" s="27"/>
      <c r="Q7" s="27"/>
      <c r="R7" s="27"/>
      <c r="S7" s="27"/>
      <c r="T7" s="27"/>
      <c r="U7" s="27"/>
      <c r="V7" s="27"/>
      <c r="W7" s="27">
        <v>85354752</v>
      </c>
      <c r="X7" s="27">
        <v>52524000</v>
      </c>
      <c r="Y7" s="27">
        <v>32830752</v>
      </c>
      <c r="Z7" s="7">
        <v>62.51</v>
      </c>
      <c r="AA7" s="25">
        <v>105053969</v>
      </c>
    </row>
    <row r="8" spans="1:27" ht="13.5">
      <c r="A8" s="5" t="s">
        <v>35</v>
      </c>
      <c r="B8" s="3"/>
      <c r="C8" s="22"/>
      <c r="D8" s="22"/>
      <c r="E8" s="23">
        <v>31070000</v>
      </c>
      <c r="F8" s="24">
        <v>31070000</v>
      </c>
      <c r="G8" s="24"/>
      <c r="H8" s="24"/>
      <c r="I8" s="24"/>
      <c r="J8" s="24"/>
      <c r="K8" s="24"/>
      <c r="L8" s="24"/>
      <c r="M8" s="24">
        <v>10357000</v>
      </c>
      <c r="N8" s="24">
        <v>10357000</v>
      </c>
      <c r="O8" s="24"/>
      <c r="P8" s="24"/>
      <c r="Q8" s="24"/>
      <c r="R8" s="24"/>
      <c r="S8" s="24"/>
      <c r="T8" s="24"/>
      <c r="U8" s="24"/>
      <c r="V8" s="24"/>
      <c r="W8" s="24">
        <v>10357000</v>
      </c>
      <c r="X8" s="24"/>
      <c r="Y8" s="24">
        <v>10357000</v>
      </c>
      <c r="Z8" s="6">
        <v>0</v>
      </c>
      <c r="AA8" s="22">
        <v>31070000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787577</v>
      </c>
      <c r="F9" s="21">
        <f t="shared" si="1"/>
        <v>787577</v>
      </c>
      <c r="G9" s="21">
        <f t="shared" si="1"/>
        <v>14819</v>
      </c>
      <c r="H9" s="21">
        <f t="shared" si="1"/>
        <v>16161</v>
      </c>
      <c r="I9" s="21">
        <f t="shared" si="1"/>
        <v>16220</v>
      </c>
      <c r="J9" s="21">
        <f t="shared" si="1"/>
        <v>47200</v>
      </c>
      <c r="K9" s="21">
        <f t="shared" si="1"/>
        <v>17914</v>
      </c>
      <c r="L9" s="21">
        <f t="shared" si="1"/>
        <v>7715</v>
      </c>
      <c r="M9" s="21">
        <f t="shared" si="1"/>
        <v>15262</v>
      </c>
      <c r="N9" s="21">
        <f t="shared" si="1"/>
        <v>40891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88091</v>
      </c>
      <c r="X9" s="21">
        <f t="shared" si="1"/>
        <v>669808</v>
      </c>
      <c r="Y9" s="21">
        <f t="shared" si="1"/>
        <v>-581717</v>
      </c>
      <c r="Z9" s="4">
        <f>+IF(X9&lt;&gt;0,+(Y9/X9)*100,0)</f>
        <v>-86.84832071280128</v>
      </c>
      <c r="AA9" s="19">
        <f>SUM(AA10:AA14)</f>
        <v>787577</v>
      </c>
    </row>
    <row r="10" spans="1:27" ht="13.5">
      <c r="A10" s="5" t="s">
        <v>37</v>
      </c>
      <c r="B10" s="3"/>
      <c r="C10" s="22"/>
      <c r="D10" s="22"/>
      <c r="E10" s="23">
        <v>551813</v>
      </c>
      <c r="F10" s="24">
        <v>551813</v>
      </c>
      <c r="G10" s="24">
        <v>703</v>
      </c>
      <c r="H10" s="24">
        <v>6124</v>
      </c>
      <c r="I10" s="24">
        <v>1603</v>
      </c>
      <c r="J10" s="24">
        <v>8430</v>
      </c>
      <c r="K10" s="24">
        <v>3636</v>
      </c>
      <c r="L10" s="24">
        <v>97</v>
      </c>
      <c r="M10" s="24">
        <v>2469</v>
      </c>
      <c r="N10" s="24">
        <v>6202</v>
      </c>
      <c r="O10" s="24"/>
      <c r="P10" s="24"/>
      <c r="Q10" s="24"/>
      <c r="R10" s="24"/>
      <c r="S10" s="24"/>
      <c r="T10" s="24"/>
      <c r="U10" s="24"/>
      <c r="V10" s="24"/>
      <c r="W10" s="24">
        <v>14632</v>
      </c>
      <c r="X10" s="24">
        <v>551812</v>
      </c>
      <c r="Y10" s="24">
        <v>-537180</v>
      </c>
      <c r="Z10" s="6">
        <v>-97.35</v>
      </c>
      <c r="AA10" s="22">
        <v>551813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>
        <v>235764</v>
      </c>
      <c r="F13" s="24">
        <v>235764</v>
      </c>
      <c r="G13" s="24">
        <v>14116</v>
      </c>
      <c r="H13" s="24">
        <v>10037</v>
      </c>
      <c r="I13" s="24">
        <v>14617</v>
      </c>
      <c r="J13" s="24">
        <v>38770</v>
      </c>
      <c r="K13" s="24">
        <v>14278</v>
      </c>
      <c r="L13" s="24">
        <v>7618</v>
      </c>
      <c r="M13" s="24">
        <v>12793</v>
      </c>
      <c r="N13" s="24">
        <v>34689</v>
      </c>
      <c r="O13" s="24"/>
      <c r="P13" s="24"/>
      <c r="Q13" s="24"/>
      <c r="R13" s="24"/>
      <c r="S13" s="24"/>
      <c r="T13" s="24"/>
      <c r="U13" s="24"/>
      <c r="V13" s="24"/>
      <c r="W13" s="24">
        <v>73459</v>
      </c>
      <c r="X13" s="24">
        <v>117996</v>
      </c>
      <c r="Y13" s="24">
        <v>-44537</v>
      </c>
      <c r="Z13" s="6">
        <v>-37.74</v>
      </c>
      <c r="AA13" s="22">
        <v>235764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22440015</v>
      </c>
      <c r="F15" s="21">
        <f t="shared" si="2"/>
        <v>22440015</v>
      </c>
      <c r="G15" s="21">
        <f t="shared" si="2"/>
        <v>28700</v>
      </c>
      <c r="H15" s="21">
        <f t="shared" si="2"/>
        <v>1905593</v>
      </c>
      <c r="I15" s="21">
        <f t="shared" si="2"/>
        <v>1005170</v>
      </c>
      <c r="J15" s="21">
        <f t="shared" si="2"/>
        <v>2939463</v>
      </c>
      <c r="K15" s="21">
        <f t="shared" si="2"/>
        <v>1237807</v>
      </c>
      <c r="L15" s="21">
        <f t="shared" si="2"/>
        <v>429939</v>
      </c>
      <c r="M15" s="21">
        <f t="shared" si="2"/>
        <v>769891</v>
      </c>
      <c r="N15" s="21">
        <f t="shared" si="2"/>
        <v>2437637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5377100</v>
      </c>
      <c r="X15" s="21">
        <f t="shared" si="2"/>
        <v>11220000</v>
      </c>
      <c r="Y15" s="21">
        <f t="shared" si="2"/>
        <v>-5842900</v>
      </c>
      <c r="Z15" s="4">
        <f>+IF(X15&lt;&gt;0,+(Y15/X15)*100,0)</f>
        <v>-52.07575757575758</v>
      </c>
      <c r="AA15" s="19">
        <f>SUM(AA16:AA18)</f>
        <v>22440015</v>
      </c>
    </row>
    <row r="16" spans="1:27" ht="13.5">
      <c r="A16" s="5" t="s">
        <v>43</v>
      </c>
      <c r="B16" s="3"/>
      <c r="C16" s="22"/>
      <c r="D16" s="22"/>
      <c r="E16" s="23">
        <v>22247775</v>
      </c>
      <c r="F16" s="24">
        <v>22247775</v>
      </c>
      <c r="G16" s="24"/>
      <c r="H16" s="24">
        <v>1879773</v>
      </c>
      <c r="I16" s="24">
        <v>989170</v>
      </c>
      <c r="J16" s="24">
        <v>2868943</v>
      </c>
      <c r="K16" s="24">
        <v>1213807</v>
      </c>
      <c r="L16" s="24">
        <v>402189</v>
      </c>
      <c r="M16" s="24">
        <v>751091</v>
      </c>
      <c r="N16" s="24">
        <v>2367087</v>
      </c>
      <c r="O16" s="24"/>
      <c r="P16" s="24"/>
      <c r="Q16" s="24"/>
      <c r="R16" s="24"/>
      <c r="S16" s="24"/>
      <c r="T16" s="24"/>
      <c r="U16" s="24"/>
      <c r="V16" s="24"/>
      <c r="W16" s="24">
        <v>5236030</v>
      </c>
      <c r="X16" s="24">
        <v>11124000</v>
      </c>
      <c r="Y16" s="24">
        <v>-5887970</v>
      </c>
      <c r="Z16" s="6">
        <v>-52.93</v>
      </c>
      <c r="AA16" s="22">
        <v>22247775</v>
      </c>
    </row>
    <row r="17" spans="1:27" ht="13.5">
      <c r="A17" s="5" t="s">
        <v>44</v>
      </c>
      <c r="B17" s="3"/>
      <c r="C17" s="22"/>
      <c r="D17" s="22"/>
      <c r="E17" s="23">
        <v>192240</v>
      </c>
      <c r="F17" s="24">
        <v>192240</v>
      </c>
      <c r="G17" s="24">
        <v>28700</v>
      </c>
      <c r="H17" s="24">
        <v>25820</v>
      </c>
      <c r="I17" s="24">
        <v>16000</v>
      </c>
      <c r="J17" s="24">
        <v>70520</v>
      </c>
      <c r="K17" s="24">
        <v>24000</v>
      </c>
      <c r="L17" s="24">
        <v>27750</v>
      </c>
      <c r="M17" s="24">
        <v>18800</v>
      </c>
      <c r="N17" s="24">
        <v>70550</v>
      </c>
      <c r="O17" s="24"/>
      <c r="P17" s="24"/>
      <c r="Q17" s="24"/>
      <c r="R17" s="24"/>
      <c r="S17" s="24"/>
      <c r="T17" s="24"/>
      <c r="U17" s="24"/>
      <c r="V17" s="24"/>
      <c r="W17" s="24">
        <v>141070</v>
      </c>
      <c r="X17" s="24">
        <v>96000</v>
      </c>
      <c r="Y17" s="24">
        <v>45070</v>
      </c>
      <c r="Z17" s="6">
        <v>46.95</v>
      </c>
      <c r="AA17" s="22">
        <v>192240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55602508</v>
      </c>
      <c r="F19" s="21">
        <f t="shared" si="3"/>
        <v>55602508</v>
      </c>
      <c r="G19" s="21">
        <f t="shared" si="3"/>
        <v>3696730</v>
      </c>
      <c r="H19" s="21">
        <f t="shared" si="3"/>
        <v>3691319</v>
      </c>
      <c r="I19" s="21">
        <f t="shared" si="3"/>
        <v>3730864</v>
      </c>
      <c r="J19" s="21">
        <f t="shared" si="3"/>
        <v>11118913</v>
      </c>
      <c r="K19" s="21">
        <f t="shared" si="3"/>
        <v>3452220</v>
      </c>
      <c r="L19" s="21">
        <f t="shared" si="3"/>
        <v>3561328</v>
      </c>
      <c r="M19" s="21">
        <f t="shared" si="3"/>
        <v>3187810</v>
      </c>
      <c r="N19" s="21">
        <f t="shared" si="3"/>
        <v>10201358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21320271</v>
      </c>
      <c r="X19" s="21">
        <f t="shared" si="3"/>
        <v>27654000</v>
      </c>
      <c r="Y19" s="21">
        <f t="shared" si="3"/>
        <v>-6333729</v>
      </c>
      <c r="Z19" s="4">
        <f>+IF(X19&lt;&gt;0,+(Y19/X19)*100,0)</f>
        <v>-22.903482317205466</v>
      </c>
      <c r="AA19" s="19">
        <f>SUM(AA20:AA23)</f>
        <v>55602508</v>
      </c>
    </row>
    <row r="20" spans="1:27" ht="13.5">
      <c r="A20" s="5" t="s">
        <v>47</v>
      </c>
      <c r="B20" s="3"/>
      <c r="C20" s="22"/>
      <c r="D20" s="22"/>
      <c r="E20" s="23">
        <v>47093133</v>
      </c>
      <c r="F20" s="24">
        <v>47093133</v>
      </c>
      <c r="G20" s="24">
        <v>3378202</v>
      </c>
      <c r="H20" s="24">
        <v>3385458</v>
      </c>
      <c r="I20" s="24">
        <v>3394126</v>
      </c>
      <c r="J20" s="24">
        <v>10157786</v>
      </c>
      <c r="K20" s="24">
        <v>3149964</v>
      </c>
      <c r="L20" s="24">
        <v>3253667</v>
      </c>
      <c r="M20" s="24">
        <v>3148845</v>
      </c>
      <c r="N20" s="24">
        <v>9552476</v>
      </c>
      <c r="O20" s="24"/>
      <c r="P20" s="24"/>
      <c r="Q20" s="24"/>
      <c r="R20" s="24"/>
      <c r="S20" s="24"/>
      <c r="T20" s="24"/>
      <c r="U20" s="24"/>
      <c r="V20" s="24"/>
      <c r="W20" s="24">
        <v>19710262</v>
      </c>
      <c r="X20" s="24">
        <v>23544000</v>
      </c>
      <c r="Y20" s="24">
        <v>-3833738</v>
      </c>
      <c r="Z20" s="6">
        <v>-16.28</v>
      </c>
      <c r="AA20" s="22">
        <v>47093133</v>
      </c>
    </row>
    <row r="21" spans="1:27" ht="13.5">
      <c r="A21" s="5" t="s">
        <v>48</v>
      </c>
      <c r="B21" s="3"/>
      <c r="C21" s="22"/>
      <c r="D21" s="22"/>
      <c r="E21" s="23">
        <v>1389259</v>
      </c>
      <c r="F21" s="24">
        <v>1389259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>
        <v>690000</v>
      </c>
      <c r="Y21" s="24">
        <v>-690000</v>
      </c>
      <c r="Z21" s="6">
        <v>-100</v>
      </c>
      <c r="AA21" s="22">
        <v>1389259</v>
      </c>
    </row>
    <row r="22" spans="1:27" ht="13.5">
      <c r="A22" s="5" t="s">
        <v>49</v>
      </c>
      <c r="B22" s="3"/>
      <c r="C22" s="25"/>
      <c r="D22" s="25"/>
      <c r="E22" s="26">
        <v>3160057</v>
      </c>
      <c r="F22" s="27">
        <v>3160057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>
        <v>1578000</v>
      </c>
      <c r="Y22" s="27">
        <v>-1578000</v>
      </c>
      <c r="Z22" s="7">
        <v>-100</v>
      </c>
      <c r="AA22" s="25">
        <v>3160057</v>
      </c>
    </row>
    <row r="23" spans="1:27" ht="13.5">
      <c r="A23" s="5" t="s">
        <v>50</v>
      </c>
      <c r="B23" s="3"/>
      <c r="C23" s="22"/>
      <c r="D23" s="22"/>
      <c r="E23" s="23">
        <v>3960059</v>
      </c>
      <c r="F23" s="24">
        <v>3960059</v>
      </c>
      <c r="G23" s="24">
        <v>318528</v>
      </c>
      <c r="H23" s="24">
        <v>305861</v>
      </c>
      <c r="I23" s="24">
        <v>336738</v>
      </c>
      <c r="J23" s="24">
        <v>961127</v>
      </c>
      <c r="K23" s="24">
        <v>302256</v>
      </c>
      <c r="L23" s="24">
        <v>307661</v>
      </c>
      <c r="M23" s="24">
        <v>38965</v>
      </c>
      <c r="N23" s="24">
        <v>648882</v>
      </c>
      <c r="O23" s="24"/>
      <c r="P23" s="24"/>
      <c r="Q23" s="24"/>
      <c r="R23" s="24"/>
      <c r="S23" s="24"/>
      <c r="T23" s="24"/>
      <c r="U23" s="24"/>
      <c r="V23" s="24"/>
      <c r="W23" s="24">
        <v>1610009</v>
      </c>
      <c r="X23" s="24">
        <v>1842000</v>
      </c>
      <c r="Y23" s="24">
        <v>-231991</v>
      </c>
      <c r="Z23" s="6">
        <v>-12.59</v>
      </c>
      <c r="AA23" s="22">
        <v>3960059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223494460</v>
      </c>
      <c r="F25" s="42">
        <f t="shared" si="4"/>
        <v>223494460</v>
      </c>
      <c r="G25" s="42">
        <f t="shared" si="4"/>
        <v>44371827</v>
      </c>
      <c r="H25" s="42">
        <f t="shared" si="4"/>
        <v>9179997</v>
      </c>
      <c r="I25" s="42">
        <f t="shared" si="4"/>
        <v>9492437</v>
      </c>
      <c r="J25" s="42">
        <f t="shared" si="4"/>
        <v>63044261</v>
      </c>
      <c r="K25" s="42">
        <f t="shared" si="4"/>
        <v>6385491</v>
      </c>
      <c r="L25" s="42">
        <f t="shared" si="4"/>
        <v>7064617</v>
      </c>
      <c r="M25" s="42">
        <f t="shared" si="4"/>
        <v>47300345</v>
      </c>
      <c r="N25" s="42">
        <f t="shared" si="4"/>
        <v>60750453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123794714</v>
      </c>
      <c r="X25" s="42">
        <f t="shared" si="4"/>
        <v>96339808</v>
      </c>
      <c r="Y25" s="42">
        <f t="shared" si="4"/>
        <v>27454906</v>
      </c>
      <c r="Z25" s="43">
        <f>+IF(X25&lt;&gt;0,+(Y25/X25)*100,0)</f>
        <v>28.497987041867468</v>
      </c>
      <c r="AA25" s="40">
        <f>+AA5+AA9+AA15+AA19+AA24</f>
        <v>223494460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85173428</v>
      </c>
      <c r="F28" s="21">
        <f t="shared" si="5"/>
        <v>85173428</v>
      </c>
      <c r="G28" s="21">
        <f t="shared" si="5"/>
        <v>3481061</v>
      </c>
      <c r="H28" s="21">
        <f t="shared" si="5"/>
        <v>5298808</v>
      </c>
      <c r="I28" s="21">
        <f t="shared" si="5"/>
        <v>5252475</v>
      </c>
      <c r="J28" s="21">
        <f t="shared" si="5"/>
        <v>14032344</v>
      </c>
      <c r="K28" s="21">
        <f t="shared" si="5"/>
        <v>5067389</v>
      </c>
      <c r="L28" s="21">
        <f t="shared" si="5"/>
        <v>5547408</v>
      </c>
      <c r="M28" s="21">
        <f t="shared" si="5"/>
        <v>4722732</v>
      </c>
      <c r="N28" s="21">
        <f t="shared" si="5"/>
        <v>15337529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29369873</v>
      </c>
      <c r="X28" s="21">
        <f t="shared" si="5"/>
        <v>44178000</v>
      </c>
      <c r="Y28" s="21">
        <f t="shared" si="5"/>
        <v>-14808127</v>
      </c>
      <c r="Z28" s="4">
        <f>+IF(X28&lt;&gt;0,+(Y28/X28)*100,0)</f>
        <v>-33.519233555163204</v>
      </c>
      <c r="AA28" s="19">
        <f>SUM(AA29:AA31)</f>
        <v>85173428</v>
      </c>
    </row>
    <row r="29" spans="1:27" ht="13.5">
      <c r="A29" s="5" t="s">
        <v>33</v>
      </c>
      <c r="B29" s="3"/>
      <c r="C29" s="22"/>
      <c r="D29" s="22"/>
      <c r="E29" s="23">
        <v>24996499</v>
      </c>
      <c r="F29" s="24">
        <v>24996499</v>
      </c>
      <c r="G29" s="24">
        <v>1502280</v>
      </c>
      <c r="H29" s="24">
        <v>2407383</v>
      </c>
      <c r="I29" s="24">
        <v>1876229</v>
      </c>
      <c r="J29" s="24">
        <v>5785892</v>
      </c>
      <c r="K29" s="24">
        <v>1984072</v>
      </c>
      <c r="L29" s="24">
        <v>2090152</v>
      </c>
      <c r="M29" s="24">
        <v>2031477</v>
      </c>
      <c r="N29" s="24">
        <v>6105701</v>
      </c>
      <c r="O29" s="24"/>
      <c r="P29" s="24"/>
      <c r="Q29" s="24"/>
      <c r="R29" s="24"/>
      <c r="S29" s="24"/>
      <c r="T29" s="24"/>
      <c r="U29" s="24"/>
      <c r="V29" s="24"/>
      <c r="W29" s="24">
        <v>11891593</v>
      </c>
      <c r="X29" s="24">
        <v>11232000</v>
      </c>
      <c r="Y29" s="24">
        <v>659593</v>
      </c>
      <c r="Z29" s="6">
        <v>5.87</v>
      </c>
      <c r="AA29" s="22">
        <v>24996499</v>
      </c>
    </row>
    <row r="30" spans="1:27" ht="13.5">
      <c r="A30" s="5" t="s">
        <v>34</v>
      </c>
      <c r="B30" s="3"/>
      <c r="C30" s="25"/>
      <c r="D30" s="25"/>
      <c r="E30" s="26">
        <v>42549476</v>
      </c>
      <c r="F30" s="27">
        <v>42549476</v>
      </c>
      <c r="G30" s="27">
        <v>705535</v>
      </c>
      <c r="H30" s="27">
        <v>1131401</v>
      </c>
      <c r="I30" s="27">
        <v>1774858</v>
      </c>
      <c r="J30" s="27">
        <v>3611794</v>
      </c>
      <c r="K30" s="27">
        <v>1677258</v>
      </c>
      <c r="L30" s="27">
        <v>1697416</v>
      </c>
      <c r="M30" s="27">
        <v>1221098</v>
      </c>
      <c r="N30" s="27">
        <v>4595772</v>
      </c>
      <c r="O30" s="27"/>
      <c r="P30" s="27"/>
      <c r="Q30" s="27"/>
      <c r="R30" s="27"/>
      <c r="S30" s="27"/>
      <c r="T30" s="27"/>
      <c r="U30" s="27"/>
      <c r="V30" s="27"/>
      <c r="W30" s="27">
        <v>8207566</v>
      </c>
      <c r="X30" s="27">
        <v>26976000</v>
      </c>
      <c r="Y30" s="27">
        <v>-18768434</v>
      </c>
      <c r="Z30" s="7">
        <v>-69.57</v>
      </c>
      <c r="AA30" s="25">
        <v>42549476</v>
      </c>
    </row>
    <row r="31" spans="1:27" ht="13.5">
      <c r="A31" s="5" t="s">
        <v>35</v>
      </c>
      <c r="B31" s="3"/>
      <c r="C31" s="22"/>
      <c r="D31" s="22"/>
      <c r="E31" s="23">
        <v>17627453</v>
      </c>
      <c r="F31" s="24">
        <v>17627453</v>
      </c>
      <c r="G31" s="24">
        <v>1273246</v>
      </c>
      <c r="H31" s="24">
        <v>1760024</v>
      </c>
      <c r="I31" s="24">
        <v>1601388</v>
      </c>
      <c r="J31" s="24">
        <v>4634658</v>
      </c>
      <c r="K31" s="24">
        <v>1406059</v>
      </c>
      <c r="L31" s="24">
        <v>1759840</v>
      </c>
      <c r="M31" s="24">
        <v>1470157</v>
      </c>
      <c r="N31" s="24">
        <v>4636056</v>
      </c>
      <c r="O31" s="24"/>
      <c r="P31" s="24"/>
      <c r="Q31" s="24"/>
      <c r="R31" s="24"/>
      <c r="S31" s="24"/>
      <c r="T31" s="24"/>
      <c r="U31" s="24"/>
      <c r="V31" s="24"/>
      <c r="W31" s="24">
        <v>9270714</v>
      </c>
      <c r="X31" s="24">
        <v>5970000</v>
      </c>
      <c r="Y31" s="24">
        <v>3300714</v>
      </c>
      <c r="Z31" s="6">
        <v>55.29</v>
      </c>
      <c r="AA31" s="22">
        <v>17627453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15217789</v>
      </c>
      <c r="F32" s="21">
        <f t="shared" si="6"/>
        <v>15217789</v>
      </c>
      <c r="G32" s="21">
        <f t="shared" si="6"/>
        <v>870110</v>
      </c>
      <c r="H32" s="21">
        <f t="shared" si="6"/>
        <v>786213</v>
      </c>
      <c r="I32" s="21">
        <f t="shared" si="6"/>
        <v>867249</v>
      </c>
      <c r="J32" s="21">
        <f t="shared" si="6"/>
        <v>2523572</v>
      </c>
      <c r="K32" s="21">
        <f t="shared" si="6"/>
        <v>1023551</v>
      </c>
      <c r="L32" s="21">
        <f t="shared" si="6"/>
        <v>979458</v>
      </c>
      <c r="M32" s="21">
        <f t="shared" si="6"/>
        <v>985094</v>
      </c>
      <c r="N32" s="21">
        <f t="shared" si="6"/>
        <v>2988103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5511675</v>
      </c>
      <c r="X32" s="21">
        <f t="shared" si="6"/>
        <v>11226000</v>
      </c>
      <c r="Y32" s="21">
        <f t="shared" si="6"/>
        <v>-5714325</v>
      </c>
      <c r="Z32" s="4">
        <f>+IF(X32&lt;&gt;0,+(Y32/X32)*100,0)</f>
        <v>-50.90259219668627</v>
      </c>
      <c r="AA32" s="19">
        <f>SUM(AA33:AA37)</f>
        <v>15217789</v>
      </c>
    </row>
    <row r="33" spans="1:27" ht="13.5">
      <c r="A33" s="5" t="s">
        <v>37</v>
      </c>
      <c r="B33" s="3"/>
      <c r="C33" s="22"/>
      <c r="D33" s="22"/>
      <c r="E33" s="23">
        <v>10456761</v>
      </c>
      <c r="F33" s="24">
        <v>10456761</v>
      </c>
      <c r="G33" s="24">
        <v>630922</v>
      </c>
      <c r="H33" s="24">
        <v>582443</v>
      </c>
      <c r="I33" s="24">
        <v>594825</v>
      </c>
      <c r="J33" s="24">
        <v>1808190</v>
      </c>
      <c r="K33" s="24">
        <v>601410</v>
      </c>
      <c r="L33" s="24">
        <v>581705</v>
      </c>
      <c r="M33" s="24">
        <v>609458</v>
      </c>
      <c r="N33" s="24">
        <v>1792573</v>
      </c>
      <c r="O33" s="24"/>
      <c r="P33" s="24"/>
      <c r="Q33" s="24"/>
      <c r="R33" s="24"/>
      <c r="S33" s="24"/>
      <c r="T33" s="24"/>
      <c r="U33" s="24"/>
      <c r="V33" s="24"/>
      <c r="W33" s="24">
        <v>3600763</v>
      </c>
      <c r="X33" s="24">
        <v>6324000</v>
      </c>
      <c r="Y33" s="24">
        <v>-2723237</v>
      </c>
      <c r="Z33" s="6">
        <v>-43.06</v>
      </c>
      <c r="AA33" s="22">
        <v>10456761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3000000</v>
      </c>
      <c r="Y35" s="24">
        <v>-3000000</v>
      </c>
      <c r="Z35" s="6">
        <v>-100</v>
      </c>
      <c r="AA35" s="22"/>
    </row>
    <row r="36" spans="1:27" ht="13.5">
      <c r="A36" s="5" t="s">
        <v>40</v>
      </c>
      <c r="B36" s="3"/>
      <c r="C36" s="22"/>
      <c r="D36" s="22"/>
      <c r="E36" s="23">
        <v>3853197</v>
      </c>
      <c r="F36" s="24">
        <v>3853197</v>
      </c>
      <c r="G36" s="24">
        <v>138853</v>
      </c>
      <c r="H36" s="24">
        <v>132087</v>
      </c>
      <c r="I36" s="24">
        <v>186205</v>
      </c>
      <c r="J36" s="24">
        <v>457145</v>
      </c>
      <c r="K36" s="24">
        <v>338316</v>
      </c>
      <c r="L36" s="24">
        <v>327310</v>
      </c>
      <c r="M36" s="24">
        <v>298437</v>
      </c>
      <c r="N36" s="24">
        <v>964063</v>
      </c>
      <c r="O36" s="24"/>
      <c r="P36" s="24"/>
      <c r="Q36" s="24"/>
      <c r="R36" s="24"/>
      <c r="S36" s="24"/>
      <c r="T36" s="24"/>
      <c r="U36" s="24"/>
      <c r="V36" s="24"/>
      <c r="W36" s="24">
        <v>1421208</v>
      </c>
      <c r="X36" s="24">
        <v>1902000</v>
      </c>
      <c r="Y36" s="24">
        <v>-480792</v>
      </c>
      <c r="Z36" s="6">
        <v>-25.28</v>
      </c>
      <c r="AA36" s="22">
        <v>3853197</v>
      </c>
    </row>
    <row r="37" spans="1:27" ht="13.5">
      <c r="A37" s="5" t="s">
        <v>41</v>
      </c>
      <c r="B37" s="3"/>
      <c r="C37" s="25"/>
      <c r="D37" s="25"/>
      <c r="E37" s="26">
        <v>907831</v>
      </c>
      <c r="F37" s="27">
        <v>907831</v>
      </c>
      <c r="G37" s="27">
        <v>100335</v>
      </c>
      <c r="H37" s="27">
        <v>71683</v>
      </c>
      <c r="I37" s="27">
        <v>86219</v>
      </c>
      <c r="J37" s="27">
        <v>258237</v>
      </c>
      <c r="K37" s="27">
        <v>83825</v>
      </c>
      <c r="L37" s="27">
        <v>70443</v>
      </c>
      <c r="M37" s="27">
        <v>77199</v>
      </c>
      <c r="N37" s="27">
        <v>231467</v>
      </c>
      <c r="O37" s="27"/>
      <c r="P37" s="27"/>
      <c r="Q37" s="27"/>
      <c r="R37" s="27"/>
      <c r="S37" s="27"/>
      <c r="T37" s="27"/>
      <c r="U37" s="27"/>
      <c r="V37" s="27"/>
      <c r="W37" s="27">
        <v>489704</v>
      </c>
      <c r="X37" s="27"/>
      <c r="Y37" s="27">
        <v>489704</v>
      </c>
      <c r="Z37" s="7">
        <v>0</v>
      </c>
      <c r="AA37" s="25">
        <v>907831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20095428</v>
      </c>
      <c r="F38" s="21">
        <f t="shared" si="7"/>
        <v>20095428</v>
      </c>
      <c r="G38" s="21">
        <f t="shared" si="7"/>
        <v>1062159</v>
      </c>
      <c r="H38" s="21">
        <f t="shared" si="7"/>
        <v>1276811</v>
      </c>
      <c r="I38" s="21">
        <f t="shared" si="7"/>
        <v>2164931</v>
      </c>
      <c r="J38" s="21">
        <f t="shared" si="7"/>
        <v>4503901</v>
      </c>
      <c r="K38" s="21">
        <f t="shared" si="7"/>
        <v>1498897</v>
      </c>
      <c r="L38" s="21">
        <f t="shared" si="7"/>
        <v>1547806</v>
      </c>
      <c r="M38" s="21">
        <f t="shared" si="7"/>
        <v>2222174</v>
      </c>
      <c r="N38" s="21">
        <f t="shared" si="7"/>
        <v>5268877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9772778</v>
      </c>
      <c r="X38" s="21">
        <f t="shared" si="7"/>
        <v>0</v>
      </c>
      <c r="Y38" s="21">
        <f t="shared" si="7"/>
        <v>9772778</v>
      </c>
      <c r="Z38" s="4">
        <f>+IF(X38&lt;&gt;0,+(Y38/X38)*100,0)</f>
        <v>0</v>
      </c>
      <c r="AA38" s="19">
        <f>SUM(AA39:AA41)</f>
        <v>20095428</v>
      </c>
    </row>
    <row r="39" spans="1:27" ht="13.5">
      <c r="A39" s="5" t="s">
        <v>43</v>
      </c>
      <c r="B39" s="3"/>
      <c r="C39" s="22"/>
      <c r="D39" s="22"/>
      <c r="E39" s="23">
        <v>4307688</v>
      </c>
      <c r="F39" s="24">
        <v>4307688</v>
      </c>
      <c r="G39" s="24">
        <v>318685</v>
      </c>
      <c r="H39" s="24">
        <v>987123</v>
      </c>
      <c r="I39" s="24">
        <v>903850</v>
      </c>
      <c r="J39" s="24">
        <v>2209658</v>
      </c>
      <c r="K39" s="24">
        <v>804828</v>
      </c>
      <c r="L39" s="24">
        <v>859526</v>
      </c>
      <c r="M39" s="24">
        <v>821800</v>
      </c>
      <c r="N39" s="24">
        <v>2486154</v>
      </c>
      <c r="O39" s="24"/>
      <c r="P39" s="24"/>
      <c r="Q39" s="24"/>
      <c r="R39" s="24"/>
      <c r="S39" s="24"/>
      <c r="T39" s="24"/>
      <c r="U39" s="24"/>
      <c r="V39" s="24"/>
      <c r="W39" s="24">
        <v>4695812</v>
      </c>
      <c r="X39" s="24"/>
      <c r="Y39" s="24">
        <v>4695812</v>
      </c>
      <c r="Z39" s="6">
        <v>0</v>
      </c>
      <c r="AA39" s="22">
        <v>4307688</v>
      </c>
    </row>
    <row r="40" spans="1:27" ht="13.5">
      <c r="A40" s="5" t="s">
        <v>44</v>
      </c>
      <c r="B40" s="3"/>
      <c r="C40" s="22"/>
      <c r="D40" s="22"/>
      <c r="E40" s="23">
        <v>15787740</v>
      </c>
      <c r="F40" s="24">
        <v>15787740</v>
      </c>
      <c r="G40" s="24">
        <v>743474</v>
      </c>
      <c r="H40" s="24">
        <v>289688</v>
      </c>
      <c r="I40" s="24">
        <v>1261081</v>
      </c>
      <c r="J40" s="24">
        <v>2294243</v>
      </c>
      <c r="K40" s="24">
        <v>694069</v>
      </c>
      <c r="L40" s="24">
        <v>688280</v>
      </c>
      <c r="M40" s="24">
        <v>1400374</v>
      </c>
      <c r="N40" s="24">
        <v>2782723</v>
      </c>
      <c r="O40" s="24"/>
      <c r="P40" s="24"/>
      <c r="Q40" s="24"/>
      <c r="R40" s="24"/>
      <c r="S40" s="24"/>
      <c r="T40" s="24"/>
      <c r="U40" s="24"/>
      <c r="V40" s="24"/>
      <c r="W40" s="24">
        <v>5076966</v>
      </c>
      <c r="X40" s="24"/>
      <c r="Y40" s="24">
        <v>5076966</v>
      </c>
      <c r="Z40" s="6">
        <v>0</v>
      </c>
      <c r="AA40" s="22">
        <v>15787740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46077398</v>
      </c>
      <c r="F42" s="21">
        <f t="shared" si="8"/>
        <v>46077398</v>
      </c>
      <c r="G42" s="21">
        <f t="shared" si="8"/>
        <v>1067887</v>
      </c>
      <c r="H42" s="21">
        <f t="shared" si="8"/>
        <v>3943410</v>
      </c>
      <c r="I42" s="21">
        <f t="shared" si="8"/>
        <v>4049198</v>
      </c>
      <c r="J42" s="21">
        <f t="shared" si="8"/>
        <v>9060495</v>
      </c>
      <c r="K42" s="21">
        <f t="shared" si="8"/>
        <v>2749881</v>
      </c>
      <c r="L42" s="21">
        <f t="shared" si="8"/>
        <v>3131772</v>
      </c>
      <c r="M42" s="21">
        <f t="shared" si="8"/>
        <v>2979852</v>
      </c>
      <c r="N42" s="21">
        <f t="shared" si="8"/>
        <v>8861505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17922000</v>
      </c>
      <c r="X42" s="21">
        <f t="shared" si="8"/>
        <v>22662000</v>
      </c>
      <c r="Y42" s="21">
        <f t="shared" si="8"/>
        <v>-4740000</v>
      </c>
      <c r="Z42" s="4">
        <f>+IF(X42&lt;&gt;0,+(Y42/X42)*100,0)</f>
        <v>-20.916070955785017</v>
      </c>
      <c r="AA42" s="19">
        <f>SUM(AA43:AA46)</f>
        <v>46077398</v>
      </c>
    </row>
    <row r="43" spans="1:27" ht="13.5">
      <c r="A43" s="5" t="s">
        <v>47</v>
      </c>
      <c r="B43" s="3"/>
      <c r="C43" s="22"/>
      <c r="D43" s="22"/>
      <c r="E43" s="23">
        <v>33687898</v>
      </c>
      <c r="F43" s="24">
        <v>33687898</v>
      </c>
      <c r="G43" s="24">
        <v>376131</v>
      </c>
      <c r="H43" s="24">
        <v>3312838</v>
      </c>
      <c r="I43" s="24">
        <v>3244853</v>
      </c>
      <c r="J43" s="24">
        <v>6933822</v>
      </c>
      <c r="K43" s="24">
        <v>2080399</v>
      </c>
      <c r="L43" s="24">
        <v>2260228</v>
      </c>
      <c r="M43" s="24">
        <v>2050213</v>
      </c>
      <c r="N43" s="24">
        <v>6390840</v>
      </c>
      <c r="O43" s="24"/>
      <c r="P43" s="24"/>
      <c r="Q43" s="24"/>
      <c r="R43" s="24"/>
      <c r="S43" s="24"/>
      <c r="T43" s="24"/>
      <c r="U43" s="24"/>
      <c r="V43" s="24"/>
      <c r="W43" s="24">
        <v>13324662</v>
      </c>
      <c r="X43" s="24">
        <v>16500000</v>
      </c>
      <c r="Y43" s="24">
        <v>-3175338</v>
      </c>
      <c r="Z43" s="6">
        <v>-19.24</v>
      </c>
      <c r="AA43" s="22">
        <v>33687898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>
        <v>6364397</v>
      </c>
      <c r="F45" s="27">
        <v>6364397</v>
      </c>
      <c r="G45" s="27">
        <v>370123</v>
      </c>
      <c r="H45" s="27">
        <v>305723</v>
      </c>
      <c r="I45" s="27">
        <v>331994</v>
      </c>
      <c r="J45" s="27">
        <v>1007840</v>
      </c>
      <c r="K45" s="27">
        <v>345051</v>
      </c>
      <c r="L45" s="27">
        <v>520385</v>
      </c>
      <c r="M45" s="27">
        <v>426456</v>
      </c>
      <c r="N45" s="27">
        <v>1291892</v>
      </c>
      <c r="O45" s="27"/>
      <c r="P45" s="27"/>
      <c r="Q45" s="27"/>
      <c r="R45" s="27"/>
      <c r="S45" s="27"/>
      <c r="T45" s="27"/>
      <c r="U45" s="27"/>
      <c r="V45" s="27"/>
      <c r="W45" s="27">
        <v>2299732</v>
      </c>
      <c r="X45" s="27">
        <v>6162000</v>
      </c>
      <c r="Y45" s="27">
        <v>-3862268</v>
      </c>
      <c r="Z45" s="7">
        <v>-62.68</v>
      </c>
      <c r="AA45" s="25">
        <v>6364397</v>
      </c>
    </row>
    <row r="46" spans="1:27" ht="13.5">
      <c r="A46" s="5" t="s">
        <v>50</v>
      </c>
      <c r="B46" s="3"/>
      <c r="C46" s="22"/>
      <c r="D46" s="22"/>
      <c r="E46" s="23">
        <v>6025103</v>
      </c>
      <c r="F46" s="24">
        <v>6025103</v>
      </c>
      <c r="G46" s="24">
        <v>321633</v>
      </c>
      <c r="H46" s="24">
        <v>324849</v>
      </c>
      <c r="I46" s="24">
        <v>472351</v>
      </c>
      <c r="J46" s="24">
        <v>1118833</v>
      </c>
      <c r="K46" s="24">
        <v>324431</v>
      </c>
      <c r="L46" s="24">
        <v>351159</v>
      </c>
      <c r="M46" s="24">
        <v>503183</v>
      </c>
      <c r="N46" s="24">
        <v>1178773</v>
      </c>
      <c r="O46" s="24"/>
      <c r="P46" s="24"/>
      <c r="Q46" s="24"/>
      <c r="R46" s="24"/>
      <c r="S46" s="24"/>
      <c r="T46" s="24"/>
      <c r="U46" s="24"/>
      <c r="V46" s="24"/>
      <c r="W46" s="24">
        <v>2297606</v>
      </c>
      <c r="X46" s="24"/>
      <c r="Y46" s="24">
        <v>2297606</v>
      </c>
      <c r="Z46" s="6">
        <v>0</v>
      </c>
      <c r="AA46" s="22">
        <v>6025103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166564043</v>
      </c>
      <c r="F48" s="42">
        <f t="shared" si="9"/>
        <v>166564043</v>
      </c>
      <c r="G48" s="42">
        <f t="shared" si="9"/>
        <v>6481217</v>
      </c>
      <c r="H48" s="42">
        <f t="shared" si="9"/>
        <v>11305242</v>
      </c>
      <c r="I48" s="42">
        <f t="shared" si="9"/>
        <v>12333853</v>
      </c>
      <c r="J48" s="42">
        <f t="shared" si="9"/>
        <v>30120312</v>
      </c>
      <c r="K48" s="42">
        <f t="shared" si="9"/>
        <v>10339718</v>
      </c>
      <c r="L48" s="42">
        <f t="shared" si="9"/>
        <v>11206444</v>
      </c>
      <c r="M48" s="42">
        <f t="shared" si="9"/>
        <v>10909852</v>
      </c>
      <c r="N48" s="42">
        <f t="shared" si="9"/>
        <v>32456014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62576326</v>
      </c>
      <c r="X48" s="42">
        <f t="shared" si="9"/>
        <v>78066000</v>
      </c>
      <c r="Y48" s="42">
        <f t="shared" si="9"/>
        <v>-15489674</v>
      </c>
      <c r="Z48" s="43">
        <f>+IF(X48&lt;&gt;0,+(Y48/X48)*100,0)</f>
        <v>-19.841767222606514</v>
      </c>
      <c r="AA48" s="40">
        <f>+AA28+AA32+AA38+AA42+AA47</f>
        <v>166564043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56930417</v>
      </c>
      <c r="F49" s="46">
        <f t="shared" si="10"/>
        <v>56930417</v>
      </c>
      <c r="G49" s="46">
        <f t="shared" si="10"/>
        <v>37890610</v>
      </c>
      <c r="H49" s="46">
        <f t="shared" si="10"/>
        <v>-2125245</v>
      </c>
      <c r="I49" s="46">
        <f t="shared" si="10"/>
        <v>-2841416</v>
      </c>
      <c r="J49" s="46">
        <f t="shared" si="10"/>
        <v>32923949</v>
      </c>
      <c r="K49" s="46">
        <f t="shared" si="10"/>
        <v>-3954227</v>
      </c>
      <c r="L49" s="46">
        <f t="shared" si="10"/>
        <v>-4141827</v>
      </c>
      <c r="M49" s="46">
        <f t="shared" si="10"/>
        <v>36390493</v>
      </c>
      <c r="N49" s="46">
        <f t="shared" si="10"/>
        <v>28294439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61218388</v>
      </c>
      <c r="X49" s="46">
        <f>IF(F25=F48,0,X25-X48)</f>
        <v>18273808</v>
      </c>
      <c r="Y49" s="46">
        <f t="shared" si="10"/>
        <v>42944580</v>
      </c>
      <c r="Z49" s="47">
        <f>+IF(X49&lt;&gt;0,+(Y49/X49)*100,0)</f>
        <v>235.00619028064648</v>
      </c>
      <c r="AA49" s="44">
        <f>+AA25-AA48</f>
        <v>56930417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176281891</v>
      </c>
      <c r="D5" s="19">
        <f>SUM(D6:D8)</f>
        <v>0</v>
      </c>
      <c r="E5" s="20">
        <f t="shared" si="0"/>
        <v>207929000</v>
      </c>
      <c r="F5" s="21">
        <f t="shared" si="0"/>
        <v>207929000</v>
      </c>
      <c r="G5" s="21">
        <f t="shared" si="0"/>
        <v>68608356</v>
      </c>
      <c r="H5" s="21">
        <f t="shared" si="0"/>
        <v>2938811</v>
      </c>
      <c r="I5" s="21">
        <f t="shared" si="0"/>
        <v>2596100</v>
      </c>
      <c r="J5" s="21">
        <f t="shared" si="0"/>
        <v>74143267</v>
      </c>
      <c r="K5" s="21">
        <f t="shared" si="0"/>
        <v>4506153</v>
      </c>
      <c r="L5" s="21">
        <f t="shared" si="0"/>
        <v>57841947</v>
      </c>
      <c r="M5" s="21">
        <f t="shared" si="0"/>
        <v>1415290</v>
      </c>
      <c r="N5" s="21">
        <f t="shared" si="0"/>
        <v>63763390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137906657</v>
      </c>
      <c r="X5" s="21">
        <f t="shared" si="0"/>
        <v>100653058</v>
      </c>
      <c r="Y5" s="21">
        <f t="shared" si="0"/>
        <v>37253599</v>
      </c>
      <c r="Z5" s="4">
        <f>+IF(X5&lt;&gt;0,+(Y5/X5)*100,0)</f>
        <v>37.0118898921084</v>
      </c>
      <c r="AA5" s="19">
        <f>SUM(AA6:AA8)</f>
        <v>207929000</v>
      </c>
    </row>
    <row r="6" spans="1:27" ht="13.5">
      <c r="A6" s="5" t="s">
        <v>33</v>
      </c>
      <c r="B6" s="3"/>
      <c r="C6" s="22">
        <v>1611123</v>
      </c>
      <c r="D6" s="22"/>
      <c r="E6" s="23">
        <v>934000</v>
      </c>
      <c r="F6" s="24">
        <v>934000</v>
      </c>
      <c r="G6" s="24">
        <v>68400</v>
      </c>
      <c r="H6" s="24"/>
      <c r="I6" s="24"/>
      <c r="J6" s="24">
        <v>68400</v>
      </c>
      <c r="K6" s="24">
        <v>294000</v>
      </c>
      <c r="L6" s="24">
        <v>49404</v>
      </c>
      <c r="M6" s="24"/>
      <c r="N6" s="24">
        <v>343404</v>
      </c>
      <c r="O6" s="24"/>
      <c r="P6" s="24"/>
      <c r="Q6" s="24"/>
      <c r="R6" s="24"/>
      <c r="S6" s="24"/>
      <c r="T6" s="24"/>
      <c r="U6" s="24"/>
      <c r="V6" s="24"/>
      <c r="W6" s="24">
        <v>411804</v>
      </c>
      <c r="X6" s="24">
        <v>452125</v>
      </c>
      <c r="Y6" s="24">
        <v>-40321</v>
      </c>
      <c r="Z6" s="6">
        <v>-8.92</v>
      </c>
      <c r="AA6" s="22">
        <v>934000</v>
      </c>
    </row>
    <row r="7" spans="1:27" ht="13.5">
      <c r="A7" s="5" t="s">
        <v>34</v>
      </c>
      <c r="B7" s="3"/>
      <c r="C7" s="25">
        <v>174528979</v>
      </c>
      <c r="D7" s="25"/>
      <c r="E7" s="26">
        <v>206890000</v>
      </c>
      <c r="F7" s="27">
        <v>206890000</v>
      </c>
      <c r="G7" s="27">
        <v>68504427</v>
      </c>
      <c r="H7" s="27">
        <v>2868099</v>
      </c>
      <c r="I7" s="27">
        <v>2566011</v>
      </c>
      <c r="J7" s="27">
        <v>73938537</v>
      </c>
      <c r="K7" s="27">
        <v>4211885</v>
      </c>
      <c r="L7" s="27">
        <v>57780654</v>
      </c>
      <c r="M7" s="27">
        <v>1415256</v>
      </c>
      <c r="N7" s="27">
        <v>63407795</v>
      </c>
      <c r="O7" s="27"/>
      <c r="P7" s="27"/>
      <c r="Q7" s="27"/>
      <c r="R7" s="27"/>
      <c r="S7" s="27"/>
      <c r="T7" s="27"/>
      <c r="U7" s="27"/>
      <c r="V7" s="27"/>
      <c r="W7" s="27">
        <v>137346332</v>
      </c>
      <c r="X7" s="27">
        <v>100150106</v>
      </c>
      <c r="Y7" s="27">
        <v>37196226</v>
      </c>
      <c r="Z7" s="7">
        <v>37.14</v>
      </c>
      <c r="AA7" s="25">
        <v>206890000</v>
      </c>
    </row>
    <row r="8" spans="1:27" ht="13.5">
      <c r="A8" s="5" t="s">
        <v>35</v>
      </c>
      <c r="B8" s="3"/>
      <c r="C8" s="22">
        <v>141789</v>
      </c>
      <c r="D8" s="22"/>
      <c r="E8" s="23">
        <v>105000</v>
      </c>
      <c r="F8" s="24">
        <v>105000</v>
      </c>
      <c r="G8" s="24">
        <v>35529</v>
      </c>
      <c r="H8" s="24">
        <v>70712</v>
      </c>
      <c r="I8" s="24">
        <v>30089</v>
      </c>
      <c r="J8" s="24">
        <v>136330</v>
      </c>
      <c r="K8" s="24">
        <v>268</v>
      </c>
      <c r="L8" s="24">
        <v>11889</v>
      </c>
      <c r="M8" s="24">
        <v>34</v>
      </c>
      <c r="N8" s="24">
        <v>12191</v>
      </c>
      <c r="O8" s="24"/>
      <c r="P8" s="24"/>
      <c r="Q8" s="24"/>
      <c r="R8" s="24"/>
      <c r="S8" s="24"/>
      <c r="T8" s="24"/>
      <c r="U8" s="24"/>
      <c r="V8" s="24"/>
      <c r="W8" s="24">
        <v>148521</v>
      </c>
      <c r="X8" s="24">
        <v>50827</v>
      </c>
      <c r="Y8" s="24">
        <v>97694</v>
      </c>
      <c r="Z8" s="6">
        <v>192.21</v>
      </c>
      <c r="AA8" s="22">
        <v>105000</v>
      </c>
    </row>
    <row r="9" spans="1:27" ht="13.5">
      <c r="A9" s="2" t="s">
        <v>36</v>
      </c>
      <c r="B9" s="3"/>
      <c r="C9" s="19">
        <f aca="true" t="shared" si="1" ref="C9:Y9">SUM(C10:C14)</f>
        <v>6414267</v>
      </c>
      <c r="D9" s="19">
        <f>SUM(D10:D14)</f>
        <v>0</v>
      </c>
      <c r="E9" s="20">
        <f t="shared" si="1"/>
        <v>8946600</v>
      </c>
      <c r="F9" s="21">
        <f t="shared" si="1"/>
        <v>8946600</v>
      </c>
      <c r="G9" s="21">
        <f t="shared" si="1"/>
        <v>28699</v>
      </c>
      <c r="H9" s="21">
        <f t="shared" si="1"/>
        <v>571524</v>
      </c>
      <c r="I9" s="21">
        <f t="shared" si="1"/>
        <v>556872</v>
      </c>
      <c r="J9" s="21">
        <f t="shared" si="1"/>
        <v>1157095</v>
      </c>
      <c r="K9" s="21">
        <f t="shared" si="1"/>
        <v>580732</v>
      </c>
      <c r="L9" s="21">
        <f t="shared" si="1"/>
        <v>607754</v>
      </c>
      <c r="M9" s="21">
        <f t="shared" si="1"/>
        <v>509346</v>
      </c>
      <c r="N9" s="21">
        <f t="shared" si="1"/>
        <v>1697832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2854927</v>
      </c>
      <c r="X9" s="21">
        <f t="shared" si="1"/>
        <v>3720401</v>
      </c>
      <c r="Y9" s="21">
        <f t="shared" si="1"/>
        <v>-865474</v>
      </c>
      <c r="Z9" s="4">
        <f>+IF(X9&lt;&gt;0,+(Y9/X9)*100,0)</f>
        <v>-23.262922464540782</v>
      </c>
      <c r="AA9" s="19">
        <f>SUM(AA10:AA14)</f>
        <v>8946600</v>
      </c>
    </row>
    <row r="10" spans="1:27" ht="13.5">
      <c r="A10" s="5" t="s">
        <v>37</v>
      </c>
      <c r="B10" s="3"/>
      <c r="C10" s="22">
        <v>46293</v>
      </c>
      <c r="D10" s="22"/>
      <c r="E10" s="23">
        <v>2614100</v>
      </c>
      <c r="F10" s="24">
        <v>2614100</v>
      </c>
      <c r="G10" s="24">
        <v>5157</v>
      </c>
      <c r="H10" s="24">
        <v>5640</v>
      </c>
      <c r="I10" s="24">
        <v>7112</v>
      </c>
      <c r="J10" s="24">
        <v>17909</v>
      </c>
      <c r="K10" s="24">
        <v>37377</v>
      </c>
      <c r="L10" s="24">
        <v>25769</v>
      </c>
      <c r="M10" s="24">
        <v>31018</v>
      </c>
      <c r="N10" s="24">
        <v>94164</v>
      </c>
      <c r="O10" s="24"/>
      <c r="P10" s="24"/>
      <c r="Q10" s="24"/>
      <c r="R10" s="24"/>
      <c r="S10" s="24"/>
      <c r="T10" s="24"/>
      <c r="U10" s="24"/>
      <c r="V10" s="24"/>
      <c r="W10" s="24">
        <v>112073</v>
      </c>
      <c r="X10" s="24">
        <v>655001</v>
      </c>
      <c r="Y10" s="24">
        <v>-542928</v>
      </c>
      <c r="Z10" s="6">
        <v>-82.89</v>
      </c>
      <c r="AA10" s="22">
        <v>2614100</v>
      </c>
    </row>
    <row r="11" spans="1:27" ht="13.5">
      <c r="A11" s="5" t="s">
        <v>38</v>
      </c>
      <c r="B11" s="3"/>
      <c r="C11" s="22">
        <v>2329</v>
      </c>
      <c r="D11" s="22"/>
      <c r="E11" s="23">
        <v>25000</v>
      </c>
      <c r="F11" s="24">
        <v>25000</v>
      </c>
      <c r="G11" s="24"/>
      <c r="H11" s="24"/>
      <c r="I11" s="24"/>
      <c r="J11" s="24"/>
      <c r="K11" s="24"/>
      <c r="L11" s="24"/>
      <c r="M11" s="24">
        <v>20422</v>
      </c>
      <c r="N11" s="24">
        <v>20422</v>
      </c>
      <c r="O11" s="24"/>
      <c r="P11" s="24"/>
      <c r="Q11" s="24"/>
      <c r="R11" s="24"/>
      <c r="S11" s="24"/>
      <c r="T11" s="24"/>
      <c r="U11" s="24"/>
      <c r="V11" s="24"/>
      <c r="W11" s="24">
        <v>20422</v>
      </c>
      <c r="X11" s="24">
        <v>12101</v>
      </c>
      <c r="Y11" s="24">
        <v>8321</v>
      </c>
      <c r="Z11" s="6">
        <v>68.76</v>
      </c>
      <c r="AA11" s="22">
        <v>25000</v>
      </c>
    </row>
    <row r="12" spans="1:27" ht="13.5">
      <c r="A12" s="5" t="s">
        <v>39</v>
      </c>
      <c r="B12" s="3"/>
      <c r="C12" s="22">
        <v>6365645</v>
      </c>
      <c r="D12" s="22"/>
      <c r="E12" s="23">
        <v>6307500</v>
      </c>
      <c r="F12" s="24">
        <v>6307500</v>
      </c>
      <c r="G12" s="24">
        <v>23542</v>
      </c>
      <c r="H12" s="24">
        <v>565884</v>
      </c>
      <c r="I12" s="24">
        <v>549760</v>
      </c>
      <c r="J12" s="24">
        <v>1139186</v>
      </c>
      <c r="K12" s="24">
        <v>543355</v>
      </c>
      <c r="L12" s="24">
        <v>581985</v>
      </c>
      <c r="M12" s="24">
        <v>457906</v>
      </c>
      <c r="N12" s="24">
        <v>1583246</v>
      </c>
      <c r="O12" s="24"/>
      <c r="P12" s="24"/>
      <c r="Q12" s="24"/>
      <c r="R12" s="24"/>
      <c r="S12" s="24"/>
      <c r="T12" s="24"/>
      <c r="U12" s="24"/>
      <c r="V12" s="24"/>
      <c r="W12" s="24">
        <v>2722432</v>
      </c>
      <c r="X12" s="24">
        <v>3053299</v>
      </c>
      <c r="Y12" s="24">
        <v>-330867</v>
      </c>
      <c r="Z12" s="6">
        <v>-10.84</v>
      </c>
      <c r="AA12" s="22">
        <v>6307500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43787997</v>
      </c>
      <c r="D15" s="19">
        <f>SUM(D16:D18)</f>
        <v>0</v>
      </c>
      <c r="E15" s="20">
        <f t="shared" si="2"/>
        <v>52357000</v>
      </c>
      <c r="F15" s="21">
        <f t="shared" si="2"/>
        <v>52357000</v>
      </c>
      <c r="G15" s="21">
        <f t="shared" si="2"/>
        <v>78415</v>
      </c>
      <c r="H15" s="21">
        <f t="shared" si="2"/>
        <v>1037270</v>
      </c>
      <c r="I15" s="21">
        <f t="shared" si="2"/>
        <v>197692</v>
      </c>
      <c r="J15" s="21">
        <f t="shared" si="2"/>
        <v>1313377</v>
      </c>
      <c r="K15" s="21">
        <f t="shared" si="2"/>
        <v>1143126</v>
      </c>
      <c r="L15" s="21">
        <f t="shared" si="2"/>
        <v>3194827</v>
      </c>
      <c r="M15" s="21">
        <f t="shared" si="2"/>
        <v>-115190</v>
      </c>
      <c r="N15" s="21">
        <f t="shared" si="2"/>
        <v>4222763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5536140</v>
      </c>
      <c r="X15" s="21">
        <f t="shared" si="2"/>
        <v>25344670</v>
      </c>
      <c r="Y15" s="21">
        <f t="shared" si="2"/>
        <v>-19808530</v>
      </c>
      <c r="Z15" s="4">
        <f>+IF(X15&lt;&gt;0,+(Y15/X15)*100,0)</f>
        <v>-78.15659071512866</v>
      </c>
      <c r="AA15" s="19">
        <f>SUM(AA16:AA18)</f>
        <v>52357000</v>
      </c>
    </row>
    <row r="16" spans="1:27" ht="13.5">
      <c r="A16" s="5" t="s">
        <v>43</v>
      </c>
      <c r="B16" s="3"/>
      <c r="C16" s="22">
        <v>22395</v>
      </c>
      <c r="D16" s="22"/>
      <c r="E16" s="23">
        <v>77000</v>
      </c>
      <c r="F16" s="24">
        <v>77000</v>
      </c>
      <c r="G16" s="24">
        <v>1404</v>
      </c>
      <c r="H16" s="24">
        <v>1646</v>
      </c>
      <c r="I16" s="24">
        <v>269</v>
      </c>
      <c r="J16" s="24">
        <v>3319</v>
      </c>
      <c r="K16" s="24">
        <v>118</v>
      </c>
      <c r="L16" s="24">
        <v>5499</v>
      </c>
      <c r="M16" s="24">
        <v>59</v>
      </c>
      <c r="N16" s="24">
        <v>5676</v>
      </c>
      <c r="O16" s="24"/>
      <c r="P16" s="24"/>
      <c r="Q16" s="24"/>
      <c r="R16" s="24"/>
      <c r="S16" s="24"/>
      <c r="T16" s="24"/>
      <c r="U16" s="24"/>
      <c r="V16" s="24"/>
      <c r="W16" s="24">
        <v>8995</v>
      </c>
      <c r="X16" s="24">
        <v>37273</v>
      </c>
      <c r="Y16" s="24">
        <v>-28278</v>
      </c>
      <c r="Z16" s="6">
        <v>-75.87</v>
      </c>
      <c r="AA16" s="22">
        <v>77000</v>
      </c>
    </row>
    <row r="17" spans="1:27" ht="13.5">
      <c r="A17" s="5" t="s">
        <v>44</v>
      </c>
      <c r="B17" s="3"/>
      <c r="C17" s="22">
        <v>43765602</v>
      </c>
      <c r="D17" s="22"/>
      <c r="E17" s="23">
        <v>52280000</v>
      </c>
      <c r="F17" s="24">
        <v>52280000</v>
      </c>
      <c r="G17" s="24">
        <v>77011</v>
      </c>
      <c r="H17" s="24">
        <v>1035624</v>
      </c>
      <c r="I17" s="24">
        <v>197423</v>
      </c>
      <c r="J17" s="24">
        <v>1310058</v>
      </c>
      <c r="K17" s="24">
        <v>1143008</v>
      </c>
      <c r="L17" s="24">
        <v>3189328</v>
      </c>
      <c r="M17" s="24">
        <v>-115249</v>
      </c>
      <c r="N17" s="24">
        <v>4217087</v>
      </c>
      <c r="O17" s="24"/>
      <c r="P17" s="24"/>
      <c r="Q17" s="24"/>
      <c r="R17" s="24"/>
      <c r="S17" s="24"/>
      <c r="T17" s="24"/>
      <c r="U17" s="24"/>
      <c r="V17" s="24"/>
      <c r="W17" s="24">
        <v>5527145</v>
      </c>
      <c r="X17" s="24">
        <v>25307397</v>
      </c>
      <c r="Y17" s="24">
        <v>-19780252</v>
      </c>
      <c r="Z17" s="6">
        <v>-78.16</v>
      </c>
      <c r="AA17" s="22">
        <v>52280000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63333199</v>
      </c>
      <c r="D19" s="19">
        <f>SUM(D20:D23)</f>
        <v>0</v>
      </c>
      <c r="E19" s="20">
        <f t="shared" si="3"/>
        <v>61725000</v>
      </c>
      <c r="F19" s="21">
        <f t="shared" si="3"/>
        <v>61725000</v>
      </c>
      <c r="G19" s="21">
        <f t="shared" si="3"/>
        <v>4953021</v>
      </c>
      <c r="H19" s="21">
        <f t="shared" si="3"/>
        <v>5111270</v>
      </c>
      <c r="I19" s="21">
        <f t="shared" si="3"/>
        <v>5049253</v>
      </c>
      <c r="J19" s="21">
        <f t="shared" si="3"/>
        <v>15113544</v>
      </c>
      <c r="K19" s="21">
        <f t="shared" si="3"/>
        <v>5392380</v>
      </c>
      <c r="L19" s="21">
        <f t="shared" si="3"/>
        <v>4919469</v>
      </c>
      <c r="M19" s="21">
        <f t="shared" si="3"/>
        <v>5331471</v>
      </c>
      <c r="N19" s="21">
        <f t="shared" si="3"/>
        <v>15643320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30756864</v>
      </c>
      <c r="X19" s="21">
        <f t="shared" si="3"/>
        <v>30489897</v>
      </c>
      <c r="Y19" s="21">
        <f t="shared" si="3"/>
        <v>266967</v>
      </c>
      <c r="Z19" s="4">
        <f>+IF(X19&lt;&gt;0,+(Y19/X19)*100,0)</f>
        <v>0.8755916754982807</v>
      </c>
      <c r="AA19" s="19">
        <f>SUM(AA20:AA23)</f>
        <v>61725000</v>
      </c>
    </row>
    <row r="20" spans="1:27" ht="13.5">
      <c r="A20" s="5" t="s">
        <v>47</v>
      </c>
      <c r="B20" s="3"/>
      <c r="C20" s="22">
        <v>60587572</v>
      </c>
      <c r="D20" s="22"/>
      <c r="E20" s="23">
        <v>55350000</v>
      </c>
      <c r="F20" s="24">
        <v>55350000</v>
      </c>
      <c r="G20" s="24">
        <v>4676360</v>
      </c>
      <c r="H20" s="24">
        <v>4834140</v>
      </c>
      <c r="I20" s="24">
        <v>4772128</v>
      </c>
      <c r="J20" s="24">
        <v>14282628</v>
      </c>
      <c r="K20" s="24">
        <v>5096184</v>
      </c>
      <c r="L20" s="24">
        <v>4616172</v>
      </c>
      <c r="M20" s="24">
        <v>5034815</v>
      </c>
      <c r="N20" s="24">
        <v>14747171</v>
      </c>
      <c r="O20" s="24"/>
      <c r="P20" s="24"/>
      <c r="Q20" s="24"/>
      <c r="R20" s="24"/>
      <c r="S20" s="24"/>
      <c r="T20" s="24"/>
      <c r="U20" s="24"/>
      <c r="V20" s="24"/>
      <c r="W20" s="24">
        <v>29029799</v>
      </c>
      <c r="X20" s="24">
        <v>27316306</v>
      </c>
      <c r="Y20" s="24">
        <v>1713493</v>
      </c>
      <c r="Z20" s="6">
        <v>6.27</v>
      </c>
      <c r="AA20" s="22">
        <v>55350000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2745627</v>
      </c>
      <c r="D23" s="22"/>
      <c r="E23" s="23">
        <v>6375000</v>
      </c>
      <c r="F23" s="24">
        <v>6375000</v>
      </c>
      <c r="G23" s="24">
        <v>276661</v>
      </c>
      <c r="H23" s="24">
        <v>277130</v>
      </c>
      <c r="I23" s="24">
        <v>277125</v>
      </c>
      <c r="J23" s="24">
        <v>830916</v>
      </c>
      <c r="K23" s="24">
        <v>296196</v>
      </c>
      <c r="L23" s="24">
        <v>303297</v>
      </c>
      <c r="M23" s="24">
        <v>296656</v>
      </c>
      <c r="N23" s="24">
        <v>896149</v>
      </c>
      <c r="O23" s="24"/>
      <c r="P23" s="24"/>
      <c r="Q23" s="24"/>
      <c r="R23" s="24"/>
      <c r="S23" s="24"/>
      <c r="T23" s="24"/>
      <c r="U23" s="24"/>
      <c r="V23" s="24"/>
      <c r="W23" s="24">
        <v>1727065</v>
      </c>
      <c r="X23" s="24">
        <v>3173591</v>
      </c>
      <c r="Y23" s="24">
        <v>-1446526</v>
      </c>
      <c r="Z23" s="6">
        <v>-45.58</v>
      </c>
      <c r="AA23" s="22">
        <v>6375000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289817354</v>
      </c>
      <c r="D25" s="40">
        <f>+D5+D9+D15+D19+D24</f>
        <v>0</v>
      </c>
      <c r="E25" s="41">
        <f t="shared" si="4"/>
        <v>330957600</v>
      </c>
      <c r="F25" s="42">
        <f t="shared" si="4"/>
        <v>330957600</v>
      </c>
      <c r="G25" s="42">
        <f t="shared" si="4"/>
        <v>73668491</v>
      </c>
      <c r="H25" s="42">
        <f t="shared" si="4"/>
        <v>9658875</v>
      </c>
      <c r="I25" s="42">
        <f t="shared" si="4"/>
        <v>8399917</v>
      </c>
      <c r="J25" s="42">
        <f t="shared" si="4"/>
        <v>91727283</v>
      </c>
      <c r="K25" s="42">
        <f t="shared" si="4"/>
        <v>11622391</v>
      </c>
      <c r="L25" s="42">
        <f t="shared" si="4"/>
        <v>66563997</v>
      </c>
      <c r="M25" s="42">
        <f t="shared" si="4"/>
        <v>7140917</v>
      </c>
      <c r="N25" s="42">
        <f t="shared" si="4"/>
        <v>85327305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177054588</v>
      </c>
      <c r="X25" s="42">
        <f t="shared" si="4"/>
        <v>160208026</v>
      </c>
      <c r="Y25" s="42">
        <f t="shared" si="4"/>
        <v>16846562</v>
      </c>
      <c r="Z25" s="43">
        <f>+IF(X25&lt;&gt;0,+(Y25/X25)*100,0)</f>
        <v>10.51542948291492</v>
      </c>
      <c r="AA25" s="40">
        <f>+AA5+AA9+AA15+AA19+AA24</f>
        <v>330957600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158565790</v>
      </c>
      <c r="D28" s="19">
        <f>SUM(D29:D31)</f>
        <v>0</v>
      </c>
      <c r="E28" s="20">
        <f t="shared" si="5"/>
        <v>140373818</v>
      </c>
      <c r="F28" s="21">
        <f t="shared" si="5"/>
        <v>140373818</v>
      </c>
      <c r="G28" s="21">
        <f t="shared" si="5"/>
        <v>8967741</v>
      </c>
      <c r="H28" s="21">
        <f t="shared" si="5"/>
        <v>10634207</v>
      </c>
      <c r="I28" s="21">
        <f t="shared" si="5"/>
        <v>11188356</v>
      </c>
      <c r="J28" s="21">
        <f t="shared" si="5"/>
        <v>30790304</v>
      </c>
      <c r="K28" s="21">
        <f t="shared" si="5"/>
        <v>8246636</v>
      </c>
      <c r="L28" s="21">
        <f t="shared" si="5"/>
        <v>8753744</v>
      </c>
      <c r="M28" s="21">
        <f t="shared" si="5"/>
        <v>11317030</v>
      </c>
      <c r="N28" s="21">
        <f t="shared" si="5"/>
        <v>28317410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59107714</v>
      </c>
      <c r="X28" s="21">
        <f t="shared" si="5"/>
        <v>68858620</v>
      </c>
      <c r="Y28" s="21">
        <f t="shared" si="5"/>
        <v>-9750906</v>
      </c>
      <c r="Z28" s="4">
        <f>+IF(X28&lt;&gt;0,+(Y28/X28)*100,0)</f>
        <v>-14.160763024295289</v>
      </c>
      <c r="AA28" s="19">
        <f>SUM(AA29:AA31)</f>
        <v>140373818</v>
      </c>
    </row>
    <row r="29" spans="1:27" ht="13.5">
      <c r="A29" s="5" t="s">
        <v>33</v>
      </c>
      <c r="B29" s="3"/>
      <c r="C29" s="22">
        <v>48179451</v>
      </c>
      <c r="D29" s="22"/>
      <c r="E29" s="23">
        <v>35246079</v>
      </c>
      <c r="F29" s="24">
        <v>35246079</v>
      </c>
      <c r="G29" s="24">
        <v>2993172</v>
      </c>
      <c r="H29" s="24">
        <v>2130101</v>
      </c>
      <c r="I29" s="24">
        <v>2639208</v>
      </c>
      <c r="J29" s="24">
        <v>7762481</v>
      </c>
      <c r="K29" s="24">
        <v>2653147</v>
      </c>
      <c r="L29" s="24">
        <v>4063771</v>
      </c>
      <c r="M29" s="24">
        <v>2641926</v>
      </c>
      <c r="N29" s="24">
        <v>9358844</v>
      </c>
      <c r="O29" s="24"/>
      <c r="P29" s="24"/>
      <c r="Q29" s="24"/>
      <c r="R29" s="24"/>
      <c r="S29" s="24"/>
      <c r="T29" s="24"/>
      <c r="U29" s="24"/>
      <c r="V29" s="24"/>
      <c r="W29" s="24">
        <v>17121325</v>
      </c>
      <c r="X29" s="24">
        <v>17682208</v>
      </c>
      <c r="Y29" s="24">
        <v>-560883</v>
      </c>
      <c r="Z29" s="6">
        <v>-3.17</v>
      </c>
      <c r="AA29" s="22">
        <v>35246079</v>
      </c>
    </row>
    <row r="30" spans="1:27" ht="13.5">
      <c r="A30" s="5" t="s">
        <v>34</v>
      </c>
      <c r="B30" s="3"/>
      <c r="C30" s="25">
        <v>66069107</v>
      </c>
      <c r="D30" s="25"/>
      <c r="E30" s="26">
        <v>64053489</v>
      </c>
      <c r="F30" s="27">
        <v>64053489</v>
      </c>
      <c r="G30" s="27">
        <v>1841319</v>
      </c>
      <c r="H30" s="27">
        <v>1191295</v>
      </c>
      <c r="I30" s="27">
        <v>3273071</v>
      </c>
      <c r="J30" s="27">
        <v>6305685</v>
      </c>
      <c r="K30" s="27">
        <v>1777880</v>
      </c>
      <c r="L30" s="27">
        <v>1952997</v>
      </c>
      <c r="M30" s="27">
        <v>3383471</v>
      </c>
      <c r="N30" s="27">
        <v>7114348</v>
      </c>
      <c r="O30" s="27"/>
      <c r="P30" s="27"/>
      <c r="Q30" s="27"/>
      <c r="R30" s="27"/>
      <c r="S30" s="27"/>
      <c r="T30" s="27"/>
      <c r="U30" s="27"/>
      <c r="V30" s="27"/>
      <c r="W30" s="27">
        <v>13420033</v>
      </c>
      <c r="X30" s="27">
        <v>30901999</v>
      </c>
      <c r="Y30" s="27">
        <v>-17481966</v>
      </c>
      <c r="Z30" s="7">
        <v>-56.57</v>
      </c>
      <c r="AA30" s="25">
        <v>64053489</v>
      </c>
    </row>
    <row r="31" spans="1:27" ht="13.5">
      <c r="A31" s="5" t="s">
        <v>35</v>
      </c>
      <c r="B31" s="3"/>
      <c r="C31" s="22">
        <v>44317232</v>
      </c>
      <c r="D31" s="22"/>
      <c r="E31" s="23">
        <v>41074250</v>
      </c>
      <c r="F31" s="24">
        <v>41074250</v>
      </c>
      <c r="G31" s="24">
        <v>4133250</v>
      </c>
      <c r="H31" s="24">
        <v>7312811</v>
      </c>
      <c r="I31" s="24">
        <v>5276077</v>
      </c>
      <c r="J31" s="24">
        <v>16722138</v>
      </c>
      <c r="K31" s="24">
        <v>3815609</v>
      </c>
      <c r="L31" s="24">
        <v>2736976</v>
      </c>
      <c r="M31" s="24">
        <v>5291633</v>
      </c>
      <c r="N31" s="24">
        <v>11844218</v>
      </c>
      <c r="O31" s="24"/>
      <c r="P31" s="24"/>
      <c r="Q31" s="24"/>
      <c r="R31" s="24"/>
      <c r="S31" s="24"/>
      <c r="T31" s="24"/>
      <c r="U31" s="24"/>
      <c r="V31" s="24"/>
      <c r="W31" s="24">
        <v>28566356</v>
      </c>
      <c r="X31" s="24">
        <v>20274413</v>
      </c>
      <c r="Y31" s="24">
        <v>8291943</v>
      </c>
      <c r="Z31" s="6">
        <v>40.9</v>
      </c>
      <c r="AA31" s="22">
        <v>41074250</v>
      </c>
    </row>
    <row r="32" spans="1:27" ht="13.5">
      <c r="A32" s="2" t="s">
        <v>36</v>
      </c>
      <c r="B32" s="3"/>
      <c r="C32" s="19">
        <f aca="true" t="shared" si="6" ref="C32:Y32">SUM(C33:C37)</f>
        <v>14658078</v>
      </c>
      <c r="D32" s="19">
        <f>SUM(D33:D37)</f>
        <v>0</v>
      </c>
      <c r="E32" s="20">
        <f t="shared" si="6"/>
        <v>50986733</v>
      </c>
      <c r="F32" s="21">
        <f t="shared" si="6"/>
        <v>50986733</v>
      </c>
      <c r="G32" s="21">
        <f t="shared" si="6"/>
        <v>1816779</v>
      </c>
      <c r="H32" s="21">
        <f t="shared" si="6"/>
        <v>1509835</v>
      </c>
      <c r="I32" s="21">
        <f t="shared" si="6"/>
        <v>1650894</v>
      </c>
      <c r="J32" s="21">
        <f t="shared" si="6"/>
        <v>4977508</v>
      </c>
      <c r="K32" s="21">
        <f t="shared" si="6"/>
        <v>2841564</v>
      </c>
      <c r="L32" s="21">
        <f t="shared" si="6"/>
        <v>3738185</v>
      </c>
      <c r="M32" s="21">
        <f t="shared" si="6"/>
        <v>4304997</v>
      </c>
      <c r="N32" s="21">
        <f t="shared" si="6"/>
        <v>10884746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15862254</v>
      </c>
      <c r="X32" s="21">
        <f t="shared" si="6"/>
        <v>25782715</v>
      </c>
      <c r="Y32" s="21">
        <f t="shared" si="6"/>
        <v>-9920461</v>
      </c>
      <c r="Z32" s="4">
        <f>+IF(X32&lt;&gt;0,+(Y32/X32)*100,0)</f>
        <v>-38.47717744232909</v>
      </c>
      <c r="AA32" s="19">
        <f>SUM(AA33:AA37)</f>
        <v>50986733</v>
      </c>
    </row>
    <row r="33" spans="1:27" ht="13.5">
      <c r="A33" s="5" t="s">
        <v>37</v>
      </c>
      <c r="B33" s="3"/>
      <c r="C33" s="22">
        <v>3045420</v>
      </c>
      <c r="D33" s="22"/>
      <c r="E33" s="23">
        <v>20770836</v>
      </c>
      <c r="F33" s="24">
        <v>20770836</v>
      </c>
      <c r="G33" s="24">
        <v>267043</v>
      </c>
      <c r="H33" s="24">
        <v>259065</v>
      </c>
      <c r="I33" s="24">
        <v>308803</v>
      </c>
      <c r="J33" s="24">
        <v>834911</v>
      </c>
      <c r="K33" s="24">
        <v>1385336</v>
      </c>
      <c r="L33" s="24">
        <v>1298789</v>
      </c>
      <c r="M33" s="24">
        <v>2132248</v>
      </c>
      <c r="N33" s="24">
        <v>4816373</v>
      </c>
      <c r="O33" s="24"/>
      <c r="P33" s="24"/>
      <c r="Q33" s="24"/>
      <c r="R33" s="24"/>
      <c r="S33" s="24"/>
      <c r="T33" s="24"/>
      <c r="U33" s="24"/>
      <c r="V33" s="24"/>
      <c r="W33" s="24">
        <v>5651284</v>
      </c>
      <c r="X33" s="24">
        <v>10794754</v>
      </c>
      <c r="Y33" s="24">
        <v>-5143470</v>
      </c>
      <c r="Z33" s="6">
        <v>-47.65</v>
      </c>
      <c r="AA33" s="22">
        <v>20770836</v>
      </c>
    </row>
    <row r="34" spans="1:27" ht="13.5">
      <c r="A34" s="5" t="s">
        <v>38</v>
      </c>
      <c r="B34" s="3"/>
      <c r="C34" s="22"/>
      <c r="D34" s="22"/>
      <c r="E34" s="23">
        <v>445272</v>
      </c>
      <c r="F34" s="24">
        <v>445272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233017</v>
      </c>
      <c r="Y34" s="24">
        <v>-233017</v>
      </c>
      <c r="Z34" s="6">
        <v>-100</v>
      </c>
      <c r="AA34" s="22">
        <v>445272</v>
      </c>
    </row>
    <row r="35" spans="1:27" ht="13.5">
      <c r="A35" s="5" t="s">
        <v>39</v>
      </c>
      <c r="B35" s="3"/>
      <c r="C35" s="22">
        <v>11612658</v>
      </c>
      <c r="D35" s="22"/>
      <c r="E35" s="23">
        <v>29770625</v>
      </c>
      <c r="F35" s="24">
        <v>29770625</v>
      </c>
      <c r="G35" s="24">
        <v>1549736</v>
      </c>
      <c r="H35" s="24">
        <v>1250770</v>
      </c>
      <c r="I35" s="24">
        <v>1342091</v>
      </c>
      <c r="J35" s="24">
        <v>4142597</v>
      </c>
      <c r="K35" s="24">
        <v>1456228</v>
      </c>
      <c r="L35" s="24">
        <v>2439396</v>
      </c>
      <c r="M35" s="24">
        <v>2172749</v>
      </c>
      <c r="N35" s="24">
        <v>6068373</v>
      </c>
      <c r="O35" s="24"/>
      <c r="P35" s="24"/>
      <c r="Q35" s="24"/>
      <c r="R35" s="24"/>
      <c r="S35" s="24"/>
      <c r="T35" s="24"/>
      <c r="U35" s="24"/>
      <c r="V35" s="24"/>
      <c r="W35" s="24">
        <v>10210970</v>
      </c>
      <c r="X35" s="24">
        <v>14754944</v>
      </c>
      <c r="Y35" s="24">
        <v>-4543974</v>
      </c>
      <c r="Z35" s="6">
        <v>-30.8</v>
      </c>
      <c r="AA35" s="22">
        <v>29770625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31647042</v>
      </c>
      <c r="D38" s="19">
        <f>SUM(D39:D41)</f>
        <v>0</v>
      </c>
      <c r="E38" s="20">
        <f t="shared" si="7"/>
        <v>30946758</v>
      </c>
      <c r="F38" s="21">
        <f t="shared" si="7"/>
        <v>30946758</v>
      </c>
      <c r="G38" s="21">
        <f t="shared" si="7"/>
        <v>2196024</v>
      </c>
      <c r="H38" s="21">
        <f t="shared" si="7"/>
        <v>2004871</v>
      </c>
      <c r="I38" s="21">
        <f t="shared" si="7"/>
        <v>2200618</v>
      </c>
      <c r="J38" s="21">
        <f t="shared" si="7"/>
        <v>6401513</v>
      </c>
      <c r="K38" s="21">
        <f t="shared" si="7"/>
        <v>3368486</v>
      </c>
      <c r="L38" s="21">
        <f t="shared" si="7"/>
        <v>2058872</v>
      </c>
      <c r="M38" s="21">
        <f t="shared" si="7"/>
        <v>3323535</v>
      </c>
      <c r="N38" s="21">
        <f t="shared" si="7"/>
        <v>8750893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15152406</v>
      </c>
      <c r="X38" s="21">
        <f t="shared" si="7"/>
        <v>15438755</v>
      </c>
      <c r="Y38" s="21">
        <f t="shared" si="7"/>
        <v>-286349</v>
      </c>
      <c r="Z38" s="4">
        <f>+IF(X38&lt;&gt;0,+(Y38/X38)*100,0)</f>
        <v>-1.8547415254662698</v>
      </c>
      <c r="AA38" s="19">
        <f>SUM(AA39:AA41)</f>
        <v>30946758</v>
      </c>
    </row>
    <row r="39" spans="1:27" ht="13.5">
      <c r="A39" s="5" t="s">
        <v>43</v>
      </c>
      <c r="B39" s="3"/>
      <c r="C39" s="22">
        <v>10273150</v>
      </c>
      <c r="D39" s="22"/>
      <c r="E39" s="23">
        <v>12158136</v>
      </c>
      <c r="F39" s="24">
        <v>12158136</v>
      </c>
      <c r="G39" s="24">
        <v>905042</v>
      </c>
      <c r="H39" s="24">
        <v>757348</v>
      </c>
      <c r="I39" s="24">
        <v>777913</v>
      </c>
      <c r="J39" s="24">
        <v>2440303</v>
      </c>
      <c r="K39" s="24">
        <v>800853</v>
      </c>
      <c r="L39" s="24">
        <v>759943</v>
      </c>
      <c r="M39" s="24">
        <v>1229959</v>
      </c>
      <c r="N39" s="24">
        <v>2790755</v>
      </c>
      <c r="O39" s="24"/>
      <c r="P39" s="24"/>
      <c r="Q39" s="24"/>
      <c r="R39" s="24"/>
      <c r="S39" s="24"/>
      <c r="T39" s="24"/>
      <c r="U39" s="24"/>
      <c r="V39" s="24"/>
      <c r="W39" s="24">
        <v>5231058</v>
      </c>
      <c r="X39" s="24">
        <v>6246525</v>
      </c>
      <c r="Y39" s="24">
        <v>-1015467</v>
      </c>
      <c r="Z39" s="6">
        <v>-16.26</v>
      </c>
      <c r="AA39" s="22">
        <v>12158136</v>
      </c>
    </row>
    <row r="40" spans="1:27" ht="13.5">
      <c r="A40" s="5" t="s">
        <v>44</v>
      </c>
      <c r="B40" s="3"/>
      <c r="C40" s="22">
        <v>21373892</v>
      </c>
      <c r="D40" s="22"/>
      <c r="E40" s="23">
        <v>18788622</v>
      </c>
      <c r="F40" s="24">
        <v>18788622</v>
      </c>
      <c r="G40" s="24">
        <v>1290982</v>
      </c>
      <c r="H40" s="24">
        <v>1247523</v>
      </c>
      <c r="I40" s="24">
        <v>1422705</v>
      </c>
      <c r="J40" s="24">
        <v>3961210</v>
      </c>
      <c r="K40" s="24">
        <v>2567633</v>
      </c>
      <c r="L40" s="24">
        <v>1298929</v>
      </c>
      <c r="M40" s="24">
        <v>2093576</v>
      </c>
      <c r="N40" s="24">
        <v>5960138</v>
      </c>
      <c r="O40" s="24"/>
      <c r="P40" s="24"/>
      <c r="Q40" s="24"/>
      <c r="R40" s="24"/>
      <c r="S40" s="24"/>
      <c r="T40" s="24"/>
      <c r="U40" s="24"/>
      <c r="V40" s="24"/>
      <c r="W40" s="24">
        <v>9921348</v>
      </c>
      <c r="X40" s="24">
        <v>9192230</v>
      </c>
      <c r="Y40" s="24">
        <v>729118</v>
      </c>
      <c r="Z40" s="6">
        <v>7.93</v>
      </c>
      <c r="AA40" s="22">
        <v>18788622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61803869</v>
      </c>
      <c r="D42" s="19">
        <f>SUM(D43:D46)</f>
        <v>0</v>
      </c>
      <c r="E42" s="20">
        <f t="shared" si="8"/>
        <v>69189528</v>
      </c>
      <c r="F42" s="21">
        <f t="shared" si="8"/>
        <v>69189528</v>
      </c>
      <c r="G42" s="21">
        <f t="shared" si="8"/>
        <v>6720646</v>
      </c>
      <c r="H42" s="21">
        <f t="shared" si="8"/>
        <v>7473747</v>
      </c>
      <c r="I42" s="21">
        <f t="shared" si="8"/>
        <v>6206870</v>
      </c>
      <c r="J42" s="21">
        <f t="shared" si="8"/>
        <v>20401263</v>
      </c>
      <c r="K42" s="21">
        <f t="shared" si="8"/>
        <v>5852540</v>
      </c>
      <c r="L42" s="21">
        <f t="shared" si="8"/>
        <v>417073</v>
      </c>
      <c r="M42" s="21">
        <f t="shared" si="8"/>
        <v>9672745</v>
      </c>
      <c r="N42" s="21">
        <f t="shared" si="8"/>
        <v>15942358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36343621</v>
      </c>
      <c r="X42" s="21">
        <f t="shared" si="8"/>
        <v>33362970</v>
      </c>
      <c r="Y42" s="21">
        <f t="shared" si="8"/>
        <v>2980651</v>
      </c>
      <c r="Z42" s="4">
        <f>+IF(X42&lt;&gt;0,+(Y42/X42)*100,0)</f>
        <v>8.934009771911795</v>
      </c>
      <c r="AA42" s="19">
        <f>SUM(AA43:AA46)</f>
        <v>69189528</v>
      </c>
    </row>
    <row r="43" spans="1:27" ht="13.5">
      <c r="A43" s="5" t="s">
        <v>47</v>
      </c>
      <c r="B43" s="3"/>
      <c r="C43" s="22">
        <v>51149715</v>
      </c>
      <c r="D43" s="22"/>
      <c r="E43" s="23">
        <v>56771552</v>
      </c>
      <c r="F43" s="24">
        <v>56771552</v>
      </c>
      <c r="G43" s="24">
        <v>5958174</v>
      </c>
      <c r="H43" s="24">
        <v>6450821</v>
      </c>
      <c r="I43" s="24">
        <v>5032634</v>
      </c>
      <c r="J43" s="24">
        <v>17441629</v>
      </c>
      <c r="K43" s="24">
        <v>4938111</v>
      </c>
      <c r="L43" s="24">
        <v>-643338</v>
      </c>
      <c r="M43" s="24">
        <v>8382350</v>
      </c>
      <c r="N43" s="24">
        <v>12677123</v>
      </c>
      <c r="O43" s="24"/>
      <c r="P43" s="24"/>
      <c r="Q43" s="24"/>
      <c r="R43" s="24"/>
      <c r="S43" s="24"/>
      <c r="T43" s="24"/>
      <c r="U43" s="24"/>
      <c r="V43" s="24"/>
      <c r="W43" s="24">
        <v>30118752</v>
      </c>
      <c r="X43" s="24">
        <v>26991926</v>
      </c>
      <c r="Y43" s="24">
        <v>3126826</v>
      </c>
      <c r="Z43" s="6">
        <v>11.58</v>
      </c>
      <c r="AA43" s="22">
        <v>56771552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10654154</v>
      </c>
      <c r="D46" s="22"/>
      <c r="E46" s="23">
        <v>12417976</v>
      </c>
      <c r="F46" s="24">
        <v>12417976</v>
      </c>
      <c r="G46" s="24">
        <v>762472</v>
      </c>
      <c r="H46" s="24">
        <v>1022926</v>
      </c>
      <c r="I46" s="24">
        <v>1174236</v>
      </c>
      <c r="J46" s="24">
        <v>2959634</v>
      </c>
      <c r="K46" s="24">
        <v>914429</v>
      </c>
      <c r="L46" s="24">
        <v>1060411</v>
      </c>
      <c r="M46" s="24">
        <v>1290395</v>
      </c>
      <c r="N46" s="24">
        <v>3265235</v>
      </c>
      <c r="O46" s="24"/>
      <c r="P46" s="24"/>
      <c r="Q46" s="24"/>
      <c r="R46" s="24"/>
      <c r="S46" s="24"/>
      <c r="T46" s="24"/>
      <c r="U46" s="24"/>
      <c r="V46" s="24"/>
      <c r="W46" s="24">
        <v>6224869</v>
      </c>
      <c r="X46" s="24">
        <v>6371044</v>
      </c>
      <c r="Y46" s="24">
        <v>-146175</v>
      </c>
      <c r="Z46" s="6">
        <v>-2.29</v>
      </c>
      <c r="AA46" s="22">
        <v>12417976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266674779</v>
      </c>
      <c r="D48" s="40">
        <f>+D28+D32+D38+D42+D47</f>
        <v>0</v>
      </c>
      <c r="E48" s="41">
        <f t="shared" si="9"/>
        <v>291496837</v>
      </c>
      <c r="F48" s="42">
        <f t="shared" si="9"/>
        <v>291496837</v>
      </c>
      <c r="G48" s="42">
        <f t="shared" si="9"/>
        <v>19701190</v>
      </c>
      <c r="H48" s="42">
        <f t="shared" si="9"/>
        <v>21622660</v>
      </c>
      <c r="I48" s="42">
        <f t="shared" si="9"/>
        <v>21246738</v>
      </c>
      <c r="J48" s="42">
        <f t="shared" si="9"/>
        <v>62570588</v>
      </c>
      <c r="K48" s="42">
        <f t="shared" si="9"/>
        <v>20309226</v>
      </c>
      <c r="L48" s="42">
        <f t="shared" si="9"/>
        <v>14967874</v>
      </c>
      <c r="M48" s="42">
        <f t="shared" si="9"/>
        <v>28618307</v>
      </c>
      <c r="N48" s="42">
        <f t="shared" si="9"/>
        <v>63895407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126465995</v>
      </c>
      <c r="X48" s="42">
        <f t="shared" si="9"/>
        <v>143443060</v>
      </c>
      <c r="Y48" s="42">
        <f t="shared" si="9"/>
        <v>-16977065</v>
      </c>
      <c r="Z48" s="43">
        <f>+IF(X48&lt;&gt;0,+(Y48/X48)*100,0)</f>
        <v>-11.835403539216188</v>
      </c>
      <c r="AA48" s="40">
        <f>+AA28+AA32+AA38+AA42+AA47</f>
        <v>291496837</v>
      </c>
    </row>
    <row r="49" spans="1:27" ht="13.5">
      <c r="A49" s="14" t="s">
        <v>58</v>
      </c>
      <c r="B49" s="15"/>
      <c r="C49" s="44">
        <f aca="true" t="shared" si="10" ref="C49:Y49">+C25-C48</f>
        <v>23142575</v>
      </c>
      <c r="D49" s="44">
        <f>+D25-D48</f>
        <v>0</v>
      </c>
      <c r="E49" s="45">
        <f t="shared" si="10"/>
        <v>39460763</v>
      </c>
      <c r="F49" s="46">
        <f t="shared" si="10"/>
        <v>39460763</v>
      </c>
      <c r="G49" s="46">
        <f t="shared" si="10"/>
        <v>53967301</v>
      </c>
      <c r="H49" s="46">
        <f t="shared" si="10"/>
        <v>-11963785</v>
      </c>
      <c r="I49" s="46">
        <f t="shared" si="10"/>
        <v>-12846821</v>
      </c>
      <c r="J49" s="46">
        <f t="shared" si="10"/>
        <v>29156695</v>
      </c>
      <c r="K49" s="46">
        <f t="shared" si="10"/>
        <v>-8686835</v>
      </c>
      <c r="L49" s="46">
        <f t="shared" si="10"/>
        <v>51596123</v>
      </c>
      <c r="M49" s="46">
        <f t="shared" si="10"/>
        <v>-21477390</v>
      </c>
      <c r="N49" s="46">
        <f t="shared" si="10"/>
        <v>21431898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50588593</v>
      </c>
      <c r="X49" s="46">
        <f>IF(F25=F48,0,X25-X48)</f>
        <v>16764966</v>
      </c>
      <c r="Y49" s="46">
        <f t="shared" si="10"/>
        <v>33823627</v>
      </c>
      <c r="Z49" s="47">
        <f>+IF(X49&lt;&gt;0,+(Y49/X49)*100,0)</f>
        <v>201.75183773113528</v>
      </c>
      <c r="AA49" s="44">
        <f>+AA25-AA48</f>
        <v>39460763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309731393</v>
      </c>
      <c r="F5" s="21">
        <f t="shared" si="0"/>
        <v>309731393</v>
      </c>
      <c r="G5" s="21">
        <f t="shared" si="0"/>
        <v>99695129</v>
      </c>
      <c r="H5" s="21">
        <f t="shared" si="0"/>
        <v>6338672</v>
      </c>
      <c r="I5" s="21">
        <f t="shared" si="0"/>
        <v>5009508</v>
      </c>
      <c r="J5" s="21">
        <f t="shared" si="0"/>
        <v>111043309</v>
      </c>
      <c r="K5" s="21">
        <f t="shared" si="0"/>
        <v>5132689</v>
      </c>
      <c r="L5" s="21">
        <f t="shared" si="0"/>
        <v>5093161</v>
      </c>
      <c r="M5" s="21">
        <f t="shared" si="0"/>
        <v>0</v>
      </c>
      <c r="N5" s="21">
        <f t="shared" si="0"/>
        <v>10225850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121269159</v>
      </c>
      <c r="X5" s="21">
        <f t="shared" si="0"/>
        <v>205141330</v>
      </c>
      <c r="Y5" s="21">
        <f t="shared" si="0"/>
        <v>-83872171</v>
      </c>
      <c r="Z5" s="4">
        <f>+IF(X5&lt;&gt;0,+(Y5/X5)*100,0)</f>
        <v>-40.885067382569865</v>
      </c>
      <c r="AA5" s="19">
        <f>SUM(AA6:AA8)</f>
        <v>309731393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/>
      <c r="D7" s="25"/>
      <c r="E7" s="26">
        <v>309731393</v>
      </c>
      <c r="F7" s="27">
        <v>309731393</v>
      </c>
      <c r="G7" s="27">
        <v>99695129</v>
      </c>
      <c r="H7" s="27">
        <v>6338672</v>
      </c>
      <c r="I7" s="27">
        <v>5009508</v>
      </c>
      <c r="J7" s="27">
        <v>111043309</v>
      </c>
      <c r="K7" s="27">
        <v>5132689</v>
      </c>
      <c r="L7" s="27">
        <v>5093161</v>
      </c>
      <c r="M7" s="27"/>
      <c r="N7" s="27">
        <v>10225850</v>
      </c>
      <c r="O7" s="27"/>
      <c r="P7" s="27"/>
      <c r="Q7" s="27"/>
      <c r="R7" s="27"/>
      <c r="S7" s="27"/>
      <c r="T7" s="27"/>
      <c r="U7" s="27"/>
      <c r="V7" s="27"/>
      <c r="W7" s="27">
        <v>121269159</v>
      </c>
      <c r="X7" s="27">
        <v>205141330</v>
      </c>
      <c r="Y7" s="27">
        <v>-83872171</v>
      </c>
      <c r="Z7" s="7">
        <v>-40.89</v>
      </c>
      <c r="AA7" s="25">
        <v>309731393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309731393</v>
      </c>
      <c r="F25" s="42">
        <f t="shared" si="4"/>
        <v>309731393</v>
      </c>
      <c r="G25" s="42">
        <f t="shared" si="4"/>
        <v>99695129</v>
      </c>
      <c r="H25" s="42">
        <f t="shared" si="4"/>
        <v>6338672</v>
      </c>
      <c r="I25" s="42">
        <f t="shared" si="4"/>
        <v>5009508</v>
      </c>
      <c r="J25" s="42">
        <f t="shared" si="4"/>
        <v>111043309</v>
      </c>
      <c r="K25" s="42">
        <f t="shared" si="4"/>
        <v>5132689</v>
      </c>
      <c r="L25" s="42">
        <f t="shared" si="4"/>
        <v>5093161</v>
      </c>
      <c r="M25" s="42">
        <f t="shared" si="4"/>
        <v>0</v>
      </c>
      <c r="N25" s="42">
        <f t="shared" si="4"/>
        <v>10225850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121269159</v>
      </c>
      <c r="X25" s="42">
        <f t="shared" si="4"/>
        <v>205141330</v>
      </c>
      <c r="Y25" s="42">
        <f t="shared" si="4"/>
        <v>-83872171</v>
      </c>
      <c r="Z25" s="43">
        <f>+IF(X25&lt;&gt;0,+(Y25/X25)*100,0)</f>
        <v>-40.885067382569865</v>
      </c>
      <c r="AA25" s="40">
        <f>+AA5+AA9+AA15+AA19+AA24</f>
        <v>309731393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128141210</v>
      </c>
      <c r="F28" s="21">
        <f t="shared" si="5"/>
        <v>128141210</v>
      </c>
      <c r="G28" s="21">
        <f t="shared" si="5"/>
        <v>8190330</v>
      </c>
      <c r="H28" s="21">
        <f t="shared" si="5"/>
        <v>7054135</v>
      </c>
      <c r="I28" s="21">
        <f t="shared" si="5"/>
        <v>8408551</v>
      </c>
      <c r="J28" s="21">
        <f t="shared" si="5"/>
        <v>23653016</v>
      </c>
      <c r="K28" s="21">
        <f t="shared" si="5"/>
        <v>7620060</v>
      </c>
      <c r="L28" s="21">
        <f t="shared" si="5"/>
        <v>7217913</v>
      </c>
      <c r="M28" s="21">
        <f t="shared" si="5"/>
        <v>0</v>
      </c>
      <c r="N28" s="21">
        <f t="shared" si="5"/>
        <v>14837973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38490989</v>
      </c>
      <c r="X28" s="21">
        <f t="shared" si="5"/>
        <v>69324846</v>
      </c>
      <c r="Y28" s="21">
        <f t="shared" si="5"/>
        <v>-30833857</v>
      </c>
      <c r="Z28" s="4">
        <f>+IF(X28&lt;&gt;0,+(Y28/X28)*100,0)</f>
        <v>-44.47735376144939</v>
      </c>
      <c r="AA28" s="19">
        <f>SUM(AA29:AA31)</f>
        <v>128141210</v>
      </c>
    </row>
    <row r="29" spans="1:27" ht="13.5">
      <c r="A29" s="5" t="s">
        <v>33</v>
      </c>
      <c r="B29" s="3"/>
      <c r="C29" s="22"/>
      <c r="D29" s="22"/>
      <c r="E29" s="23">
        <v>45131440</v>
      </c>
      <c r="F29" s="24">
        <v>45131440</v>
      </c>
      <c r="G29" s="24">
        <v>2743140</v>
      </c>
      <c r="H29" s="24">
        <v>2447851</v>
      </c>
      <c r="I29" s="24">
        <v>3415171</v>
      </c>
      <c r="J29" s="24">
        <v>8606162</v>
      </c>
      <c r="K29" s="24">
        <v>2717419</v>
      </c>
      <c r="L29" s="24">
        <v>2627718</v>
      </c>
      <c r="M29" s="24"/>
      <c r="N29" s="24">
        <v>5345137</v>
      </c>
      <c r="O29" s="24"/>
      <c r="P29" s="24"/>
      <c r="Q29" s="24"/>
      <c r="R29" s="24"/>
      <c r="S29" s="24"/>
      <c r="T29" s="24"/>
      <c r="U29" s="24"/>
      <c r="V29" s="24"/>
      <c r="W29" s="24">
        <v>13951299</v>
      </c>
      <c r="X29" s="24">
        <v>24396718</v>
      </c>
      <c r="Y29" s="24">
        <v>-10445419</v>
      </c>
      <c r="Z29" s="6">
        <v>-42.81</v>
      </c>
      <c r="AA29" s="22">
        <v>45131440</v>
      </c>
    </row>
    <row r="30" spans="1:27" ht="13.5">
      <c r="A30" s="5" t="s">
        <v>34</v>
      </c>
      <c r="B30" s="3"/>
      <c r="C30" s="25"/>
      <c r="D30" s="25"/>
      <c r="E30" s="26">
        <v>66300126</v>
      </c>
      <c r="F30" s="27">
        <v>66300126</v>
      </c>
      <c r="G30" s="27">
        <v>4051298</v>
      </c>
      <c r="H30" s="27">
        <v>3680922</v>
      </c>
      <c r="I30" s="27">
        <v>3932178</v>
      </c>
      <c r="J30" s="27">
        <v>11664398</v>
      </c>
      <c r="K30" s="27">
        <v>3416953</v>
      </c>
      <c r="L30" s="27">
        <v>3428619</v>
      </c>
      <c r="M30" s="27"/>
      <c r="N30" s="27">
        <v>6845572</v>
      </c>
      <c r="O30" s="27"/>
      <c r="P30" s="27"/>
      <c r="Q30" s="27"/>
      <c r="R30" s="27"/>
      <c r="S30" s="27"/>
      <c r="T30" s="27"/>
      <c r="U30" s="27"/>
      <c r="V30" s="27"/>
      <c r="W30" s="27">
        <v>18509970</v>
      </c>
      <c r="X30" s="27">
        <v>34695804</v>
      </c>
      <c r="Y30" s="27">
        <v>-16185834</v>
      </c>
      <c r="Z30" s="7">
        <v>-46.65</v>
      </c>
      <c r="AA30" s="25">
        <v>66300126</v>
      </c>
    </row>
    <row r="31" spans="1:27" ht="13.5">
      <c r="A31" s="5" t="s">
        <v>35</v>
      </c>
      <c r="B31" s="3"/>
      <c r="C31" s="22"/>
      <c r="D31" s="22"/>
      <c r="E31" s="23">
        <v>16709644</v>
      </c>
      <c r="F31" s="24">
        <v>16709644</v>
      </c>
      <c r="G31" s="24">
        <v>1395892</v>
      </c>
      <c r="H31" s="24">
        <v>925362</v>
      </c>
      <c r="I31" s="24">
        <v>1061202</v>
      </c>
      <c r="J31" s="24">
        <v>3382456</v>
      </c>
      <c r="K31" s="24">
        <v>1485688</v>
      </c>
      <c r="L31" s="24">
        <v>1161576</v>
      </c>
      <c r="M31" s="24"/>
      <c r="N31" s="24">
        <v>2647264</v>
      </c>
      <c r="O31" s="24"/>
      <c r="P31" s="24"/>
      <c r="Q31" s="24"/>
      <c r="R31" s="24"/>
      <c r="S31" s="24"/>
      <c r="T31" s="24"/>
      <c r="U31" s="24"/>
      <c r="V31" s="24"/>
      <c r="W31" s="24">
        <v>6029720</v>
      </c>
      <c r="X31" s="24">
        <v>10232324</v>
      </c>
      <c r="Y31" s="24">
        <v>-4202604</v>
      </c>
      <c r="Z31" s="6">
        <v>-41.07</v>
      </c>
      <c r="AA31" s="22">
        <v>16709644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15793006</v>
      </c>
      <c r="F32" s="21">
        <f t="shared" si="6"/>
        <v>15793006</v>
      </c>
      <c r="G32" s="21">
        <f t="shared" si="6"/>
        <v>1012385</v>
      </c>
      <c r="H32" s="21">
        <f t="shared" si="6"/>
        <v>874331</v>
      </c>
      <c r="I32" s="21">
        <f t="shared" si="6"/>
        <v>1282073</v>
      </c>
      <c r="J32" s="21">
        <f t="shared" si="6"/>
        <v>3168789</v>
      </c>
      <c r="K32" s="21">
        <f t="shared" si="6"/>
        <v>1028715</v>
      </c>
      <c r="L32" s="21">
        <f t="shared" si="6"/>
        <v>813299</v>
      </c>
      <c r="M32" s="21">
        <f t="shared" si="6"/>
        <v>0</v>
      </c>
      <c r="N32" s="21">
        <f t="shared" si="6"/>
        <v>1842014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5010803</v>
      </c>
      <c r="X32" s="21">
        <f t="shared" si="6"/>
        <v>4025258</v>
      </c>
      <c r="Y32" s="21">
        <f t="shared" si="6"/>
        <v>985545</v>
      </c>
      <c r="Z32" s="4">
        <f>+IF(X32&lt;&gt;0,+(Y32/X32)*100,0)</f>
        <v>24.4840206515955</v>
      </c>
      <c r="AA32" s="19">
        <f>SUM(AA33:AA37)</f>
        <v>15793006</v>
      </c>
    </row>
    <row r="33" spans="1:27" ht="13.5">
      <c r="A33" s="5" t="s">
        <v>37</v>
      </c>
      <c r="B33" s="3"/>
      <c r="C33" s="22"/>
      <c r="D33" s="22"/>
      <c r="E33" s="23">
        <v>5759628</v>
      </c>
      <c r="F33" s="24">
        <v>5759628</v>
      </c>
      <c r="G33" s="24">
        <v>263701</v>
      </c>
      <c r="H33" s="24">
        <v>254448</v>
      </c>
      <c r="I33" s="24">
        <v>335479</v>
      </c>
      <c r="J33" s="24">
        <v>853628</v>
      </c>
      <c r="K33" s="24">
        <v>213016</v>
      </c>
      <c r="L33" s="24">
        <v>176665</v>
      </c>
      <c r="M33" s="24"/>
      <c r="N33" s="24">
        <v>389681</v>
      </c>
      <c r="O33" s="24"/>
      <c r="P33" s="24"/>
      <c r="Q33" s="24"/>
      <c r="R33" s="24"/>
      <c r="S33" s="24"/>
      <c r="T33" s="24"/>
      <c r="U33" s="24"/>
      <c r="V33" s="24"/>
      <c r="W33" s="24">
        <v>1243309</v>
      </c>
      <c r="X33" s="24">
        <v>-1541434</v>
      </c>
      <c r="Y33" s="24">
        <v>2784743</v>
      </c>
      <c r="Z33" s="6">
        <v>-180.66</v>
      </c>
      <c r="AA33" s="22">
        <v>5759628</v>
      </c>
    </row>
    <row r="34" spans="1:27" ht="13.5">
      <c r="A34" s="5" t="s">
        <v>38</v>
      </c>
      <c r="B34" s="3"/>
      <c r="C34" s="22"/>
      <c r="D34" s="22"/>
      <c r="E34" s="23">
        <v>600000</v>
      </c>
      <c r="F34" s="24">
        <v>600000</v>
      </c>
      <c r="G34" s="24">
        <v>119300</v>
      </c>
      <c r="H34" s="24">
        <v>10500</v>
      </c>
      <c r="I34" s="24">
        <v>238000</v>
      </c>
      <c r="J34" s="24">
        <v>367800</v>
      </c>
      <c r="K34" s="24">
        <v>190000</v>
      </c>
      <c r="L34" s="24">
        <v>18200</v>
      </c>
      <c r="M34" s="24"/>
      <c r="N34" s="24">
        <v>208200</v>
      </c>
      <c r="O34" s="24"/>
      <c r="P34" s="24"/>
      <c r="Q34" s="24"/>
      <c r="R34" s="24"/>
      <c r="S34" s="24"/>
      <c r="T34" s="24"/>
      <c r="U34" s="24"/>
      <c r="V34" s="24"/>
      <c r="W34" s="24">
        <v>576000</v>
      </c>
      <c r="X34" s="24">
        <v>600000</v>
      </c>
      <c r="Y34" s="24">
        <v>-24000</v>
      </c>
      <c r="Z34" s="6">
        <v>-4</v>
      </c>
      <c r="AA34" s="22">
        <v>600000</v>
      </c>
    </row>
    <row r="35" spans="1:27" ht="13.5">
      <c r="A35" s="5" t="s">
        <v>39</v>
      </c>
      <c r="B35" s="3"/>
      <c r="C35" s="22"/>
      <c r="D35" s="22"/>
      <c r="E35" s="23">
        <v>9433378</v>
      </c>
      <c r="F35" s="24">
        <v>9433378</v>
      </c>
      <c r="G35" s="24">
        <v>629384</v>
      </c>
      <c r="H35" s="24">
        <v>609383</v>
      </c>
      <c r="I35" s="24">
        <v>708594</v>
      </c>
      <c r="J35" s="24">
        <v>1947361</v>
      </c>
      <c r="K35" s="24">
        <v>625699</v>
      </c>
      <c r="L35" s="24">
        <v>618434</v>
      </c>
      <c r="M35" s="24"/>
      <c r="N35" s="24">
        <v>1244133</v>
      </c>
      <c r="O35" s="24"/>
      <c r="P35" s="24"/>
      <c r="Q35" s="24"/>
      <c r="R35" s="24"/>
      <c r="S35" s="24"/>
      <c r="T35" s="24"/>
      <c r="U35" s="24"/>
      <c r="V35" s="24"/>
      <c r="W35" s="24">
        <v>3191494</v>
      </c>
      <c r="X35" s="24">
        <v>4966692</v>
      </c>
      <c r="Y35" s="24">
        <v>-1775198</v>
      </c>
      <c r="Z35" s="6">
        <v>-35.74</v>
      </c>
      <c r="AA35" s="22">
        <v>9433378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38934051</v>
      </c>
      <c r="F38" s="21">
        <f t="shared" si="7"/>
        <v>38934051</v>
      </c>
      <c r="G38" s="21">
        <f t="shared" si="7"/>
        <v>1426645</v>
      </c>
      <c r="H38" s="21">
        <f t="shared" si="7"/>
        <v>1404480</v>
      </c>
      <c r="I38" s="21">
        <f t="shared" si="7"/>
        <v>1710512</v>
      </c>
      <c r="J38" s="21">
        <f t="shared" si="7"/>
        <v>4541637</v>
      </c>
      <c r="K38" s="21">
        <f t="shared" si="7"/>
        <v>1626742</v>
      </c>
      <c r="L38" s="21">
        <f t="shared" si="7"/>
        <v>847275</v>
      </c>
      <c r="M38" s="21">
        <f t="shared" si="7"/>
        <v>0</v>
      </c>
      <c r="N38" s="21">
        <f t="shared" si="7"/>
        <v>2474017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7015654</v>
      </c>
      <c r="X38" s="21">
        <f t="shared" si="7"/>
        <v>24073630</v>
      </c>
      <c r="Y38" s="21">
        <f t="shared" si="7"/>
        <v>-17057976</v>
      </c>
      <c r="Z38" s="4">
        <f>+IF(X38&lt;&gt;0,+(Y38/X38)*100,0)</f>
        <v>-70.85751504862374</v>
      </c>
      <c r="AA38" s="19">
        <f>SUM(AA39:AA41)</f>
        <v>38934051</v>
      </c>
    </row>
    <row r="39" spans="1:27" ht="13.5">
      <c r="A39" s="5" t="s">
        <v>43</v>
      </c>
      <c r="B39" s="3"/>
      <c r="C39" s="22"/>
      <c r="D39" s="22"/>
      <c r="E39" s="23">
        <v>13444372</v>
      </c>
      <c r="F39" s="24">
        <v>13444372</v>
      </c>
      <c r="G39" s="24">
        <v>1140783</v>
      </c>
      <c r="H39" s="24">
        <v>728758</v>
      </c>
      <c r="I39" s="24">
        <v>1379382</v>
      </c>
      <c r="J39" s="24">
        <v>3248923</v>
      </c>
      <c r="K39" s="24">
        <v>521411</v>
      </c>
      <c r="L39" s="24">
        <v>403420</v>
      </c>
      <c r="M39" s="24"/>
      <c r="N39" s="24">
        <v>924831</v>
      </c>
      <c r="O39" s="24"/>
      <c r="P39" s="24"/>
      <c r="Q39" s="24"/>
      <c r="R39" s="24"/>
      <c r="S39" s="24"/>
      <c r="T39" s="24"/>
      <c r="U39" s="24"/>
      <c r="V39" s="24"/>
      <c r="W39" s="24">
        <v>4173754</v>
      </c>
      <c r="X39" s="24">
        <v>9433970</v>
      </c>
      <c r="Y39" s="24">
        <v>-5260216</v>
      </c>
      <c r="Z39" s="6">
        <v>-55.76</v>
      </c>
      <c r="AA39" s="22">
        <v>13444372</v>
      </c>
    </row>
    <row r="40" spans="1:27" ht="13.5">
      <c r="A40" s="5" t="s">
        <v>44</v>
      </c>
      <c r="B40" s="3"/>
      <c r="C40" s="22"/>
      <c r="D40" s="22"/>
      <c r="E40" s="23">
        <v>25489679</v>
      </c>
      <c r="F40" s="24">
        <v>25489679</v>
      </c>
      <c r="G40" s="24">
        <v>285862</v>
      </c>
      <c r="H40" s="24">
        <v>675722</v>
      </c>
      <c r="I40" s="24">
        <v>331130</v>
      </c>
      <c r="J40" s="24">
        <v>1292714</v>
      </c>
      <c r="K40" s="24">
        <v>1105331</v>
      </c>
      <c r="L40" s="24">
        <v>160651</v>
      </c>
      <c r="M40" s="24"/>
      <c r="N40" s="24">
        <v>1265982</v>
      </c>
      <c r="O40" s="24"/>
      <c r="P40" s="24"/>
      <c r="Q40" s="24"/>
      <c r="R40" s="24"/>
      <c r="S40" s="24"/>
      <c r="T40" s="24"/>
      <c r="U40" s="24"/>
      <c r="V40" s="24"/>
      <c r="W40" s="24">
        <v>2558696</v>
      </c>
      <c r="X40" s="24">
        <v>14639660</v>
      </c>
      <c r="Y40" s="24">
        <v>-12080964</v>
      </c>
      <c r="Z40" s="6">
        <v>-82.52</v>
      </c>
      <c r="AA40" s="22">
        <v>25489679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>
        <v>283204</v>
      </c>
      <c r="M41" s="24"/>
      <c r="N41" s="24">
        <v>283204</v>
      </c>
      <c r="O41" s="24"/>
      <c r="P41" s="24"/>
      <c r="Q41" s="24"/>
      <c r="R41" s="24"/>
      <c r="S41" s="24"/>
      <c r="T41" s="24"/>
      <c r="U41" s="24"/>
      <c r="V41" s="24"/>
      <c r="W41" s="24">
        <v>283204</v>
      </c>
      <c r="X41" s="24"/>
      <c r="Y41" s="24">
        <v>283204</v>
      </c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7990908</v>
      </c>
      <c r="F42" s="21">
        <f t="shared" si="8"/>
        <v>7990908</v>
      </c>
      <c r="G42" s="21">
        <f t="shared" si="8"/>
        <v>1844296</v>
      </c>
      <c r="H42" s="21">
        <f t="shared" si="8"/>
        <v>1023870</v>
      </c>
      <c r="I42" s="21">
        <f t="shared" si="8"/>
        <v>1146648</v>
      </c>
      <c r="J42" s="21">
        <f t="shared" si="8"/>
        <v>4014814</v>
      </c>
      <c r="K42" s="21">
        <f t="shared" si="8"/>
        <v>64145</v>
      </c>
      <c r="L42" s="21">
        <f t="shared" si="8"/>
        <v>1514000</v>
      </c>
      <c r="M42" s="21">
        <f t="shared" si="8"/>
        <v>0</v>
      </c>
      <c r="N42" s="21">
        <f t="shared" si="8"/>
        <v>1578145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5592959</v>
      </c>
      <c r="X42" s="21">
        <f t="shared" si="8"/>
        <v>11947954</v>
      </c>
      <c r="Y42" s="21">
        <f t="shared" si="8"/>
        <v>-6354995</v>
      </c>
      <c r="Z42" s="4">
        <f>+IF(X42&lt;&gt;0,+(Y42/X42)*100,0)</f>
        <v>-53.1889811427128</v>
      </c>
      <c r="AA42" s="19">
        <f>SUM(AA43:AA46)</f>
        <v>7990908</v>
      </c>
    </row>
    <row r="43" spans="1:27" ht="13.5">
      <c r="A43" s="5" t="s">
        <v>47</v>
      </c>
      <c r="B43" s="3"/>
      <c r="C43" s="22"/>
      <c r="D43" s="22"/>
      <c r="E43" s="23">
        <v>4892312</v>
      </c>
      <c r="F43" s="24">
        <v>4892312</v>
      </c>
      <c r="G43" s="24"/>
      <c r="H43" s="24">
        <v>333486</v>
      </c>
      <c r="I43" s="24">
        <v>916424</v>
      </c>
      <c r="J43" s="24">
        <v>1249910</v>
      </c>
      <c r="K43" s="24">
        <v>34861</v>
      </c>
      <c r="L43" s="24">
        <v>1484716</v>
      </c>
      <c r="M43" s="24"/>
      <c r="N43" s="24">
        <v>1519577</v>
      </c>
      <c r="O43" s="24"/>
      <c r="P43" s="24"/>
      <c r="Q43" s="24"/>
      <c r="R43" s="24"/>
      <c r="S43" s="24"/>
      <c r="T43" s="24"/>
      <c r="U43" s="24"/>
      <c r="V43" s="24"/>
      <c r="W43" s="24">
        <v>2769487</v>
      </c>
      <c r="X43" s="24">
        <v>4646156</v>
      </c>
      <c r="Y43" s="24">
        <v>-1876669</v>
      </c>
      <c r="Z43" s="6">
        <v>-40.39</v>
      </c>
      <c r="AA43" s="22">
        <v>4892312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>
        <v>3098596</v>
      </c>
      <c r="F46" s="24">
        <v>3098596</v>
      </c>
      <c r="G46" s="24">
        <v>1844296</v>
      </c>
      <c r="H46" s="24">
        <v>690384</v>
      </c>
      <c r="I46" s="24">
        <v>230224</v>
      </c>
      <c r="J46" s="24">
        <v>2764904</v>
      </c>
      <c r="K46" s="24">
        <v>29284</v>
      </c>
      <c r="L46" s="24">
        <v>29284</v>
      </c>
      <c r="M46" s="24"/>
      <c r="N46" s="24">
        <v>58568</v>
      </c>
      <c r="O46" s="24"/>
      <c r="P46" s="24"/>
      <c r="Q46" s="24"/>
      <c r="R46" s="24"/>
      <c r="S46" s="24"/>
      <c r="T46" s="24"/>
      <c r="U46" s="24"/>
      <c r="V46" s="24"/>
      <c r="W46" s="24">
        <v>2823472</v>
      </c>
      <c r="X46" s="24">
        <v>7301798</v>
      </c>
      <c r="Y46" s="24">
        <v>-4478326</v>
      </c>
      <c r="Z46" s="6">
        <v>-61.33</v>
      </c>
      <c r="AA46" s="22">
        <v>3098596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190859175</v>
      </c>
      <c r="F48" s="42">
        <f t="shared" si="9"/>
        <v>190859175</v>
      </c>
      <c r="G48" s="42">
        <f t="shared" si="9"/>
        <v>12473656</v>
      </c>
      <c r="H48" s="42">
        <f t="shared" si="9"/>
        <v>10356816</v>
      </c>
      <c r="I48" s="42">
        <f t="shared" si="9"/>
        <v>12547784</v>
      </c>
      <c r="J48" s="42">
        <f t="shared" si="9"/>
        <v>35378256</v>
      </c>
      <c r="K48" s="42">
        <f t="shared" si="9"/>
        <v>10339662</v>
      </c>
      <c r="L48" s="42">
        <f t="shared" si="9"/>
        <v>10392487</v>
      </c>
      <c r="M48" s="42">
        <f t="shared" si="9"/>
        <v>0</v>
      </c>
      <c r="N48" s="42">
        <f t="shared" si="9"/>
        <v>20732149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56110405</v>
      </c>
      <c r="X48" s="42">
        <f t="shared" si="9"/>
        <v>109371688</v>
      </c>
      <c r="Y48" s="42">
        <f t="shared" si="9"/>
        <v>-53261283</v>
      </c>
      <c r="Z48" s="43">
        <f>+IF(X48&lt;&gt;0,+(Y48/X48)*100,0)</f>
        <v>-48.697504787527826</v>
      </c>
      <c r="AA48" s="40">
        <f>+AA28+AA32+AA38+AA42+AA47</f>
        <v>190859175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118872218</v>
      </c>
      <c r="F49" s="46">
        <f t="shared" si="10"/>
        <v>118872218</v>
      </c>
      <c r="G49" s="46">
        <f t="shared" si="10"/>
        <v>87221473</v>
      </c>
      <c r="H49" s="46">
        <f t="shared" si="10"/>
        <v>-4018144</v>
      </c>
      <c r="I49" s="46">
        <f t="shared" si="10"/>
        <v>-7538276</v>
      </c>
      <c r="J49" s="46">
        <f t="shared" si="10"/>
        <v>75665053</v>
      </c>
      <c r="K49" s="46">
        <f t="shared" si="10"/>
        <v>-5206973</v>
      </c>
      <c r="L49" s="46">
        <f t="shared" si="10"/>
        <v>-5299326</v>
      </c>
      <c r="M49" s="46">
        <f t="shared" si="10"/>
        <v>0</v>
      </c>
      <c r="N49" s="46">
        <f t="shared" si="10"/>
        <v>-10506299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65158754</v>
      </c>
      <c r="X49" s="46">
        <f>IF(F25=F48,0,X25-X48)</f>
        <v>95769642</v>
      </c>
      <c r="Y49" s="46">
        <f t="shared" si="10"/>
        <v>-30610888</v>
      </c>
      <c r="Z49" s="47">
        <f>+IF(X49&lt;&gt;0,+(Y49/X49)*100,0)</f>
        <v>-31.963038976380425</v>
      </c>
      <c r="AA49" s="44">
        <f>+AA25-AA48</f>
        <v>118872218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52576149</v>
      </c>
      <c r="D5" s="19">
        <f>SUM(D6:D8)</f>
        <v>0</v>
      </c>
      <c r="E5" s="20">
        <f t="shared" si="0"/>
        <v>63535272</v>
      </c>
      <c r="F5" s="21">
        <f t="shared" si="0"/>
        <v>63535272</v>
      </c>
      <c r="G5" s="21">
        <f t="shared" si="0"/>
        <v>20379728</v>
      </c>
      <c r="H5" s="21">
        <f t="shared" si="0"/>
        <v>1340963</v>
      </c>
      <c r="I5" s="21">
        <f t="shared" si="0"/>
        <v>1765154</v>
      </c>
      <c r="J5" s="21">
        <f t="shared" si="0"/>
        <v>23485845</v>
      </c>
      <c r="K5" s="21">
        <f t="shared" si="0"/>
        <v>1361497</v>
      </c>
      <c r="L5" s="21">
        <f t="shared" si="0"/>
        <v>1645219</v>
      </c>
      <c r="M5" s="21">
        <f t="shared" si="0"/>
        <v>16600025</v>
      </c>
      <c r="N5" s="21">
        <f t="shared" si="0"/>
        <v>19606741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43092586</v>
      </c>
      <c r="X5" s="21">
        <f t="shared" si="0"/>
        <v>31492362</v>
      </c>
      <c r="Y5" s="21">
        <f t="shared" si="0"/>
        <v>11600224</v>
      </c>
      <c r="Z5" s="4">
        <f>+IF(X5&lt;&gt;0,+(Y5/X5)*100,0)</f>
        <v>36.83503955657565</v>
      </c>
      <c r="AA5" s="19">
        <f>SUM(AA6:AA8)</f>
        <v>63535272</v>
      </c>
    </row>
    <row r="6" spans="1:27" ht="13.5">
      <c r="A6" s="5" t="s">
        <v>33</v>
      </c>
      <c r="B6" s="3"/>
      <c r="C6" s="22">
        <v>14986482</v>
      </c>
      <c r="D6" s="22"/>
      <c r="E6" s="23">
        <v>17911400</v>
      </c>
      <c r="F6" s="24">
        <v>17911400</v>
      </c>
      <c r="G6" s="24">
        <v>6929140</v>
      </c>
      <c r="H6" s="24">
        <v>126000</v>
      </c>
      <c r="I6" s="24">
        <v>129000</v>
      </c>
      <c r="J6" s="24">
        <v>7184140</v>
      </c>
      <c r="K6" s="24">
        <v>129000</v>
      </c>
      <c r="L6" s="24">
        <v>129000</v>
      </c>
      <c r="M6" s="24">
        <v>5854890</v>
      </c>
      <c r="N6" s="24">
        <v>6112890</v>
      </c>
      <c r="O6" s="24"/>
      <c r="P6" s="24"/>
      <c r="Q6" s="24"/>
      <c r="R6" s="24"/>
      <c r="S6" s="24"/>
      <c r="T6" s="24"/>
      <c r="U6" s="24"/>
      <c r="V6" s="24"/>
      <c r="W6" s="24">
        <v>13297030</v>
      </c>
      <c r="X6" s="24">
        <v>9423889</v>
      </c>
      <c r="Y6" s="24">
        <v>3873141</v>
      </c>
      <c r="Z6" s="6">
        <v>41.1</v>
      </c>
      <c r="AA6" s="22">
        <v>17911400</v>
      </c>
    </row>
    <row r="7" spans="1:27" ht="13.5">
      <c r="A7" s="5" t="s">
        <v>34</v>
      </c>
      <c r="B7" s="3"/>
      <c r="C7" s="25">
        <v>16921590</v>
      </c>
      <c r="D7" s="25"/>
      <c r="E7" s="26">
        <v>22386672</v>
      </c>
      <c r="F7" s="27">
        <v>22386672</v>
      </c>
      <c r="G7" s="27">
        <v>4385068</v>
      </c>
      <c r="H7" s="27">
        <v>1198466</v>
      </c>
      <c r="I7" s="27">
        <v>1636154</v>
      </c>
      <c r="J7" s="27">
        <v>7219688</v>
      </c>
      <c r="K7" s="27">
        <v>1213398</v>
      </c>
      <c r="L7" s="27">
        <v>1497120</v>
      </c>
      <c r="M7" s="27">
        <v>3110615</v>
      </c>
      <c r="N7" s="27">
        <v>5821133</v>
      </c>
      <c r="O7" s="27"/>
      <c r="P7" s="27"/>
      <c r="Q7" s="27"/>
      <c r="R7" s="27"/>
      <c r="S7" s="27"/>
      <c r="T7" s="27"/>
      <c r="U7" s="27"/>
      <c r="V7" s="27"/>
      <c r="W7" s="27">
        <v>13040821</v>
      </c>
      <c r="X7" s="27">
        <v>12909687</v>
      </c>
      <c r="Y7" s="27">
        <v>131134</v>
      </c>
      <c r="Z7" s="7">
        <v>1.02</v>
      </c>
      <c r="AA7" s="25">
        <v>22386672</v>
      </c>
    </row>
    <row r="8" spans="1:27" ht="13.5">
      <c r="A8" s="5" t="s">
        <v>35</v>
      </c>
      <c r="B8" s="3"/>
      <c r="C8" s="22">
        <v>20668077</v>
      </c>
      <c r="D8" s="22"/>
      <c r="E8" s="23">
        <v>23237200</v>
      </c>
      <c r="F8" s="24">
        <v>23237200</v>
      </c>
      <c r="G8" s="24">
        <v>9065520</v>
      </c>
      <c r="H8" s="24">
        <v>16497</v>
      </c>
      <c r="I8" s="24"/>
      <c r="J8" s="24">
        <v>9082017</v>
      </c>
      <c r="K8" s="24">
        <v>19099</v>
      </c>
      <c r="L8" s="24">
        <v>19099</v>
      </c>
      <c r="M8" s="24">
        <v>7634520</v>
      </c>
      <c r="N8" s="24">
        <v>7672718</v>
      </c>
      <c r="O8" s="24"/>
      <c r="P8" s="24"/>
      <c r="Q8" s="24"/>
      <c r="R8" s="24"/>
      <c r="S8" s="24"/>
      <c r="T8" s="24"/>
      <c r="U8" s="24"/>
      <c r="V8" s="24"/>
      <c r="W8" s="24">
        <v>16754735</v>
      </c>
      <c r="X8" s="24">
        <v>9158786</v>
      </c>
      <c r="Y8" s="24">
        <v>7595949</v>
      </c>
      <c r="Z8" s="6">
        <v>82.94</v>
      </c>
      <c r="AA8" s="22">
        <v>23237200</v>
      </c>
    </row>
    <row r="9" spans="1:27" ht="13.5">
      <c r="A9" s="2" t="s">
        <v>36</v>
      </c>
      <c r="B9" s="3"/>
      <c r="C9" s="19">
        <f aca="true" t="shared" si="1" ref="C9:Y9">SUM(C10:C14)</f>
        <v>14450709</v>
      </c>
      <c r="D9" s="19">
        <f>SUM(D10:D14)</f>
        <v>0</v>
      </c>
      <c r="E9" s="20">
        <f t="shared" si="1"/>
        <v>13891478</v>
      </c>
      <c r="F9" s="21">
        <f t="shared" si="1"/>
        <v>13891478</v>
      </c>
      <c r="G9" s="21">
        <f t="shared" si="1"/>
        <v>4636973</v>
      </c>
      <c r="H9" s="21">
        <f t="shared" si="1"/>
        <v>703398</v>
      </c>
      <c r="I9" s="21">
        <f t="shared" si="1"/>
        <v>664766</v>
      </c>
      <c r="J9" s="21">
        <f t="shared" si="1"/>
        <v>6005137</v>
      </c>
      <c r="K9" s="21">
        <f t="shared" si="1"/>
        <v>757257</v>
      </c>
      <c r="L9" s="21">
        <f t="shared" si="1"/>
        <v>662286</v>
      </c>
      <c r="M9" s="21">
        <f t="shared" si="1"/>
        <v>3733610</v>
      </c>
      <c r="N9" s="21">
        <f t="shared" si="1"/>
        <v>5153153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11158290</v>
      </c>
      <c r="X9" s="21">
        <f t="shared" si="1"/>
        <v>13138665</v>
      </c>
      <c r="Y9" s="21">
        <f t="shared" si="1"/>
        <v>-1980375</v>
      </c>
      <c r="Z9" s="4">
        <f>+IF(X9&lt;&gt;0,+(Y9/X9)*100,0)</f>
        <v>-15.072878408879442</v>
      </c>
      <c r="AA9" s="19">
        <f>SUM(AA10:AA14)</f>
        <v>13891478</v>
      </c>
    </row>
    <row r="10" spans="1:27" ht="13.5">
      <c r="A10" s="5" t="s">
        <v>37</v>
      </c>
      <c r="B10" s="3"/>
      <c r="C10" s="22">
        <v>14450709</v>
      </c>
      <c r="D10" s="22"/>
      <c r="E10" s="23">
        <v>13891478</v>
      </c>
      <c r="F10" s="24">
        <v>13891478</v>
      </c>
      <c r="G10" s="24">
        <v>4636973</v>
      </c>
      <c r="H10" s="24">
        <v>703398</v>
      </c>
      <c r="I10" s="24">
        <v>664766</v>
      </c>
      <c r="J10" s="24">
        <v>6005137</v>
      </c>
      <c r="K10" s="24">
        <v>757257</v>
      </c>
      <c r="L10" s="24">
        <v>662286</v>
      </c>
      <c r="M10" s="24">
        <v>3733610</v>
      </c>
      <c r="N10" s="24">
        <v>5153153</v>
      </c>
      <c r="O10" s="24"/>
      <c r="P10" s="24"/>
      <c r="Q10" s="24"/>
      <c r="R10" s="24"/>
      <c r="S10" s="24"/>
      <c r="T10" s="24"/>
      <c r="U10" s="24"/>
      <c r="V10" s="24"/>
      <c r="W10" s="24">
        <v>11158290</v>
      </c>
      <c r="X10" s="24">
        <v>13138665</v>
      </c>
      <c r="Y10" s="24">
        <v>-1980375</v>
      </c>
      <c r="Z10" s="6">
        <v>-15.07</v>
      </c>
      <c r="AA10" s="22">
        <v>13891478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24903748</v>
      </c>
      <c r="D15" s="19">
        <f>SUM(D16:D18)</f>
        <v>0</v>
      </c>
      <c r="E15" s="20">
        <f t="shared" si="2"/>
        <v>9145149</v>
      </c>
      <c r="F15" s="21">
        <f t="shared" si="2"/>
        <v>9145149</v>
      </c>
      <c r="G15" s="21">
        <f t="shared" si="2"/>
        <v>3324829</v>
      </c>
      <c r="H15" s="21">
        <f t="shared" si="2"/>
        <v>2018836</v>
      </c>
      <c r="I15" s="21">
        <f t="shared" si="2"/>
        <v>1259461</v>
      </c>
      <c r="J15" s="21">
        <f t="shared" si="2"/>
        <v>6603126</v>
      </c>
      <c r="K15" s="21">
        <f t="shared" si="2"/>
        <v>943999</v>
      </c>
      <c r="L15" s="21">
        <f t="shared" si="2"/>
        <v>1411762</v>
      </c>
      <c r="M15" s="21">
        <f t="shared" si="2"/>
        <v>2810702</v>
      </c>
      <c r="N15" s="21">
        <f t="shared" si="2"/>
        <v>5166463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11769589</v>
      </c>
      <c r="X15" s="21">
        <f t="shared" si="2"/>
        <v>5072137</v>
      </c>
      <c r="Y15" s="21">
        <f t="shared" si="2"/>
        <v>6697452</v>
      </c>
      <c r="Z15" s="4">
        <f>+IF(X15&lt;&gt;0,+(Y15/X15)*100,0)</f>
        <v>132.0439885594573</v>
      </c>
      <c r="AA15" s="19">
        <f>SUM(AA16:AA18)</f>
        <v>9145149</v>
      </c>
    </row>
    <row r="16" spans="1:27" ht="13.5">
      <c r="A16" s="5" t="s">
        <v>43</v>
      </c>
      <c r="B16" s="3"/>
      <c r="C16" s="22">
        <v>24903748</v>
      </c>
      <c r="D16" s="22"/>
      <c r="E16" s="23">
        <v>9145149</v>
      </c>
      <c r="F16" s="24">
        <v>9145149</v>
      </c>
      <c r="G16" s="24">
        <v>3324829</v>
      </c>
      <c r="H16" s="24">
        <v>2018836</v>
      </c>
      <c r="I16" s="24">
        <v>1259461</v>
      </c>
      <c r="J16" s="24">
        <v>6603126</v>
      </c>
      <c r="K16" s="24">
        <v>943999</v>
      </c>
      <c r="L16" s="24">
        <v>1411762</v>
      </c>
      <c r="M16" s="24">
        <v>2810702</v>
      </c>
      <c r="N16" s="24">
        <v>5166463</v>
      </c>
      <c r="O16" s="24"/>
      <c r="P16" s="24"/>
      <c r="Q16" s="24"/>
      <c r="R16" s="24"/>
      <c r="S16" s="24"/>
      <c r="T16" s="24"/>
      <c r="U16" s="24"/>
      <c r="V16" s="24"/>
      <c r="W16" s="24">
        <v>11769589</v>
      </c>
      <c r="X16" s="24">
        <v>5072137</v>
      </c>
      <c r="Y16" s="24">
        <v>6697452</v>
      </c>
      <c r="Z16" s="6">
        <v>132.04</v>
      </c>
      <c r="AA16" s="22">
        <v>9145149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3420000</v>
      </c>
      <c r="F19" s="21">
        <f t="shared" si="3"/>
        <v>3420000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3420000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>
        <v>3420000</v>
      </c>
      <c r="F23" s="24">
        <v>3420000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>
        <v>3420000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91930606</v>
      </c>
      <c r="D25" s="40">
        <f>+D5+D9+D15+D19+D24</f>
        <v>0</v>
      </c>
      <c r="E25" s="41">
        <f t="shared" si="4"/>
        <v>89991899</v>
      </c>
      <c r="F25" s="42">
        <f t="shared" si="4"/>
        <v>89991899</v>
      </c>
      <c r="G25" s="42">
        <f t="shared" si="4"/>
        <v>28341530</v>
      </c>
      <c r="H25" s="42">
        <f t="shared" si="4"/>
        <v>4063197</v>
      </c>
      <c r="I25" s="42">
        <f t="shared" si="4"/>
        <v>3689381</v>
      </c>
      <c r="J25" s="42">
        <f t="shared" si="4"/>
        <v>36094108</v>
      </c>
      <c r="K25" s="42">
        <f t="shared" si="4"/>
        <v>3062753</v>
      </c>
      <c r="L25" s="42">
        <f t="shared" si="4"/>
        <v>3719267</v>
      </c>
      <c r="M25" s="42">
        <f t="shared" si="4"/>
        <v>23144337</v>
      </c>
      <c r="N25" s="42">
        <f t="shared" si="4"/>
        <v>29926357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66020465</v>
      </c>
      <c r="X25" s="42">
        <f t="shared" si="4"/>
        <v>49703164</v>
      </c>
      <c r="Y25" s="42">
        <f t="shared" si="4"/>
        <v>16317301</v>
      </c>
      <c r="Z25" s="43">
        <f>+IF(X25&lt;&gt;0,+(Y25/X25)*100,0)</f>
        <v>32.82950155849233</v>
      </c>
      <c r="AA25" s="40">
        <f>+AA5+AA9+AA15+AA19+AA24</f>
        <v>89991899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49596582</v>
      </c>
      <c r="D28" s="19">
        <f>SUM(D29:D31)</f>
        <v>0</v>
      </c>
      <c r="E28" s="20">
        <f t="shared" si="5"/>
        <v>63159404</v>
      </c>
      <c r="F28" s="21">
        <f t="shared" si="5"/>
        <v>63159404</v>
      </c>
      <c r="G28" s="21">
        <f t="shared" si="5"/>
        <v>4390504</v>
      </c>
      <c r="H28" s="21">
        <f t="shared" si="5"/>
        <v>4327931</v>
      </c>
      <c r="I28" s="21">
        <f t="shared" si="5"/>
        <v>3974298</v>
      </c>
      <c r="J28" s="21">
        <f t="shared" si="5"/>
        <v>12692733</v>
      </c>
      <c r="K28" s="21">
        <f t="shared" si="5"/>
        <v>6521695</v>
      </c>
      <c r="L28" s="21">
        <f t="shared" si="5"/>
        <v>4534439</v>
      </c>
      <c r="M28" s="21">
        <f t="shared" si="5"/>
        <v>5340773</v>
      </c>
      <c r="N28" s="21">
        <f t="shared" si="5"/>
        <v>16396907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29089640</v>
      </c>
      <c r="X28" s="21">
        <f t="shared" si="5"/>
        <v>27696682</v>
      </c>
      <c r="Y28" s="21">
        <f t="shared" si="5"/>
        <v>1392958</v>
      </c>
      <c r="Z28" s="4">
        <f>+IF(X28&lt;&gt;0,+(Y28/X28)*100,0)</f>
        <v>5.02933167229201</v>
      </c>
      <c r="AA28" s="19">
        <f>SUM(AA29:AA31)</f>
        <v>63159404</v>
      </c>
    </row>
    <row r="29" spans="1:27" ht="13.5">
      <c r="A29" s="5" t="s">
        <v>33</v>
      </c>
      <c r="B29" s="3"/>
      <c r="C29" s="22">
        <v>17159020</v>
      </c>
      <c r="D29" s="22"/>
      <c r="E29" s="23">
        <v>17817780</v>
      </c>
      <c r="F29" s="24">
        <v>17817780</v>
      </c>
      <c r="G29" s="24">
        <v>1276122</v>
      </c>
      <c r="H29" s="24">
        <v>1452293</v>
      </c>
      <c r="I29" s="24">
        <v>1587938</v>
      </c>
      <c r="J29" s="24">
        <v>4316353</v>
      </c>
      <c r="K29" s="24">
        <v>1493686</v>
      </c>
      <c r="L29" s="24">
        <v>1302487</v>
      </c>
      <c r="M29" s="24">
        <v>1513709</v>
      </c>
      <c r="N29" s="24">
        <v>4309882</v>
      </c>
      <c r="O29" s="24"/>
      <c r="P29" s="24"/>
      <c r="Q29" s="24"/>
      <c r="R29" s="24"/>
      <c r="S29" s="24"/>
      <c r="T29" s="24"/>
      <c r="U29" s="24"/>
      <c r="V29" s="24"/>
      <c r="W29" s="24">
        <v>8626235</v>
      </c>
      <c r="X29" s="24">
        <v>9363000</v>
      </c>
      <c r="Y29" s="24">
        <v>-736765</v>
      </c>
      <c r="Z29" s="6">
        <v>-7.87</v>
      </c>
      <c r="AA29" s="22">
        <v>17817780</v>
      </c>
    </row>
    <row r="30" spans="1:27" ht="13.5">
      <c r="A30" s="5" t="s">
        <v>34</v>
      </c>
      <c r="B30" s="3"/>
      <c r="C30" s="25">
        <v>15770146</v>
      </c>
      <c r="D30" s="25"/>
      <c r="E30" s="26">
        <v>24922562</v>
      </c>
      <c r="F30" s="27">
        <v>24922562</v>
      </c>
      <c r="G30" s="27">
        <v>1558279</v>
      </c>
      <c r="H30" s="27">
        <v>1535541</v>
      </c>
      <c r="I30" s="27">
        <v>1092012</v>
      </c>
      <c r="J30" s="27">
        <v>4185832</v>
      </c>
      <c r="K30" s="27">
        <v>3969097</v>
      </c>
      <c r="L30" s="27">
        <v>1734112</v>
      </c>
      <c r="M30" s="27">
        <v>2564976</v>
      </c>
      <c r="N30" s="27">
        <v>8268185</v>
      </c>
      <c r="O30" s="27"/>
      <c r="P30" s="27"/>
      <c r="Q30" s="27"/>
      <c r="R30" s="27"/>
      <c r="S30" s="27"/>
      <c r="T30" s="27"/>
      <c r="U30" s="27"/>
      <c r="V30" s="27"/>
      <c r="W30" s="27">
        <v>12454017</v>
      </c>
      <c r="X30" s="27">
        <v>8128600</v>
      </c>
      <c r="Y30" s="27">
        <v>4325417</v>
      </c>
      <c r="Z30" s="7">
        <v>53.21</v>
      </c>
      <c r="AA30" s="25">
        <v>24922562</v>
      </c>
    </row>
    <row r="31" spans="1:27" ht="13.5">
      <c r="A31" s="5" t="s">
        <v>35</v>
      </c>
      <c r="B31" s="3"/>
      <c r="C31" s="22">
        <v>16667416</v>
      </c>
      <c r="D31" s="22"/>
      <c r="E31" s="23">
        <v>20419062</v>
      </c>
      <c r="F31" s="24">
        <v>20419062</v>
      </c>
      <c r="G31" s="24">
        <v>1556103</v>
      </c>
      <c r="H31" s="24">
        <v>1340097</v>
      </c>
      <c r="I31" s="24">
        <v>1294348</v>
      </c>
      <c r="J31" s="24">
        <v>4190548</v>
      </c>
      <c r="K31" s="24">
        <v>1058912</v>
      </c>
      <c r="L31" s="24">
        <v>1497840</v>
      </c>
      <c r="M31" s="24">
        <v>1262088</v>
      </c>
      <c r="N31" s="24">
        <v>3818840</v>
      </c>
      <c r="O31" s="24"/>
      <c r="P31" s="24"/>
      <c r="Q31" s="24"/>
      <c r="R31" s="24"/>
      <c r="S31" s="24"/>
      <c r="T31" s="24"/>
      <c r="U31" s="24"/>
      <c r="V31" s="24"/>
      <c r="W31" s="24">
        <v>8009388</v>
      </c>
      <c r="X31" s="24">
        <v>10205082</v>
      </c>
      <c r="Y31" s="24">
        <v>-2195694</v>
      </c>
      <c r="Z31" s="6">
        <v>-21.52</v>
      </c>
      <c r="AA31" s="22">
        <v>20419062</v>
      </c>
    </row>
    <row r="32" spans="1:27" ht="13.5">
      <c r="A32" s="2" t="s">
        <v>36</v>
      </c>
      <c r="B32" s="3"/>
      <c r="C32" s="19">
        <f aca="true" t="shared" si="6" ref="C32:Y32">SUM(C33:C37)</f>
        <v>10850005</v>
      </c>
      <c r="D32" s="19">
        <f>SUM(D33:D37)</f>
        <v>0</v>
      </c>
      <c r="E32" s="20">
        <f t="shared" si="6"/>
        <v>12489539</v>
      </c>
      <c r="F32" s="21">
        <f t="shared" si="6"/>
        <v>12489539</v>
      </c>
      <c r="G32" s="21">
        <f t="shared" si="6"/>
        <v>934876</v>
      </c>
      <c r="H32" s="21">
        <f t="shared" si="6"/>
        <v>803395</v>
      </c>
      <c r="I32" s="21">
        <f t="shared" si="6"/>
        <v>793794</v>
      </c>
      <c r="J32" s="21">
        <f t="shared" si="6"/>
        <v>2532065</v>
      </c>
      <c r="K32" s="21">
        <f t="shared" si="6"/>
        <v>1489958</v>
      </c>
      <c r="L32" s="21">
        <f t="shared" si="6"/>
        <v>799269</v>
      </c>
      <c r="M32" s="21">
        <f t="shared" si="6"/>
        <v>1132460</v>
      </c>
      <c r="N32" s="21">
        <f t="shared" si="6"/>
        <v>3421687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5953752</v>
      </c>
      <c r="X32" s="21">
        <f t="shared" si="6"/>
        <v>7398811</v>
      </c>
      <c r="Y32" s="21">
        <f t="shared" si="6"/>
        <v>-1445059</v>
      </c>
      <c r="Z32" s="4">
        <f>+IF(X32&lt;&gt;0,+(Y32/X32)*100,0)</f>
        <v>-19.530962474916578</v>
      </c>
      <c r="AA32" s="19">
        <f>SUM(AA33:AA37)</f>
        <v>12489539</v>
      </c>
    </row>
    <row r="33" spans="1:27" ht="13.5">
      <c r="A33" s="5" t="s">
        <v>37</v>
      </c>
      <c r="B33" s="3"/>
      <c r="C33" s="22">
        <v>10850005</v>
      </c>
      <c r="D33" s="22"/>
      <c r="E33" s="23">
        <v>12489539</v>
      </c>
      <c r="F33" s="24">
        <v>12489539</v>
      </c>
      <c r="G33" s="24">
        <v>934876</v>
      </c>
      <c r="H33" s="24">
        <v>803395</v>
      </c>
      <c r="I33" s="24">
        <v>793794</v>
      </c>
      <c r="J33" s="24">
        <v>2532065</v>
      </c>
      <c r="K33" s="24">
        <v>1489958</v>
      </c>
      <c r="L33" s="24">
        <v>799269</v>
      </c>
      <c r="M33" s="24">
        <v>1132460</v>
      </c>
      <c r="N33" s="24">
        <v>3421687</v>
      </c>
      <c r="O33" s="24"/>
      <c r="P33" s="24"/>
      <c r="Q33" s="24"/>
      <c r="R33" s="24"/>
      <c r="S33" s="24"/>
      <c r="T33" s="24"/>
      <c r="U33" s="24"/>
      <c r="V33" s="24"/>
      <c r="W33" s="24">
        <v>5953752</v>
      </c>
      <c r="X33" s="24">
        <v>7398811</v>
      </c>
      <c r="Y33" s="24">
        <v>-1445059</v>
      </c>
      <c r="Z33" s="6">
        <v>-19.53</v>
      </c>
      <c r="AA33" s="22">
        <v>12489539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10178288</v>
      </c>
      <c r="D38" s="19">
        <f>SUM(D39:D41)</f>
        <v>0</v>
      </c>
      <c r="E38" s="20">
        <f t="shared" si="7"/>
        <v>11823824</v>
      </c>
      <c r="F38" s="21">
        <f t="shared" si="7"/>
        <v>11823824</v>
      </c>
      <c r="G38" s="21">
        <f t="shared" si="7"/>
        <v>523198</v>
      </c>
      <c r="H38" s="21">
        <f t="shared" si="7"/>
        <v>1258724</v>
      </c>
      <c r="I38" s="21">
        <f t="shared" si="7"/>
        <v>799433</v>
      </c>
      <c r="J38" s="21">
        <f t="shared" si="7"/>
        <v>2581355</v>
      </c>
      <c r="K38" s="21">
        <f t="shared" si="7"/>
        <v>732832</v>
      </c>
      <c r="L38" s="21">
        <f t="shared" si="7"/>
        <v>1360562</v>
      </c>
      <c r="M38" s="21">
        <f t="shared" si="7"/>
        <v>579485</v>
      </c>
      <c r="N38" s="21">
        <f t="shared" si="7"/>
        <v>2672879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5254234</v>
      </c>
      <c r="X38" s="21">
        <f t="shared" si="7"/>
        <v>6264912</v>
      </c>
      <c r="Y38" s="21">
        <f t="shared" si="7"/>
        <v>-1010678</v>
      </c>
      <c r="Z38" s="4">
        <f>+IF(X38&lt;&gt;0,+(Y38/X38)*100,0)</f>
        <v>-16.132357485627892</v>
      </c>
      <c r="AA38" s="19">
        <f>SUM(AA39:AA41)</f>
        <v>11823824</v>
      </c>
    </row>
    <row r="39" spans="1:27" ht="13.5">
      <c r="A39" s="5" t="s">
        <v>43</v>
      </c>
      <c r="B39" s="3"/>
      <c r="C39" s="22">
        <v>10178288</v>
      </c>
      <c r="D39" s="22"/>
      <c r="E39" s="23">
        <v>11823824</v>
      </c>
      <c r="F39" s="24">
        <v>11823824</v>
      </c>
      <c r="G39" s="24">
        <v>523198</v>
      </c>
      <c r="H39" s="24">
        <v>1258724</v>
      </c>
      <c r="I39" s="24">
        <v>799433</v>
      </c>
      <c r="J39" s="24">
        <v>2581355</v>
      </c>
      <c r="K39" s="24">
        <v>732832</v>
      </c>
      <c r="L39" s="24">
        <v>1360562</v>
      </c>
      <c r="M39" s="24">
        <v>579485</v>
      </c>
      <c r="N39" s="24">
        <v>2672879</v>
      </c>
      <c r="O39" s="24"/>
      <c r="P39" s="24"/>
      <c r="Q39" s="24"/>
      <c r="R39" s="24"/>
      <c r="S39" s="24"/>
      <c r="T39" s="24"/>
      <c r="U39" s="24"/>
      <c r="V39" s="24"/>
      <c r="W39" s="24">
        <v>5254234</v>
      </c>
      <c r="X39" s="24">
        <v>6264912</v>
      </c>
      <c r="Y39" s="24">
        <v>-1010678</v>
      </c>
      <c r="Z39" s="6">
        <v>-16.13</v>
      </c>
      <c r="AA39" s="22">
        <v>11823824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70624875</v>
      </c>
      <c r="D48" s="40">
        <f>+D28+D32+D38+D42+D47</f>
        <v>0</v>
      </c>
      <c r="E48" s="41">
        <f t="shared" si="9"/>
        <v>87472767</v>
      </c>
      <c r="F48" s="42">
        <f t="shared" si="9"/>
        <v>87472767</v>
      </c>
      <c r="G48" s="42">
        <f t="shared" si="9"/>
        <v>5848578</v>
      </c>
      <c r="H48" s="42">
        <f t="shared" si="9"/>
        <v>6390050</v>
      </c>
      <c r="I48" s="42">
        <f t="shared" si="9"/>
        <v>5567525</v>
      </c>
      <c r="J48" s="42">
        <f t="shared" si="9"/>
        <v>17806153</v>
      </c>
      <c r="K48" s="42">
        <f t="shared" si="9"/>
        <v>8744485</v>
      </c>
      <c r="L48" s="42">
        <f t="shared" si="9"/>
        <v>6694270</v>
      </c>
      <c r="M48" s="42">
        <f t="shared" si="9"/>
        <v>7052718</v>
      </c>
      <c r="N48" s="42">
        <f t="shared" si="9"/>
        <v>22491473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40297626</v>
      </c>
      <c r="X48" s="42">
        <f t="shared" si="9"/>
        <v>41360405</v>
      </c>
      <c r="Y48" s="42">
        <f t="shared" si="9"/>
        <v>-1062779</v>
      </c>
      <c r="Z48" s="43">
        <f>+IF(X48&lt;&gt;0,+(Y48/X48)*100,0)</f>
        <v>-2.5695565601932575</v>
      </c>
      <c r="AA48" s="40">
        <f>+AA28+AA32+AA38+AA42+AA47</f>
        <v>87472767</v>
      </c>
    </row>
    <row r="49" spans="1:27" ht="13.5">
      <c r="A49" s="14" t="s">
        <v>58</v>
      </c>
      <c r="B49" s="15"/>
      <c r="C49" s="44">
        <f aca="true" t="shared" si="10" ref="C49:Y49">+C25-C48</f>
        <v>21305731</v>
      </c>
      <c r="D49" s="44">
        <f>+D25-D48</f>
        <v>0</v>
      </c>
      <c r="E49" s="45">
        <f t="shared" si="10"/>
        <v>2519132</v>
      </c>
      <c r="F49" s="46">
        <f t="shared" si="10"/>
        <v>2519132</v>
      </c>
      <c r="G49" s="46">
        <f t="shared" si="10"/>
        <v>22492952</v>
      </c>
      <c r="H49" s="46">
        <f t="shared" si="10"/>
        <v>-2326853</v>
      </c>
      <c r="I49" s="46">
        <f t="shared" si="10"/>
        <v>-1878144</v>
      </c>
      <c r="J49" s="46">
        <f t="shared" si="10"/>
        <v>18287955</v>
      </c>
      <c r="K49" s="46">
        <f t="shared" si="10"/>
        <v>-5681732</v>
      </c>
      <c r="L49" s="46">
        <f t="shared" si="10"/>
        <v>-2975003</v>
      </c>
      <c r="M49" s="46">
        <f t="shared" si="10"/>
        <v>16091619</v>
      </c>
      <c r="N49" s="46">
        <f t="shared" si="10"/>
        <v>7434884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25722839</v>
      </c>
      <c r="X49" s="46">
        <f>IF(F25=F48,0,X25-X48)</f>
        <v>8342759</v>
      </c>
      <c r="Y49" s="46">
        <f t="shared" si="10"/>
        <v>17380080</v>
      </c>
      <c r="Z49" s="47">
        <f>+IF(X49&lt;&gt;0,+(Y49/X49)*100,0)</f>
        <v>208.3253273886972</v>
      </c>
      <c r="AA49" s="44">
        <f>+AA25-AA48</f>
        <v>2519132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209294914</v>
      </c>
      <c r="D5" s="19">
        <f>SUM(D6:D8)</f>
        <v>0</v>
      </c>
      <c r="E5" s="20">
        <f t="shared" si="0"/>
        <v>305772594</v>
      </c>
      <c r="F5" s="21">
        <f t="shared" si="0"/>
        <v>305772594</v>
      </c>
      <c r="G5" s="21">
        <f t="shared" si="0"/>
        <v>1587096</v>
      </c>
      <c r="H5" s="21">
        <f t="shared" si="0"/>
        <v>1895342</v>
      </c>
      <c r="I5" s="21">
        <f t="shared" si="0"/>
        <v>2057834</v>
      </c>
      <c r="J5" s="21">
        <f t="shared" si="0"/>
        <v>5540272</v>
      </c>
      <c r="K5" s="21">
        <f t="shared" si="0"/>
        <v>1985381</v>
      </c>
      <c r="L5" s="21">
        <f t="shared" si="0"/>
        <v>3758281</v>
      </c>
      <c r="M5" s="21">
        <f t="shared" si="0"/>
        <v>3731823</v>
      </c>
      <c r="N5" s="21">
        <f t="shared" si="0"/>
        <v>9475485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15015757</v>
      </c>
      <c r="X5" s="21">
        <f t="shared" si="0"/>
        <v>153385518</v>
      </c>
      <c r="Y5" s="21">
        <f t="shared" si="0"/>
        <v>-138369761</v>
      </c>
      <c r="Z5" s="4">
        <f>+IF(X5&lt;&gt;0,+(Y5/X5)*100,0)</f>
        <v>-90.21044672548551</v>
      </c>
      <c r="AA5" s="19">
        <f>SUM(AA6:AA8)</f>
        <v>305772594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209294914</v>
      </c>
      <c r="D7" s="25"/>
      <c r="E7" s="26">
        <v>305772594</v>
      </c>
      <c r="F7" s="27">
        <v>305772594</v>
      </c>
      <c r="G7" s="27">
        <v>1587096</v>
      </c>
      <c r="H7" s="27">
        <v>1895342</v>
      </c>
      <c r="I7" s="27">
        <v>2057834</v>
      </c>
      <c r="J7" s="27">
        <v>5540272</v>
      </c>
      <c r="K7" s="27">
        <v>1985381</v>
      </c>
      <c r="L7" s="27">
        <v>3758281</v>
      </c>
      <c r="M7" s="27">
        <v>3731823</v>
      </c>
      <c r="N7" s="27">
        <v>9475485</v>
      </c>
      <c r="O7" s="27"/>
      <c r="P7" s="27"/>
      <c r="Q7" s="27"/>
      <c r="R7" s="27"/>
      <c r="S7" s="27"/>
      <c r="T7" s="27"/>
      <c r="U7" s="27"/>
      <c r="V7" s="27"/>
      <c r="W7" s="27">
        <v>15015757</v>
      </c>
      <c r="X7" s="27">
        <v>153385518</v>
      </c>
      <c r="Y7" s="27">
        <v>-138369761</v>
      </c>
      <c r="Z7" s="7">
        <v>-90.21</v>
      </c>
      <c r="AA7" s="25">
        <v>305772594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4876225</v>
      </c>
      <c r="D15" s="19">
        <f>SUM(D16:D18)</f>
        <v>0</v>
      </c>
      <c r="E15" s="20">
        <f t="shared" si="2"/>
        <v>7682508</v>
      </c>
      <c r="F15" s="21">
        <f t="shared" si="2"/>
        <v>7682508</v>
      </c>
      <c r="G15" s="21">
        <f t="shared" si="2"/>
        <v>665002</v>
      </c>
      <c r="H15" s="21">
        <f t="shared" si="2"/>
        <v>326328</v>
      </c>
      <c r="I15" s="21">
        <f t="shared" si="2"/>
        <v>348173</v>
      </c>
      <c r="J15" s="21">
        <f t="shared" si="2"/>
        <v>1339503</v>
      </c>
      <c r="K15" s="21">
        <f t="shared" si="2"/>
        <v>353778</v>
      </c>
      <c r="L15" s="21">
        <f t="shared" si="2"/>
        <v>314334</v>
      </c>
      <c r="M15" s="21">
        <f t="shared" si="2"/>
        <v>428230</v>
      </c>
      <c r="N15" s="21">
        <f t="shared" si="2"/>
        <v>1096342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2435845</v>
      </c>
      <c r="X15" s="21">
        <f t="shared" si="2"/>
        <v>3616998</v>
      </c>
      <c r="Y15" s="21">
        <f t="shared" si="2"/>
        <v>-1181153</v>
      </c>
      <c r="Z15" s="4">
        <f>+IF(X15&lt;&gt;0,+(Y15/X15)*100,0)</f>
        <v>-32.65561661908577</v>
      </c>
      <c r="AA15" s="19">
        <f>SUM(AA16:AA18)</f>
        <v>7682508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4876225</v>
      </c>
      <c r="D17" s="22"/>
      <c r="E17" s="23">
        <v>7682508</v>
      </c>
      <c r="F17" s="24">
        <v>7682508</v>
      </c>
      <c r="G17" s="24">
        <v>665002</v>
      </c>
      <c r="H17" s="24">
        <v>326328</v>
      </c>
      <c r="I17" s="24">
        <v>348173</v>
      </c>
      <c r="J17" s="24">
        <v>1339503</v>
      </c>
      <c r="K17" s="24">
        <v>353778</v>
      </c>
      <c r="L17" s="24">
        <v>314334</v>
      </c>
      <c r="M17" s="24">
        <v>428230</v>
      </c>
      <c r="N17" s="24">
        <v>1096342</v>
      </c>
      <c r="O17" s="24"/>
      <c r="P17" s="24"/>
      <c r="Q17" s="24"/>
      <c r="R17" s="24"/>
      <c r="S17" s="24"/>
      <c r="T17" s="24"/>
      <c r="U17" s="24"/>
      <c r="V17" s="24"/>
      <c r="W17" s="24">
        <v>2435845</v>
      </c>
      <c r="X17" s="24">
        <v>3616998</v>
      </c>
      <c r="Y17" s="24">
        <v>-1181153</v>
      </c>
      <c r="Z17" s="6">
        <v>-32.66</v>
      </c>
      <c r="AA17" s="22">
        <v>7682508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14004364</v>
      </c>
      <c r="D19" s="19">
        <f>SUM(D20:D23)</f>
        <v>0</v>
      </c>
      <c r="E19" s="20">
        <f t="shared" si="3"/>
        <v>16671117</v>
      </c>
      <c r="F19" s="21">
        <f t="shared" si="3"/>
        <v>16671117</v>
      </c>
      <c r="G19" s="21">
        <f t="shared" si="3"/>
        <v>1455676</v>
      </c>
      <c r="H19" s="21">
        <f t="shared" si="3"/>
        <v>1536947</v>
      </c>
      <c r="I19" s="21">
        <f t="shared" si="3"/>
        <v>1433858</v>
      </c>
      <c r="J19" s="21">
        <f t="shared" si="3"/>
        <v>4426481</v>
      </c>
      <c r="K19" s="21">
        <f t="shared" si="3"/>
        <v>1489215</v>
      </c>
      <c r="L19" s="21">
        <f t="shared" si="3"/>
        <v>1276292</v>
      </c>
      <c r="M19" s="21">
        <f t="shared" si="3"/>
        <v>1118545</v>
      </c>
      <c r="N19" s="21">
        <f t="shared" si="3"/>
        <v>3884052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8310533</v>
      </c>
      <c r="X19" s="21">
        <f t="shared" si="3"/>
        <v>8200830</v>
      </c>
      <c r="Y19" s="21">
        <f t="shared" si="3"/>
        <v>109703</v>
      </c>
      <c r="Z19" s="4">
        <f>+IF(X19&lt;&gt;0,+(Y19/X19)*100,0)</f>
        <v>1.3377060614596326</v>
      </c>
      <c r="AA19" s="19">
        <f>SUM(AA20:AA23)</f>
        <v>16671117</v>
      </c>
    </row>
    <row r="20" spans="1:27" ht="13.5">
      <c r="A20" s="5" t="s">
        <v>47</v>
      </c>
      <c r="B20" s="3"/>
      <c r="C20" s="22">
        <v>10504272</v>
      </c>
      <c r="D20" s="22"/>
      <c r="E20" s="23">
        <v>13699641</v>
      </c>
      <c r="F20" s="24">
        <v>13699641</v>
      </c>
      <c r="G20" s="24">
        <v>1155743</v>
      </c>
      <c r="H20" s="24">
        <v>1240319</v>
      </c>
      <c r="I20" s="24">
        <v>1132509</v>
      </c>
      <c r="J20" s="24">
        <v>3528571</v>
      </c>
      <c r="K20" s="24">
        <v>1191319</v>
      </c>
      <c r="L20" s="24">
        <v>981612</v>
      </c>
      <c r="M20" s="24">
        <v>825255</v>
      </c>
      <c r="N20" s="24">
        <v>2998186</v>
      </c>
      <c r="O20" s="24"/>
      <c r="P20" s="24"/>
      <c r="Q20" s="24"/>
      <c r="R20" s="24"/>
      <c r="S20" s="24"/>
      <c r="T20" s="24"/>
      <c r="U20" s="24"/>
      <c r="V20" s="24"/>
      <c r="W20" s="24">
        <v>6526757</v>
      </c>
      <c r="X20" s="24">
        <v>6723486</v>
      </c>
      <c r="Y20" s="24">
        <v>-196729</v>
      </c>
      <c r="Z20" s="6">
        <v>-2.93</v>
      </c>
      <c r="AA20" s="22">
        <v>13699641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3500092</v>
      </c>
      <c r="D23" s="22"/>
      <c r="E23" s="23">
        <v>2971476</v>
      </c>
      <c r="F23" s="24">
        <v>2971476</v>
      </c>
      <c r="G23" s="24">
        <v>299933</v>
      </c>
      <c r="H23" s="24">
        <v>296628</v>
      </c>
      <c r="I23" s="24">
        <v>301349</v>
      </c>
      <c r="J23" s="24">
        <v>897910</v>
      </c>
      <c r="K23" s="24">
        <v>297896</v>
      </c>
      <c r="L23" s="24">
        <v>294680</v>
      </c>
      <c r="M23" s="24">
        <v>293290</v>
      </c>
      <c r="N23" s="24">
        <v>885866</v>
      </c>
      <c r="O23" s="24"/>
      <c r="P23" s="24"/>
      <c r="Q23" s="24"/>
      <c r="R23" s="24"/>
      <c r="S23" s="24"/>
      <c r="T23" s="24"/>
      <c r="U23" s="24"/>
      <c r="V23" s="24"/>
      <c r="W23" s="24">
        <v>1783776</v>
      </c>
      <c r="X23" s="24">
        <v>1477344</v>
      </c>
      <c r="Y23" s="24">
        <v>306432</v>
      </c>
      <c r="Z23" s="6">
        <v>20.74</v>
      </c>
      <c r="AA23" s="22">
        <v>2971476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228175503</v>
      </c>
      <c r="D25" s="40">
        <f>+D5+D9+D15+D19+D24</f>
        <v>0</v>
      </c>
      <c r="E25" s="41">
        <f t="shared" si="4"/>
        <v>330126219</v>
      </c>
      <c r="F25" s="42">
        <f t="shared" si="4"/>
        <v>330126219</v>
      </c>
      <c r="G25" s="42">
        <f t="shared" si="4"/>
        <v>3707774</v>
      </c>
      <c r="H25" s="42">
        <f t="shared" si="4"/>
        <v>3758617</v>
      </c>
      <c r="I25" s="42">
        <f t="shared" si="4"/>
        <v>3839865</v>
      </c>
      <c r="J25" s="42">
        <f t="shared" si="4"/>
        <v>11306256</v>
      </c>
      <c r="K25" s="42">
        <f t="shared" si="4"/>
        <v>3828374</v>
      </c>
      <c r="L25" s="42">
        <f t="shared" si="4"/>
        <v>5348907</v>
      </c>
      <c r="M25" s="42">
        <f t="shared" si="4"/>
        <v>5278598</v>
      </c>
      <c r="N25" s="42">
        <f t="shared" si="4"/>
        <v>14455879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25762135</v>
      </c>
      <c r="X25" s="42">
        <f t="shared" si="4"/>
        <v>165203346</v>
      </c>
      <c r="Y25" s="42">
        <f t="shared" si="4"/>
        <v>-139441211</v>
      </c>
      <c r="Z25" s="43">
        <f>+IF(X25&lt;&gt;0,+(Y25/X25)*100,0)</f>
        <v>-84.40580313669918</v>
      </c>
      <c r="AA25" s="40">
        <f>+AA5+AA9+AA15+AA19+AA24</f>
        <v>330126219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97197274</v>
      </c>
      <c r="D28" s="19">
        <f>SUM(D29:D31)</f>
        <v>0</v>
      </c>
      <c r="E28" s="20">
        <f t="shared" si="5"/>
        <v>91191870</v>
      </c>
      <c r="F28" s="21">
        <f t="shared" si="5"/>
        <v>91191870</v>
      </c>
      <c r="G28" s="21">
        <f t="shared" si="5"/>
        <v>5404331</v>
      </c>
      <c r="H28" s="21">
        <f t="shared" si="5"/>
        <v>6171752</v>
      </c>
      <c r="I28" s="21">
        <f t="shared" si="5"/>
        <v>6052085</v>
      </c>
      <c r="J28" s="21">
        <f t="shared" si="5"/>
        <v>17628168</v>
      </c>
      <c r="K28" s="21">
        <f t="shared" si="5"/>
        <v>5978949</v>
      </c>
      <c r="L28" s="21">
        <f t="shared" si="5"/>
        <v>4770876</v>
      </c>
      <c r="M28" s="21">
        <f t="shared" si="5"/>
        <v>7901885</v>
      </c>
      <c r="N28" s="21">
        <f t="shared" si="5"/>
        <v>18651710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36279878</v>
      </c>
      <c r="X28" s="21">
        <f t="shared" si="5"/>
        <v>45594498</v>
      </c>
      <c r="Y28" s="21">
        <f t="shared" si="5"/>
        <v>-9314620</v>
      </c>
      <c r="Z28" s="4">
        <f>+IF(X28&lt;&gt;0,+(Y28/X28)*100,0)</f>
        <v>-20.429263197502472</v>
      </c>
      <c r="AA28" s="19">
        <f>SUM(AA29:AA31)</f>
        <v>91191870</v>
      </c>
    </row>
    <row r="29" spans="1:27" ht="13.5">
      <c r="A29" s="5" t="s">
        <v>33</v>
      </c>
      <c r="B29" s="3"/>
      <c r="C29" s="22">
        <v>35388960</v>
      </c>
      <c r="D29" s="22"/>
      <c r="E29" s="23">
        <v>41288673</v>
      </c>
      <c r="F29" s="24">
        <v>41288673</v>
      </c>
      <c r="G29" s="24">
        <v>2262491</v>
      </c>
      <c r="H29" s="24">
        <v>2588363</v>
      </c>
      <c r="I29" s="24">
        <v>3118604</v>
      </c>
      <c r="J29" s="24">
        <v>7969458</v>
      </c>
      <c r="K29" s="24">
        <v>3039461</v>
      </c>
      <c r="L29" s="24">
        <v>2647155</v>
      </c>
      <c r="M29" s="24">
        <v>3194219</v>
      </c>
      <c r="N29" s="24">
        <v>8880835</v>
      </c>
      <c r="O29" s="24"/>
      <c r="P29" s="24"/>
      <c r="Q29" s="24"/>
      <c r="R29" s="24"/>
      <c r="S29" s="24"/>
      <c r="T29" s="24"/>
      <c r="U29" s="24"/>
      <c r="V29" s="24"/>
      <c r="W29" s="24">
        <v>16850293</v>
      </c>
      <c r="X29" s="24">
        <v>20644500</v>
      </c>
      <c r="Y29" s="24">
        <v>-3794207</v>
      </c>
      <c r="Z29" s="6">
        <v>-18.38</v>
      </c>
      <c r="AA29" s="22">
        <v>41288673</v>
      </c>
    </row>
    <row r="30" spans="1:27" ht="13.5">
      <c r="A30" s="5" t="s">
        <v>34</v>
      </c>
      <c r="B30" s="3"/>
      <c r="C30" s="25">
        <v>36062605</v>
      </c>
      <c r="D30" s="25"/>
      <c r="E30" s="26">
        <v>18832010</v>
      </c>
      <c r="F30" s="27">
        <v>18832010</v>
      </c>
      <c r="G30" s="27">
        <v>1288308</v>
      </c>
      <c r="H30" s="27">
        <v>915112</v>
      </c>
      <c r="I30" s="27">
        <v>1457363</v>
      </c>
      <c r="J30" s="27">
        <v>3660783</v>
      </c>
      <c r="K30" s="27">
        <v>1127575</v>
      </c>
      <c r="L30" s="27">
        <v>1060954</v>
      </c>
      <c r="M30" s="27">
        <v>1616929</v>
      </c>
      <c r="N30" s="27">
        <v>3805458</v>
      </c>
      <c r="O30" s="27"/>
      <c r="P30" s="27"/>
      <c r="Q30" s="27"/>
      <c r="R30" s="27"/>
      <c r="S30" s="27"/>
      <c r="T30" s="27"/>
      <c r="U30" s="27"/>
      <c r="V30" s="27"/>
      <c r="W30" s="27">
        <v>7466241</v>
      </c>
      <c r="X30" s="27">
        <v>9415998</v>
      </c>
      <c r="Y30" s="27">
        <v>-1949757</v>
      </c>
      <c r="Z30" s="7">
        <v>-20.71</v>
      </c>
      <c r="AA30" s="25">
        <v>18832010</v>
      </c>
    </row>
    <row r="31" spans="1:27" ht="13.5">
      <c r="A31" s="5" t="s">
        <v>35</v>
      </c>
      <c r="B31" s="3"/>
      <c r="C31" s="22">
        <v>25745709</v>
      </c>
      <c r="D31" s="22"/>
      <c r="E31" s="23">
        <v>31071187</v>
      </c>
      <c r="F31" s="24">
        <v>31071187</v>
      </c>
      <c r="G31" s="24">
        <v>1853532</v>
      </c>
      <c r="H31" s="24">
        <v>2668277</v>
      </c>
      <c r="I31" s="24">
        <v>1476118</v>
      </c>
      <c r="J31" s="24">
        <v>5997927</v>
      </c>
      <c r="K31" s="24">
        <v>1811913</v>
      </c>
      <c r="L31" s="24">
        <v>1062767</v>
      </c>
      <c r="M31" s="24">
        <v>3090737</v>
      </c>
      <c r="N31" s="24">
        <v>5965417</v>
      </c>
      <c r="O31" s="24"/>
      <c r="P31" s="24"/>
      <c r="Q31" s="24"/>
      <c r="R31" s="24"/>
      <c r="S31" s="24"/>
      <c r="T31" s="24"/>
      <c r="U31" s="24"/>
      <c r="V31" s="24"/>
      <c r="W31" s="24">
        <v>11963344</v>
      </c>
      <c r="X31" s="24">
        <v>15534000</v>
      </c>
      <c r="Y31" s="24">
        <v>-3570656</v>
      </c>
      <c r="Z31" s="6">
        <v>-22.99</v>
      </c>
      <c r="AA31" s="22">
        <v>31071187</v>
      </c>
    </row>
    <row r="32" spans="1:27" ht="13.5">
      <c r="A32" s="2" t="s">
        <v>36</v>
      </c>
      <c r="B32" s="3"/>
      <c r="C32" s="19">
        <f aca="true" t="shared" si="6" ref="C32:Y32">SUM(C33:C37)</f>
        <v>8201943</v>
      </c>
      <c r="D32" s="19">
        <f>SUM(D33:D37)</f>
        <v>0</v>
      </c>
      <c r="E32" s="20">
        <f t="shared" si="6"/>
        <v>12682896</v>
      </c>
      <c r="F32" s="21">
        <f t="shared" si="6"/>
        <v>12682896</v>
      </c>
      <c r="G32" s="21">
        <f t="shared" si="6"/>
        <v>692364</v>
      </c>
      <c r="H32" s="21">
        <f t="shared" si="6"/>
        <v>654980</v>
      </c>
      <c r="I32" s="21">
        <f t="shared" si="6"/>
        <v>948085</v>
      </c>
      <c r="J32" s="21">
        <f t="shared" si="6"/>
        <v>2295429</v>
      </c>
      <c r="K32" s="21">
        <f t="shared" si="6"/>
        <v>689026</v>
      </c>
      <c r="L32" s="21">
        <f t="shared" si="6"/>
        <v>668831</v>
      </c>
      <c r="M32" s="21">
        <f t="shared" si="6"/>
        <v>602364</v>
      </c>
      <c r="N32" s="21">
        <f t="shared" si="6"/>
        <v>1960221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4255650</v>
      </c>
      <c r="X32" s="21">
        <f t="shared" si="6"/>
        <v>6315306</v>
      </c>
      <c r="Y32" s="21">
        <f t="shared" si="6"/>
        <v>-2059656</v>
      </c>
      <c r="Z32" s="4">
        <f>+IF(X32&lt;&gt;0,+(Y32/X32)*100,0)</f>
        <v>-32.6137165800042</v>
      </c>
      <c r="AA32" s="19">
        <f>SUM(AA33:AA37)</f>
        <v>12682896</v>
      </c>
    </row>
    <row r="33" spans="1:27" ht="13.5">
      <c r="A33" s="5" t="s">
        <v>37</v>
      </c>
      <c r="B33" s="3"/>
      <c r="C33" s="22">
        <v>859230</v>
      </c>
      <c r="D33" s="22"/>
      <c r="E33" s="23">
        <v>1694606</v>
      </c>
      <c r="F33" s="24">
        <v>1694606</v>
      </c>
      <c r="G33" s="24">
        <v>62892</v>
      </c>
      <c r="H33" s="24">
        <v>76192</v>
      </c>
      <c r="I33" s="24">
        <v>219629</v>
      </c>
      <c r="J33" s="24">
        <v>358713</v>
      </c>
      <c r="K33" s="24">
        <v>129554</v>
      </c>
      <c r="L33" s="24">
        <v>97711</v>
      </c>
      <c r="M33" s="24">
        <v>98129</v>
      </c>
      <c r="N33" s="24">
        <v>325394</v>
      </c>
      <c r="O33" s="24"/>
      <c r="P33" s="24"/>
      <c r="Q33" s="24"/>
      <c r="R33" s="24"/>
      <c r="S33" s="24"/>
      <c r="T33" s="24"/>
      <c r="U33" s="24"/>
      <c r="V33" s="24"/>
      <c r="W33" s="24">
        <v>684107</v>
      </c>
      <c r="X33" s="24">
        <v>847500</v>
      </c>
      <c r="Y33" s="24">
        <v>-163393</v>
      </c>
      <c r="Z33" s="6">
        <v>-19.28</v>
      </c>
      <c r="AA33" s="22">
        <v>1694606</v>
      </c>
    </row>
    <row r="34" spans="1:27" ht="13.5">
      <c r="A34" s="5" t="s">
        <v>38</v>
      </c>
      <c r="B34" s="3"/>
      <c r="C34" s="22">
        <v>5648053</v>
      </c>
      <c r="D34" s="22"/>
      <c r="E34" s="23">
        <v>8905577</v>
      </c>
      <c r="F34" s="24">
        <v>8905577</v>
      </c>
      <c r="G34" s="24">
        <v>532030</v>
      </c>
      <c r="H34" s="24">
        <v>451464</v>
      </c>
      <c r="I34" s="24">
        <v>597629</v>
      </c>
      <c r="J34" s="24">
        <v>1581123</v>
      </c>
      <c r="K34" s="24">
        <v>435963</v>
      </c>
      <c r="L34" s="24">
        <v>488206</v>
      </c>
      <c r="M34" s="24">
        <v>415307</v>
      </c>
      <c r="N34" s="24">
        <v>1339476</v>
      </c>
      <c r="O34" s="24"/>
      <c r="P34" s="24"/>
      <c r="Q34" s="24"/>
      <c r="R34" s="24"/>
      <c r="S34" s="24"/>
      <c r="T34" s="24"/>
      <c r="U34" s="24"/>
      <c r="V34" s="24"/>
      <c r="W34" s="24">
        <v>2920599</v>
      </c>
      <c r="X34" s="24">
        <v>4453002</v>
      </c>
      <c r="Y34" s="24">
        <v>-1532403</v>
      </c>
      <c r="Z34" s="6">
        <v>-34.41</v>
      </c>
      <c r="AA34" s="22">
        <v>8905577</v>
      </c>
    </row>
    <row r="35" spans="1:27" ht="13.5">
      <c r="A35" s="5" t="s">
        <v>39</v>
      </c>
      <c r="B35" s="3"/>
      <c r="C35" s="22">
        <v>1159754</v>
      </c>
      <c r="D35" s="22"/>
      <c r="E35" s="23">
        <v>1509117</v>
      </c>
      <c r="F35" s="24">
        <v>1509117</v>
      </c>
      <c r="G35" s="24">
        <v>56292</v>
      </c>
      <c r="H35" s="24">
        <v>85445</v>
      </c>
      <c r="I35" s="24">
        <v>88450</v>
      </c>
      <c r="J35" s="24">
        <v>230187</v>
      </c>
      <c r="K35" s="24">
        <v>82359</v>
      </c>
      <c r="L35" s="24">
        <v>41764</v>
      </c>
      <c r="M35" s="24">
        <v>43729</v>
      </c>
      <c r="N35" s="24">
        <v>167852</v>
      </c>
      <c r="O35" s="24"/>
      <c r="P35" s="24"/>
      <c r="Q35" s="24"/>
      <c r="R35" s="24"/>
      <c r="S35" s="24"/>
      <c r="T35" s="24"/>
      <c r="U35" s="24"/>
      <c r="V35" s="24"/>
      <c r="W35" s="24">
        <v>398039</v>
      </c>
      <c r="X35" s="24">
        <v>727806</v>
      </c>
      <c r="Y35" s="24">
        <v>-329767</v>
      </c>
      <c r="Z35" s="6">
        <v>-45.31</v>
      </c>
      <c r="AA35" s="22">
        <v>1509117</v>
      </c>
    </row>
    <row r="36" spans="1:27" ht="13.5">
      <c r="A36" s="5" t="s">
        <v>40</v>
      </c>
      <c r="B36" s="3"/>
      <c r="C36" s="22">
        <v>534906</v>
      </c>
      <c r="D36" s="22"/>
      <c r="E36" s="23">
        <v>573596</v>
      </c>
      <c r="F36" s="24">
        <v>573596</v>
      </c>
      <c r="G36" s="24">
        <v>41150</v>
      </c>
      <c r="H36" s="24">
        <v>41879</v>
      </c>
      <c r="I36" s="24">
        <v>42377</v>
      </c>
      <c r="J36" s="24">
        <v>125406</v>
      </c>
      <c r="K36" s="24">
        <v>41150</v>
      </c>
      <c r="L36" s="24">
        <v>41150</v>
      </c>
      <c r="M36" s="24">
        <v>45199</v>
      </c>
      <c r="N36" s="24">
        <v>127499</v>
      </c>
      <c r="O36" s="24"/>
      <c r="P36" s="24"/>
      <c r="Q36" s="24"/>
      <c r="R36" s="24"/>
      <c r="S36" s="24"/>
      <c r="T36" s="24"/>
      <c r="U36" s="24"/>
      <c r="V36" s="24"/>
      <c r="W36" s="24">
        <v>252905</v>
      </c>
      <c r="X36" s="24">
        <v>286998</v>
      </c>
      <c r="Y36" s="24">
        <v>-34093</v>
      </c>
      <c r="Z36" s="6">
        <v>-11.88</v>
      </c>
      <c r="AA36" s="22">
        <v>573596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26353700</v>
      </c>
      <c r="D38" s="19">
        <f>SUM(D39:D41)</f>
        <v>0</v>
      </c>
      <c r="E38" s="20">
        <f t="shared" si="7"/>
        <v>35931144</v>
      </c>
      <c r="F38" s="21">
        <f t="shared" si="7"/>
        <v>35931144</v>
      </c>
      <c r="G38" s="21">
        <f t="shared" si="7"/>
        <v>1983437</v>
      </c>
      <c r="H38" s="21">
        <f t="shared" si="7"/>
        <v>1905055</v>
      </c>
      <c r="I38" s="21">
        <f t="shared" si="7"/>
        <v>2300346</v>
      </c>
      <c r="J38" s="21">
        <f t="shared" si="7"/>
        <v>6188838</v>
      </c>
      <c r="K38" s="21">
        <f t="shared" si="7"/>
        <v>2166050</v>
      </c>
      <c r="L38" s="21">
        <f t="shared" si="7"/>
        <v>2209204</v>
      </c>
      <c r="M38" s="21">
        <f t="shared" si="7"/>
        <v>2325667</v>
      </c>
      <c r="N38" s="21">
        <f t="shared" si="7"/>
        <v>6700921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12889759</v>
      </c>
      <c r="X38" s="21">
        <f t="shared" si="7"/>
        <v>17963496</v>
      </c>
      <c r="Y38" s="21">
        <f t="shared" si="7"/>
        <v>-5073737</v>
      </c>
      <c r="Z38" s="4">
        <f>+IF(X38&lt;&gt;0,+(Y38/X38)*100,0)</f>
        <v>-28.244708045694445</v>
      </c>
      <c r="AA38" s="19">
        <f>SUM(AA39:AA41)</f>
        <v>35931144</v>
      </c>
    </row>
    <row r="39" spans="1:27" ht="13.5">
      <c r="A39" s="5" t="s">
        <v>43</v>
      </c>
      <c r="B39" s="3"/>
      <c r="C39" s="22">
        <v>6745229</v>
      </c>
      <c r="D39" s="22"/>
      <c r="E39" s="23">
        <v>10763261</v>
      </c>
      <c r="F39" s="24">
        <v>10763261</v>
      </c>
      <c r="G39" s="24">
        <v>555344</v>
      </c>
      <c r="H39" s="24">
        <v>469118</v>
      </c>
      <c r="I39" s="24">
        <v>479530</v>
      </c>
      <c r="J39" s="24">
        <v>1503992</v>
      </c>
      <c r="K39" s="24">
        <v>655562</v>
      </c>
      <c r="L39" s="24">
        <v>688162</v>
      </c>
      <c r="M39" s="24">
        <v>521443</v>
      </c>
      <c r="N39" s="24">
        <v>1865167</v>
      </c>
      <c r="O39" s="24"/>
      <c r="P39" s="24"/>
      <c r="Q39" s="24"/>
      <c r="R39" s="24"/>
      <c r="S39" s="24"/>
      <c r="T39" s="24"/>
      <c r="U39" s="24"/>
      <c r="V39" s="24"/>
      <c r="W39" s="24">
        <v>3369159</v>
      </c>
      <c r="X39" s="24">
        <v>5381496</v>
      </c>
      <c r="Y39" s="24">
        <v>-2012337</v>
      </c>
      <c r="Z39" s="6">
        <v>-37.39</v>
      </c>
      <c r="AA39" s="22">
        <v>10763261</v>
      </c>
    </row>
    <row r="40" spans="1:27" ht="13.5">
      <c r="A40" s="5" t="s">
        <v>44</v>
      </c>
      <c r="B40" s="3"/>
      <c r="C40" s="22">
        <v>19608471</v>
      </c>
      <c r="D40" s="22"/>
      <c r="E40" s="23">
        <v>25167883</v>
      </c>
      <c r="F40" s="24">
        <v>25167883</v>
      </c>
      <c r="G40" s="24">
        <v>1428093</v>
      </c>
      <c r="H40" s="24">
        <v>1435937</v>
      </c>
      <c r="I40" s="24">
        <v>1820816</v>
      </c>
      <c r="J40" s="24">
        <v>4684846</v>
      </c>
      <c r="K40" s="24">
        <v>1510488</v>
      </c>
      <c r="L40" s="24">
        <v>1521042</v>
      </c>
      <c r="M40" s="24">
        <v>1804224</v>
      </c>
      <c r="N40" s="24">
        <v>4835754</v>
      </c>
      <c r="O40" s="24"/>
      <c r="P40" s="24"/>
      <c r="Q40" s="24"/>
      <c r="R40" s="24"/>
      <c r="S40" s="24"/>
      <c r="T40" s="24"/>
      <c r="U40" s="24"/>
      <c r="V40" s="24"/>
      <c r="W40" s="24">
        <v>9520600</v>
      </c>
      <c r="X40" s="24">
        <v>12582000</v>
      </c>
      <c r="Y40" s="24">
        <v>-3061400</v>
      </c>
      <c r="Z40" s="6">
        <v>-24.33</v>
      </c>
      <c r="AA40" s="22">
        <v>25167883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24963214</v>
      </c>
      <c r="D42" s="19">
        <f>SUM(D43:D46)</f>
        <v>0</v>
      </c>
      <c r="E42" s="20">
        <f t="shared" si="8"/>
        <v>24344838</v>
      </c>
      <c r="F42" s="21">
        <f t="shared" si="8"/>
        <v>24344838</v>
      </c>
      <c r="G42" s="21">
        <f t="shared" si="8"/>
        <v>1708265</v>
      </c>
      <c r="H42" s="21">
        <f t="shared" si="8"/>
        <v>1803124</v>
      </c>
      <c r="I42" s="21">
        <f t="shared" si="8"/>
        <v>1382047</v>
      </c>
      <c r="J42" s="21">
        <f t="shared" si="8"/>
        <v>4893436</v>
      </c>
      <c r="K42" s="21">
        <f t="shared" si="8"/>
        <v>1241288</v>
      </c>
      <c r="L42" s="21">
        <f t="shared" si="8"/>
        <v>1487231</v>
      </c>
      <c r="M42" s="21">
        <f t="shared" si="8"/>
        <v>996494</v>
      </c>
      <c r="N42" s="21">
        <f t="shared" si="8"/>
        <v>3725013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8618449</v>
      </c>
      <c r="X42" s="21">
        <f t="shared" si="8"/>
        <v>12171990</v>
      </c>
      <c r="Y42" s="21">
        <f t="shared" si="8"/>
        <v>-3553541</v>
      </c>
      <c r="Z42" s="4">
        <f>+IF(X42&lt;&gt;0,+(Y42/X42)*100,0)</f>
        <v>-29.194412745984838</v>
      </c>
      <c r="AA42" s="19">
        <f>SUM(AA43:AA46)</f>
        <v>24344838</v>
      </c>
    </row>
    <row r="43" spans="1:27" ht="13.5">
      <c r="A43" s="5" t="s">
        <v>47</v>
      </c>
      <c r="B43" s="3"/>
      <c r="C43" s="22">
        <v>17048777</v>
      </c>
      <c r="D43" s="22"/>
      <c r="E43" s="23">
        <v>18293314</v>
      </c>
      <c r="F43" s="24">
        <v>18293314</v>
      </c>
      <c r="G43" s="24">
        <v>1433326</v>
      </c>
      <c r="H43" s="24">
        <v>1531519</v>
      </c>
      <c r="I43" s="24">
        <v>1121448</v>
      </c>
      <c r="J43" s="24">
        <v>4086293</v>
      </c>
      <c r="K43" s="24">
        <v>951637</v>
      </c>
      <c r="L43" s="24">
        <v>805036</v>
      </c>
      <c r="M43" s="24">
        <v>713805</v>
      </c>
      <c r="N43" s="24">
        <v>2470478</v>
      </c>
      <c r="O43" s="24"/>
      <c r="P43" s="24"/>
      <c r="Q43" s="24"/>
      <c r="R43" s="24"/>
      <c r="S43" s="24"/>
      <c r="T43" s="24"/>
      <c r="U43" s="24"/>
      <c r="V43" s="24"/>
      <c r="W43" s="24">
        <v>6556771</v>
      </c>
      <c r="X43" s="24">
        <v>9146496</v>
      </c>
      <c r="Y43" s="24">
        <v>-2589725</v>
      </c>
      <c r="Z43" s="6">
        <v>-28.31</v>
      </c>
      <c r="AA43" s="22">
        <v>18293314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>
        <v>513280</v>
      </c>
      <c r="D45" s="25"/>
      <c r="E45" s="26">
        <v>604481</v>
      </c>
      <c r="F45" s="27">
        <v>604481</v>
      </c>
      <c r="G45" s="27">
        <v>42134</v>
      </c>
      <c r="H45" s="27">
        <v>39590</v>
      </c>
      <c r="I45" s="27">
        <v>39486</v>
      </c>
      <c r="J45" s="27">
        <v>121210</v>
      </c>
      <c r="K45" s="27">
        <v>41798</v>
      </c>
      <c r="L45" s="27">
        <v>41255</v>
      </c>
      <c r="M45" s="27">
        <v>37344</v>
      </c>
      <c r="N45" s="27">
        <v>120397</v>
      </c>
      <c r="O45" s="27"/>
      <c r="P45" s="27"/>
      <c r="Q45" s="27"/>
      <c r="R45" s="27"/>
      <c r="S45" s="27"/>
      <c r="T45" s="27"/>
      <c r="U45" s="27"/>
      <c r="V45" s="27"/>
      <c r="W45" s="27">
        <v>241607</v>
      </c>
      <c r="X45" s="27">
        <v>301998</v>
      </c>
      <c r="Y45" s="27">
        <v>-60391</v>
      </c>
      <c r="Z45" s="7">
        <v>-20</v>
      </c>
      <c r="AA45" s="25">
        <v>604481</v>
      </c>
    </row>
    <row r="46" spans="1:27" ht="13.5">
      <c r="A46" s="5" t="s">
        <v>50</v>
      </c>
      <c r="B46" s="3"/>
      <c r="C46" s="22">
        <v>7401157</v>
      </c>
      <c r="D46" s="22"/>
      <c r="E46" s="23">
        <v>5447043</v>
      </c>
      <c r="F46" s="24">
        <v>5447043</v>
      </c>
      <c r="G46" s="24">
        <v>232805</v>
      </c>
      <c r="H46" s="24">
        <v>232015</v>
      </c>
      <c r="I46" s="24">
        <v>221113</v>
      </c>
      <c r="J46" s="24">
        <v>685933</v>
      </c>
      <c r="K46" s="24">
        <v>247853</v>
      </c>
      <c r="L46" s="24">
        <v>640940</v>
      </c>
      <c r="M46" s="24">
        <v>245345</v>
      </c>
      <c r="N46" s="24">
        <v>1134138</v>
      </c>
      <c r="O46" s="24"/>
      <c r="P46" s="24"/>
      <c r="Q46" s="24"/>
      <c r="R46" s="24"/>
      <c r="S46" s="24"/>
      <c r="T46" s="24"/>
      <c r="U46" s="24"/>
      <c r="V46" s="24"/>
      <c r="W46" s="24">
        <v>1820071</v>
      </c>
      <c r="X46" s="24">
        <v>2723496</v>
      </c>
      <c r="Y46" s="24">
        <v>-903425</v>
      </c>
      <c r="Z46" s="6">
        <v>-33.17</v>
      </c>
      <c r="AA46" s="22">
        <v>5447043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156716131</v>
      </c>
      <c r="D48" s="40">
        <f>+D28+D32+D38+D42+D47</f>
        <v>0</v>
      </c>
      <c r="E48" s="41">
        <f t="shared" si="9"/>
        <v>164150748</v>
      </c>
      <c r="F48" s="42">
        <f t="shared" si="9"/>
        <v>164150748</v>
      </c>
      <c r="G48" s="42">
        <f t="shared" si="9"/>
        <v>9788397</v>
      </c>
      <c r="H48" s="42">
        <f t="shared" si="9"/>
        <v>10534911</v>
      </c>
      <c r="I48" s="42">
        <f t="shared" si="9"/>
        <v>10682563</v>
      </c>
      <c r="J48" s="42">
        <f t="shared" si="9"/>
        <v>31005871</v>
      </c>
      <c r="K48" s="42">
        <f t="shared" si="9"/>
        <v>10075313</v>
      </c>
      <c r="L48" s="42">
        <f t="shared" si="9"/>
        <v>9136142</v>
      </c>
      <c r="M48" s="42">
        <f t="shared" si="9"/>
        <v>11826410</v>
      </c>
      <c r="N48" s="42">
        <f t="shared" si="9"/>
        <v>31037865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62043736</v>
      </c>
      <c r="X48" s="42">
        <f t="shared" si="9"/>
        <v>82045290</v>
      </c>
      <c r="Y48" s="42">
        <f t="shared" si="9"/>
        <v>-20001554</v>
      </c>
      <c r="Z48" s="43">
        <f>+IF(X48&lt;&gt;0,+(Y48/X48)*100,0)</f>
        <v>-24.378674266371657</v>
      </c>
      <c r="AA48" s="40">
        <f>+AA28+AA32+AA38+AA42+AA47</f>
        <v>164150748</v>
      </c>
    </row>
    <row r="49" spans="1:27" ht="13.5">
      <c r="A49" s="14" t="s">
        <v>58</v>
      </c>
      <c r="B49" s="15"/>
      <c r="C49" s="44">
        <f aca="true" t="shared" si="10" ref="C49:Y49">+C25-C48</f>
        <v>71459372</v>
      </c>
      <c r="D49" s="44">
        <f>+D25-D48</f>
        <v>0</v>
      </c>
      <c r="E49" s="45">
        <f t="shared" si="10"/>
        <v>165975471</v>
      </c>
      <c r="F49" s="46">
        <f t="shared" si="10"/>
        <v>165975471</v>
      </c>
      <c r="G49" s="46">
        <f t="shared" si="10"/>
        <v>-6080623</v>
      </c>
      <c r="H49" s="46">
        <f t="shared" si="10"/>
        <v>-6776294</v>
      </c>
      <c r="I49" s="46">
        <f t="shared" si="10"/>
        <v>-6842698</v>
      </c>
      <c r="J49" s="46">
        <f t="shared" si="10"/>
        <v>-19699615</v>
      </c>
      <c r="K49" s="46">
        <f t="shared" si="10"/>
        <v>-6246939</v>
      </c>
      <c r="L49" s="46">
        <f t="shared" si="10"/>
        <v>-3787235</v>
      </c>
      <c r="M49" s="46">
        <f t="shared" si="10"/>
        <v>-6547812</v>
      </c>
      <c r="N49" s="46">
        <f t="shared" si="10"/>
        <v>-16581986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-36281601</v>
      </c>
      <c r="X49" s="46">
        <f>IF(F25=F48,0,X25-X48)</f>
        <v>83158056</v>
      </c>
      <c r="Y49" s="46">
        <f t="shared" si="10"/>
        <v>-119439657</v>
      </c>
      <c r="Z49" s="47">
        <f>+IF(X49&lt;&gt;0,+(Y49/X49)*100,0)</f>
        <v>-143.6296887459707</v>
      </c>
      <c r="AA49" s="44">
        <f>+AA25-AA48</f>
        <v>165975471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0</v>
      </c>
      <c r="F5" s="21">
        <f t="shared" si="0"/>
        <v>248257000</v>
      </c>
      <c r="G5" s="21">
        <f t="shared" si="0"/>
        <v>96927446</v>
      </c>
      <c r="H5" s="21">
        <f t="shared" si="0"/>
        <v>6463657</v>
      </c>
      <c r="I5" s="21">
        <f t="shared" si="0"/>
        <v>5451056</v>
      </c>
      <c r="J5" s="21">
        <f t="shared" si="0"/>
        <v>108842159</v>
      </c>
      <c r="K5" s="21">
        <f t="shared" si="0"/>
        <v>5613008</v>
      </c>
      <c r="L5" s="21">
        <f t="shared" si="0"/>
        <v>5400125</v>
      </c>
      <c r="M5" s="21">
        <f t="shared" si="0"/>
        <v>5473093</v>
      </c>
      <c r="N5" s="21">
        <f t="shared" si="0"/>
        <v>16486226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125328385</v>
      </c>
      <c r="X5" s="21">
        <f t="shared" si="0"/>
        <v>154992476</v>
      </c>
      <c r="Y5" s="21">
        <f t="shared" si="0"/>
        <v>-29664091</v>
      </c>
      <c r="Z5" s="4">
        <f>+IF(X5&lt;&gt;0,+(Y5/X5)*100,0)</f>
        <v>-19.13905227244708</v>
      </c>
      <c r="AA5" s="19">
        <f>SUM(AA6:AA8)</f>
        <v>248257000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/>
      <c r="D7" s="25"/>
      <c r="E7" s="26"/>
      <c r="F7" s="27">
        <v>248257000</v>
      </c>
      <c r="G7" s="27">
        <v>96927391</v>
      </c>
      <c r="H7" s="27">
        <v>6434057</v>
      </c>
      <c r="I7" s="27">
        <v>5451056</v>
      </c>
      <c r="J7" s="27">
        <v>108812504</v>
      </c>
      <c r="K7" s="27">
        <v>5612711</v>
      </c>
      <c r="L7" s="27">
        <v>5400087</v>
      </c>
      <c r="M7" s="27">
        <v>5472903</v>
      </c>
      <c r="N7" s="27">
        <v>16485701</v>
      </c>
      <c r="O7" s="27"/>
      <c r="P7" s="27"/>
      <c r="Q7" s="27"/>
      <c r="R7" s="27"/>
      <c r="S7" s="27"/>
      <c r="T7" s="27"/>
      <c r="U7" s="27"/>
      <c r="V7" s="27"/>
      <c r="W7" s="27">
        <v>125298205</v>
      </c>
      <c r="X7" s="27">
        <v>154992476</v>
      </c>
      <c r="Y7" s="27">
        <v>-29694271</v>
      </c>
      <c r="Z7" s="7">
        <v>-19.16</v>
      </c>
      <c r="AA7" s="25">
        <v>248257000</v>
      </c>
    </row>
    <row r="8" spans="1:27" ht="13.5">
      <c r="A8" s="5" t="s">
        <v>35</v>
      </c>
      <c r="B8" s="3"/>
      <c r="C8" s="22"/>
      <c r="D8" s="22"/>
      <c r="E8" s="23"/>
      <c r="F8" s="24"/>
      <c r="G8" s="24">
        <v>55</v>
      </c>
      <c r="H8" s="24">
        <v>29600</v>
      </c>
      <c r="I8" s="24"/>
      <c r="J8" s="24">
        <v>29655</v>
      </c>
      <c r="K8" s="24">
        <v>297</v>
      </c>
      <c r="L8" s="24">
        <v>38</v>
      </c>
      <c r="M8" s="24">
        <v>190</v>
      </c>
      <c r="N8" s="24">
        <v>525</v>
      </c>
      <c r="O8" s="24"/>
      <c r="P8" s="24"/>
      <c r="Q8" s="24"/>
      <c r="R8" s="24"/>
      <c r="S8" s="24"/>
      <c r="T8" s="24"/>
      <c r="U8" s="24"/>
      <c r="V8" s="24"/>
      <c r="W8" s="24">
        <v>30180</v>
      </c>
      <c r="X8" s="24"/>
      <c r="Y8" s="24">
        <v>30180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9506500</v>
      </c>
      <c r="G9" s="21">
        <f t="shared" si="1"/>
        <v>1330496</v>
      </c>
      <c r="H9" s="21">
        <f t="shared" si="1"/>
        <v>113811</v>
      </c>
      <c r="I9" s="21">
        <f t="shared" si="1"/>
        <v>674353</v>
      </c>
      <c r="J9" s="21">
        <f t="shared" si="1"/>
        <v>2118660</v>
      </c>
      <c r="K9" s="21">
        <f t="shared" si="1"/>
        <v>135827</v>
      </c>
      <c r="L9" s="21">
        <f t="shared" si="1"/>
        <v>781690</v>
      </c>
      <c r="M9" s="21">
        <f t="shared" si="1"/>
        <v>623571</v>
      </c>
      <c r="N9" s="21">
        <f t="shared" si="1"/>
        <v>1541088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3659748</v>
      </c>
      <c r="X9" s="21">
        <f t="shared" si="1"/>
        <v>4753230</v>
      </c>
      <c r="Y9" s="21">
        <f t="shared" si="1"/>
        <v>-1093482</v>
      </c>
      <c r="Z9" s="4">
        <f>+IF(X9&lt;&gt;0,+(Y9/X9)*100,0)</f>
        <v>-23.00503026363126</v>
      </c>
      <c r="AA9" s="19">
        <f>SUM(AA10:AA14)</f>
        <v>9506500</v>
      </c>
    </row>
    <row r="10" spans="1:27" ht="13.5">
      <c r="A10" s="5" t="s">
        <v>37</v>
      </c>
      <c r="B10" s="3"/>
      <c r="C10" s="22"/>
      <c r="D10" s="22"/>
      <c r="E10" s="23"/>
      <c r="F10" s="24">
        <v>6500</v>
      </c>
      <c r="G10" s="24">
        <v>3528</v>
      </c>
      <c r="H10" s="24">
        <v>2833</v>
      </c>
      <c r="I10" s="24">
        <v>7111</v>
      </c>
      <c r="J10" s="24">
        <v>13472</v>
      </c>
      <c r="K10" s="24">
        <v>4919</v>
      </c>
      <c r="L10" s="24">
        <v>4683</v>
      </c>
      <c r="M10" s="24">
        <v>1516</v>
      </c>
      <c r="N10" s="24">
        <v>11118</v>
      </c>
      <c r="O10" s="24"/>
      <c r="P10" s="24"/>
      <c r="Q10" s="24"/>
      <c r="R10" s="24"/>
      <c r="S10" s="24"/>
      <c r="T10" s="24"/>
      <c r="U10" s="24"/>
      <c r="V10" s="24"/>
      <c r="W10" s="24">
        <v>24590</v>
      </c>
      <c r="X10" s="24">
        <v>3246</v>
      </c>
      <c r="Y10" s="24">
        <v>21344</v>
      </c>
      <c r="Z10" s="6">
        <v>657.55</v>
      </c>
      <c r="AA10" s="22">
        <v>6500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>
        <v>8850000</v>
      </c>
      <c r="G12" s="24">
        <v>1279696</v>
      </c>
      <c r="H12" s="24">
        <v>61805</v>
      </c>
      <c r="I12" s="24">
        <v>619970</v>
      </c>
      <c r="J12" s="24">
        <v>1961471</v>
      </c>
      <c r="K12" s="24">
        <v>109736</v>
      </c>
      <c r="L12" s="24">
        <v>723270</v>
      </c>
      <c r="M12" s="24">
        <v>586576</v>
      </c>
      <c r="N12" s="24">
        <v>1419582</v>
      </c>
      <c r="O12" s="24"/>
      <c r="P12" s="24"/>
      <c r="Q12" s="24"/>
      <c r="R12" s="24"/>
      <c r="S12" s="24"/>
      <c r="T12" s="24"/>
      <c r="U12" s="24"/>
      <c r="V12" s="24"/>
      <c r="W12" s="24">
        <v>3381053</v>
      </c>
      <c r="X12" s="24">
        <v>4424988</v>
      </c>
      <c r="Y12" s="24">
        <v>-1043935</v>
      </c>
      <c r="Z12" s="6">
        <v>-23.59</v>
      </c>
      <c r="AA12" s="22">
        <v>8850000</v>
      </c>
    </row>
    <row r="13" spans="1:27" ht="13.5">
      <c r="A13" s="5" t="s">
        <v>40</v>
      </c>
      <c r="B13" s="3"/>
      <c r="C13" s="22"/>
      <c r="D13" s="22"/>
      <c r="E13" s="23"/>
      <c r="F13" s="24">
        <v>650000</v>
      </c>
      <c r="G13" s="24">
        <v>47272</v>
      </c>
      <c r="H13" s="24">
        <v>49173</v>
      </c>
      <c r="I13" s="24">
        <v>47272</v>
      </c>
      <c r="J13" s="24">
        <v>143717</v>
      </c>
      <c r="K13" s="24">
        <v>21172</v>
      </c>
      <c r="L13" s="24">
        <v>53737</v>
      </c>
      <c r="M13" s="24">
        <v>35479</v>
      </c>
      <c r="N13" s="24">
        <v>110388</v>
      </c>
      <c r="O13" s="24"/>
      <c r="P13" s="24"/>
      <c r="Q13" s="24"/>
      <c r="R13" s="24"/>
      <c r="S13" s="24"/>
      <c r="T13" s="24"/>
      <c r="U13" s="24"/>
      <c r="V13" s="24"/>
      <c r="W13" s="24">
        <v>254105</v>
      </c>
      <c r="X13" s="24">
        <v>324996</v>
      </c>
      <c r="Y13" s="24">
        <v>-70891</v>
      </c>
      <c r="Z13" s="6">
        <v>-21.81</v>
      </c>
      <c r="AA13" s="22">
        <v>650000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140044000</v>
      </c>
      <c r="G15" s="21">
        <f t="shared" si="2"/>
        <v>124447</v>
      </c>
      <c r="H15" s="21">
        <f t="shared" si="2"/>
        <v>576356</v>
      </c>
      <c r="I15" s="21">
        <f t="shared" si="2"/>
        <v>28699</v>
      </c>
      <c r="J15" s="21">
        <f t="shared" si="2"/>
        <v>729502</v>
      </c>
      <c r="K15" s="21">
        <f t="shared" si="2"/>
        <v>31579420</v>
      </c>
      <c r="L15" s="21">
        <f t="shared" si="2"/>
        <v>4149825</v>
      </c>
      <c r="M15" s="21">
        <f t="shared" si="2"/>
        <v>30607733</v>
      </c>
      <c r="N15" s="21">
        <f t="shared" si="2"/>
        <v>66336978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67066480</v>
      </c>
      <c r="X15" s="21">
        <f t="shared" si="2"/>
        <v>81979490</v>
      </c>
      <c r="Y15" s="21">
        <f t="shared" si="2"/>
        <v>-14913010</v>
      </c>
      <c r="Z15" s="4">
        <f>+IF(X15&lt;&gt;0,+(Y15/X15)*100,0)</f>
        <v>-18.191147566299815</v>
      </c>
      <c r="AA15" s="19">
        <f>SUM(AA16:AA18)</f>
        <v>140044000</v>
      </c>
    </row>
    <row r="16" spans="1:27" ht="13.5">
      <c r="A16" s="5" t="s">
        <v>43</v>
      </c>
      <c r="B16" s="3"/>
      <c r="C16" s="22"/>
      <c r="D16" s="22"/>
      <c r="E16" s="23"/>
      <c r="F16" s="24">
        <v>935000</v>
      </c>
      <c r="G16" s="24">
        <v>25447</v>
      </c>
      <c r="H16" s="24">
        <v>30356</v>
      </c>
      <c r="I16" s="24">
        <v>28699</v>
      </c>
      <c r="J16" s="24">
        <v>84502</v>
      </c>
      <c r="K16" s="24">
        <v>167420</v>
      </c>
      <c r="L16" s="24">
        <v>52825</v>
      </c>
      <c r="M16" s="24">
        <v>25733</v>
      </c>
      <c r="N16" s="24">
        <v>245978</v>
      </c>
      <c r="O16" s="24"/>
      <c r="P16" s="24"/>
      <c r="Q16" s="24"/>
      <c r="R16" s="24"/>
      <c r="S16" s="24"/>
      <c r="T16" s="24"/>
      <c r="U16" s="24"/>
      <c r="V16" s="24"/>
      <c r="W16" s="24">
        <v>330480</v>
      </c>
      <c r="X16" s="24">
        <v>467496</v>
      </c>
      <c r="Y16" s="24">
        <v>-137016</v>
      </c>
      <c r="Z16" s="6">
        <v>-29.31</v>
      </c>
      <c r="AA16" s="22">
        <v>935000</v>
      </c>
    </row>
    <row r="17" spans="1:27" ht="13.5">
      <c r="A17" s="5" t="s">
        <v>44</v>
      </c>
      <c r="B17" s="3"/>
      <c r="C17" s="22"/>
      <c r="D17" s="22"/>
      <c r="E17" s="23"/>
      <c r="F17" s="24">
        <v>139109000</v>
      </c>
      <c r="G17" s="24">
        <v>99000</v>
      </c>
      <c r="H17" s="24">
        <v>546000</v>
      </c>
      <c r="I17" s="24"/>
      <c r="J17" s="24">
        <v>645000</v>
      </c>
      <c r="K17" s="24">
        <v>31412000</v>
      </c>
      <c r="L17" s="24">
        <v>4097000</v>
      </c>
      <c r="M17" s="24">
        <v>30582000</v>
      </c>
      <c r="N17" s="24">
        <v>66091000</v>
      </c>
      <c r="O17" s="24"/>
      <c r="P17" s="24"/>
      <c r="Q17" s="24"/>
      <c r="R17" s="24"/>
      <c r="S17" s="24"/>
      <c r="T17" s="24"/>
      <c r="U17" s="24"/>
      <c r="V17" s="24"/>
      <c r="W17" s="24">
        <v>66736000</v>
      </c>
      <c r="X17" s="24">
        <v>81511994</v>
      </c>
      <c r="Y17" s="24">
        <v>-14775994</v>
      </c>
      <c r="Z17" s="6">
        <v>-18.13</v>
      </c>
      <c r="AA17" s="22">
        <v>139109000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5160000</v>
      </c>
      <c r="G19" s="21">
        <f t="shared" si="3"/>
        <v>720917</v>
      </c>
      <c r="H19" s="21">
        <f t="shared" si="3"/>
        <v>733126</v>
      </c>
      <c r="I19" s="21">
        <f t="shared" si="3"/>
        <v>726487</v>
      </c>
      <c r="J19" s="21">
        <f t="shared" si="3"/>
        <v>2180530</v>
      </c>
      <c r="K19" s="21">
        <f t="shared" si="3"/>
        <v>727285</v>
      </c>
      <c r="L19" s="21">
        <f t="shared" si="3"/>
        <v>722264</v>
      </c>
      <c r="M19" s="21">
        <f t="shared" si="3"/>
        <v>726161</v>
      </c>
      <c r="N19" s="21">
        <f t="shared" si="3"/>
        <v>2175710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4356240</v>
      </c>
      <c r="X19" s="21">
        <f t="shared" si="3"/>
        <v>2580000</v>
      </c>
      <c r="Y19" s="21">
        <f t="shared" si="3"/>
        <v>1776240</v>
      </c>
      <c r="Z19" s="4">
        <f>+IF(X19&lt;&gt;0,+(Y19/X19)*100,0)</f>
        <v>68.84651162790698</v>
      </c>
      <c r="AA19" s="19">
        <f>SUM(AA20:AA23)</f>
        <v>5160000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>
        <v>5160000</v>
      </c>
      <c r="G23" s="24">
        <v>720917</v>
      </c>
      <c r="H23" s="24">
        <v>733126</v>
      </c>
      <c r="I23" s="24">
        <v>726487</v>
      </c>
      <c r="J23" s="24">
        <v>2180530</v>
      </c>
      <c r="K23" s="24">
        <v>727285</v>
      </c>
      <c r="L23" s="24">
        <v>722264</v>
      </c>
      <c r="M23" s="24">
        <v>726161</v>
      </c>
      <c r="N23" s="24">
        <v>2175710</v>
      </c>
      <c r="O23" s="24"/>
      <c r="P23" s="24"/>
      <c r="Q23" s="24"/>
      <c r="R23" s="24"/>
      <c r="S23" s="24"/>
      <c r="T23" s="24"/>
      <c r="U23" s="24"/>
      <c r="V23" s="24"/>
      <c r="W23" s="24">
        <v>4356240</v>
      </c>
      <c r="X23" s="24">
        <v>2580000</v>
      </c>
      <c r="Y23" s="24">
        <v>1776240</v>
      </c>
      <c r="Z23" s="6">
        <v>68.85</v>
      </c>
      <c r="AA23" s="22">
        <v>5160000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0</v>
      </c>
      <c r="F25" s="42">
        <f t="shared" si="4"/>
        <v>402967500</v>
      </c>
      <c r="G25" s="42">
        <f t="shared" si="4"/>
        <v>99103306</v>
      </c>
      <c r="H25" s="42">
        <f t="shared" si="4"/>
        <v>7886950</v>
      </c>
      <c r="I25" s="42">
        <f t="shared" si="4"/>
        <v>6880595</v>
      </c>
      <c r="J25" s="42">
        <f t="shared" si="4"/>
        <v>113870851</v>
      </c>
      <c r="K25" s="42">
        <f t="shared" si="4"/>
        <v>38055540</v>
      </c>
      <c r="L25" s="42">
        <f t="shared" si="4"/>
        <v>11053904</v>
      </c>
      <c r="M25" s="42">
        <f t="shared" si="4"/>
        <v>37430558</v>
      </c>
      <c r="N25" s="42">
        <f t="shared" si="4"/>
        <v>86540002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200410853</v>
      </c>
      <c r="X25" s="42">
        <f t="shared" si="4"/>
        <v>244305196</v>
      </c>
      <c r="Y25" s="42">
        <f t="shared" si="4"/>
        <v>-43894343</v>
      </c>
      <c r="Z25" s="43">
        <f>+IF(X25&lt;&gt;0,+(Y25/X25)*100,0)</f>
        <v>-17.967011638999278</v>
      </c>
      <c r="AA25" s="40">
        <f>+AA5+AA9+AA15+AA19+AA24</f>
        <v>402967500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0</v>
      </c>
      <c r="F28" s="21">
        <f t="shared" si="5"/>
        <v>131072077</v>
      </c>
      <c r="G28" s="21">
        <f t="shared" si="5"/>
        <v>7808816</v>
      </c>
      <c r="H28" s="21">
        <f t="shared" si="5"/>
        <v>10132848</v>
      </c>
      <c r="I28" s="21">
        <f t="shared" si="5"/>
        <v>8699564</v>
      </c>
      <c r="J28" s="21">
        <f t="shared" si="5"/>
        <v>26641228</v>
      </c>
      <c r="K28" s="21">
        <f t="shared" si="5"/>
        <v>9503138</v>
      </c>
      <c r="L28" s="21">
        <f t="shared" si="5"/>
        <v>10204204</v>
      </c>
      <c r="M28" s="21">
        <f t="shared" si="5"/>
        <v>9936171</v>
      </c>
      <c r="N28" s="21">
        <f t="shared" si="5"/>
        <v>29643513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56284741</v>
      </c>
      <c r="X28" s="21">
        <f t="shared" si="5"/>
        <v>65745744</v>
      </c>
      <c r="Y28" s="21">
        <f t="shared" si="5"/>
        <v>-9461003</v>
      </c>
      <c r="Z28" s="4">
        <f>+IF(X28&lt;&gt;0,+(Y28/X28)*100,0)</f>
        <v>-14.390289658901722</v>
      </c>
      <c r="AA28" s="19">
        <f>SUM(AA29:AA31)</f>
        <v>131072077</v>
      </c>
    </row>
    <row r="29" spans="1:27" ht="13.5">
      <c r="A29" s="5" t="s">
        <v>33</v>
      </c>
      <c r="B29" s="3"/>
      <c r="C29" s="22"/>
      <c r="D29" s="22"/>
      <c r="E29" s="23"/>
      <c r="F29" s="24">
        <v>16593307</v>
      </c>
      <c r="G29" s="24">
        <v>2687438</v>
      </c>
      <c r="H29" s="24">
        <v>1661589</v>
      </c>
      <c r="I29" s="24">
        <v>1044160</v>
      </c>
      <c r="J29" s="24">
        <v>5393187</v>
      </c>
      <c r="K29" s="24">
        <v>1057558</v>
      </c>
      <c r="L29" s="24">
        <v>1332643</v>
      </c>
      <c r="M29" s="24">
        <v>1793552</v>
      </c>
      <c r="N29" s="24">
        <v>4183753</v>
      </c>
      <c r="O29" s="24"/>
      <c r="P29" s="24"/>
      <c r="Q29" s="24"/>
      <c r="R29" s="24"/>
      <c r="S29" s="24"/>
      <c r="T29" s="24"/>
      <c r="U29" s="24"/>
      <c r="V29" s="24"/>
      <c r="W29" s="24">
        <v>9576940</v>
      </c>
      <c r="X29" s="24">
        <v>8296596</v>
      </c>
      <c r="Y29" s="24">
        <v>1280344</v>
      </c>
      <c r="Z29" s="6">
        <v>15.43</v>
      </c>
      <c r="AA29" s="22">
        <v>16593307</v>
      </c>
    </row>
    <row r="30" spans="1:27" ht="13.5">
      <c r="A30" s="5" t="s">
        <v>34</v>
      </c>
      <c r="B30" s="3"/>
      <c r="C30" s="25"/>
      <c r="D30" s="25"/>
      <c r="E30" s="26"/>
      <c r="F30" s="27">
        <v>48694802</v>
      </c>
      <c r="G30" s="27">
        <v>1598830</v>
      </c>
      <c r="H30" s="27">
        <v>3010970</v>
      </c>
      <c r="I30" s="27">
        <v>2948733</v>
      </c>
      <c r="J30" s="27">
        <v>7558533</v>
      </c>
      <c r="K30" s="27">
        <v>1700344</v>
      </c>
      <c r="L30" s="27">
        <v>3717410</v>
      </c>
      <c r="M30" s="27">
        <v>3483256</v>
      </c>
      <c r="N30" s="27">
        <v>8901010</v>
      </c>
      <c r="O30" s="27"/>
      <c r="P30" s="27"/>
      <c r="Q30" s="27"/>
      <c r="R30" s="27"/>
      <c r="S30" s="27"/>
      <c r="T30" s="27"/>
      <c r="U30" s="27"/>
      <c r="V30" s="27"/>
      <c r="W30" s="27">
        <v>16459543</v>
      </c>
      <c r="X30" s="27">
        <v>24557292</v>
      </c>
      <c r="Y30" s="27">
        <v>-8097749</v>
      </c>
      <c r="Z30" s="7">
        <v>-32.97</v>
      </c>
      <c r="AA30" s="25">
        <v>48694802</v>
      </c>
    </row>
    <row r="31" spans="1:27" ht="13.5">
      <c r="A31" s="5" t="s">
        <v>35</v>
      </c>
      <c r="B31" s="3"/>
      <c r="C31" s="22"/>
      <c r="D31" s="22"/>
      <c r="E31" s="23"/>
      <c r="F31" s="24">
        <v>65783968</v>
      </c>
      <c r="G31" s="24">
        <v>3522548</v>
      </c>
      <c r="H31" s="24">
        <v>5460289</v>
      </c>
      <c r="I31" s="24">
        <v>4706671</v>
      </c>
      <c r="J31" s="24">
        <v>13689508</v>
      </c>
      <c r="K31" s="24">
        <v>6745236</v>
      </c>
      <c r="L31" s="24">
        <v>5154151</v>
      </c>
      <c r="M31" s="24">
        <v>4659363</v>
      </c>
      <c r="N31" s="24">
        <v>16558750</v>
      </c>
      <c r="O31" s="24"/>
      <c r="P31" s="24"/>
      <c r="Q31" s="24"/>
      <c r="R31" s="24"/>
      <c r="S31" s="24"/>
      <c r="T31" s="24"/>
      <c r="U31" s="24"/>
      <c r="V31" s="24"/>
      <c r="W31" s="24">
        <v>30248258</v>
      </c>
      <c r="X31" s="24">
        <v>32891856</v>
      </c>
      <c r="Y31" s="24">
        <v>-2643598</v>
      </c>
      <c r="Z31" s="6">
        <v>-8.04</v>
      </c>
      <c r="AA31" s="22">
        <v>65783968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-20568235</v>
      </c>
      <c r="G32" s="21">
        <f t="shared" si="6"/>
        <v>2639799</v>
      </c>
      <c r="H32" s="21">
        <f t="shared" si="6"/>
        <v>3495702</v>
      </c>
      <c r="I32" s="21">
        <f t="shared" si="6"/>
        <v>3459879</v>
      </c>
      <c r="J32" s="21">
        <f t="shared" si="6"/>
        <v>9595380</v>
      </c>
      <c r="K32" s="21">
        <f t="shared" si="6"/>
        <v>4797244</v>
      </c>
      <c r="L32" s="21">
        <f t="shared" si="6"/>
        <v>3265002</v>
      </c>
      <c r="M32" s="21">
        <f t="shared" si="6"/>
        <v>4094716</v>
      </c>
      <c r="N32" s="21">
        <f t="shared" si="6"/>
        <v>12156962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21752342</v>
      </c>
      <c r="X32" s="21">
        <f t="shared" si="6"/>
        <v>-10284282</v>
      </c>
      <c r="Y32" s="21">
        <f t="shared" si="6"/>
        <v>32036624</v>
      </c>
      <c r="Z32" s="4">
        <f>+IF(X32&lt;&gt;0,+(Y32/X32)*100,0)</f>
        <v>-311.51055562264827</v>
      </c>
      <c r="AA32" s="19">
        <f>SUM(AA33:AA37)</f>
        <v>-20568235</v>
      </c>
    </row>
    <row r="33" spans="1:27" ht="13.5">
      <c r="A33" s="5" t="s">
        <v>37</v>
      </c>
      <c r="B33" s="3"/>
      <c r="C33" s="22"/>
      <c r="D33" s="22"/>
      <c r="E33" s="23"/>
      <c r="F33" s="24">
        <v>19182478</v>
      </c>
      <c r="G33" s="24">
        <v>811382</v>
      </c>
      <c r="H33" s="24">
        <v>1107066</v>
      </c>
      <c r="I33" s="24">
        <v>1175880</v>
      </c>
      <c r="J33" s="24">
        <v>3094328</v>
      </c>
      <c r="K33" s="24">
        <v>2426821</v>
      </c>
      <c r="L33" s="24">
        <v>1095281</v>
      </c>
      <c r="M33" s="24">
        <v>1252409</v>
      </c>
      <c r="N33" s="24">
        <v>4774511</v>
      </c>
      <c r="O33" s="24"/>
      <c r="P33" s="24"/>
      <c r="Q33" s="24"/>
      <c r="R33" s="24"/>
      <c r="S33" s="24"/>
      <c r="T33" s="24"/>
      <c r="U33" s="24"/>
      <c r="V33" s="24"/>
      <c r="W33" s="24">
        <v>7868839</v>
      </c>
      <c r="X33" s="24">
        <v>9591120</v>
      </c>
      <c r="Y33" s="24">
        <v>-1722281</v>
      </c>
      <c r="Z33" s="6">
        <v>-17.96</v>
      </c>
      <c r="AA33" s="22">
        <v>19182478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>
        <v>16149287</v>
      </c>
      <c r="G35" s="24">
        <v>803427</v>
      </c>
      <c r="H35" s="24">
        <v>1082725</v>
      </c>
      <c r="I35" s="24">
        <v>1007647</v>
      </c>
      <c r="J35" s="24">
        <v>2893799</v>
      </c>
      <c r="K35" s="24">
        <v>1048096</v>
      </c>
      <c r="L35" s="24">
        <v>1014528</v>
      </c>
      <c r="M35" s="24">
        <v>1179456</v>
      </c>
      <c r="N35" s="24">
        <v>3242080</v>
      </c>
      <c r="O35" s="24"/>
      <c r="P35" s="24"/>
      <c r="Q35" s="24"/>
      <c r="R35" s="24"/>
      <c r="S35" s="24"/>
      <c r="T35" s="24"/>
      <c r="U35" s="24"/>
      <c r="V35" s="24"/>
      <c r="W35" s="24">
        <v>6135879</v>
      </c>
      <c r="X35" s="24">
        <v>8074602</v>
      </c>
      <c r="Y35" s="24">
        <v>-1938723</v>
      </c>
      <c r="Z35" s="6">
        <v>-24.01</v>
      </c>
      <c r="AA35" s="22">
        <v>16149287</v>
      </c>
    </row>
    <row r="36" spans="1:27" ht="13.5">
      <c r="A36" s="5" t="s">
        <v>40</v>
      </c>
      <c r="B36" s="3"/>
      <c r="C36" s="22"/>
      <c r="D36" s="22"/>
      <c r="E36" s="23"/>
      <c r="F36" s="24">
        <v>-55900000</v>
      </c>
      <c r="G36" s="24">
        <v>1024990</v>
      </c>
      <c r="H36" s="24">
        <v>1305911</v>
      </c>
      <c r="I36" s="24">
        <v>1276352</v>
      </c>
      <c r="J36" s="24">
        <v>3607253</v>
      </c>
      <c r="K36" s="24">
        <v>1322327</v>
      </c>
      <c r="L36" s="24">
        <v>1155193</v>
      </c>
      <c r="M36" s="24">
        <v>1662851</v>
      </c>
      <c r="N36" s="24">
        <v>4140371</v>
      </c>
      <c r="O36" s="24"/>
      <c r="P36" s="24"/>
      <c r="Q36" s="24"/>
      <c r="R36" s="24"/>
      <c r="S36" s="24"/>
      <c r="T36" s="24"/>
      <c r="U36" s="24"/>
      <c r="V36" s="24"/>
      <c r="W36" s="24">
        <v>7747624</v>
      </c>
      <c r="X36" s="24">
        <v>-27950004</v>
      </c>
      <c r="Y36" s="24">
        <v>35697628</v>
      </c>
      <c r="Z36" s="6">
        <v>-127.72</v>
      </c>
      <c r="AA36" s="22">
        <v>-55900000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91969089</v>
      </c>
      <c r="G38" s="21">
        <f t="shared" si="7"/>
        <v>1983560</v>
      </c>
      <c r="H38" s="21">
        <f t="shared" si="7"/>
        <v>3048611</v>
      </c>
      <c r="I38" s="21">
        <f t="shared" si="7"/>
        <v>5232530</v>
      </c>
      <c r="J38" s="21">
        <f t="shared" si="7"/>
        <v>10264701</v>
      </c>
      <c r="K38" s="21">
        <f t="shared" si="7"/>
        <v>2698896</v>
      </c>
      <c r="L38" s="21">
        <f t="shared" si="7"/>
        <v>3371307</v>
      </c>
      <c r="M38" s="21">
        <f t="shared" si="7"/>
        <v>4138328</v>
      </c>
      <c r="N38" s="21">
        <f t="shared" si="7"/>
        <v>10208531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20473232</v>
      </c>
      <c r="X38" s="21">
        <f t="shared" si="7"/>
        <v>45984378</v>
      </c>
      <c r="Y38" s="21">
        <f t="shared" si="7"/>
        <v>-25511146</v>
      </c>
      <c r="Z38" s="4">
        <f>+IF(X38&lt;&gt;0,+(Y38/X38)*100,0)</f>
        <v>-55.47785380504657</v>
      </c>
      <c r="AA38" s="19">
        <f>SUM(AA39:AA41)</f>
        <v>91969089</v>
      </c>
    </row>
    <row r="39" spans="1:27" ht="13.5">
      <c r="A39" s="5" t="s">
        <v>43</v>
      </c>
      <c r="B39" s="3"/>
      <c r="C39" s="22"/>
      <c r="D39" s="22"/>
      <c r="E39" s="23"/>
      <c r="F39" s="24">
        <v>37603901</v>
      </c>
      <c r="G39" s="24">
        <v>908268</v>
      </c>
      <c r="H39" s="24">
        <v>1218888</v>
      </c>
      <c r="I39" s="24">
        <v>2078395</v>
      </c>
      <c r="J39" s="24">
        <v>4205551</v>
      </c>
      <c r="K39" s="24">
        <v>1031543</v>
      </c>
      <c r="L39" s="24">
        <v>1250089</v>
      </c>
      <c r="M39" s="24">
        <v>1832258</v>
      </c>
      <c r="N39" s="24">
        <v>4113890</v>
      </c>
      <c r="O39" s="24"/>
      <c r="P39" s="24"/>
      <c r="Q39" s="24"/>
      <c r="R39" s="24"/>
      <c r="S39" s="24"/>
      <c r="T39" s="24"/>
      <c r="U39" s="24"/>
      <c r="V39" s="24"/>
      <c r="W39" s="24">
        <v>8319441</v>
      </c>
      <c r="X39" s="24">
        <v>18801882</v>
      </c>
      <c r="Y39" s="24">
        <v>-10482441</v>
      </c>
      <c r="Z39" s="6">
        <v>-55.75</v>
      </c>
      <c r="AA39" s="22">
        <v>37603901</v>
      </c>
    </row>
    <row r="40" spans="1:27" ht="13.5">
      <c r="A40" s="5" t="s">
        <v>44</v>
      </c>
      <c r="B40" s="3"/>
      <c r="C40" s="22"/>
      <c r="D40" s="22"/>
      <c r="E40" s="23"/>
      <c r="F40" s="24">
        <v>54365188</v>
      </c>
      <c r="G40" s="24">
        <v>1075292</v>
      </c>
      <c r="H40" s="24">
        <v>1829723</v>
      </c>
      <c r="I40" s="24">
        <v>3154135</v>
      </c>
      <c r="J40" s="24">
        <v>6059150</v>
      </c>
      <c r="K40" s="24">
        <v>1667353</v>
      </c>
      <c r="L40" s="24">
        <v>2121218</v>
      </c>
      <c r="M40" s="24">
        <v>2306070</v>
      </c>
      <c r="N40" s="24">
        <v>6094641</v>
      </c>
      <c r="O40" s="24"/>
      <c r="P40" s="24"/>
      <c r="Q40" s="24"/>
      <c r="R40" s="24"/>
      <c r="S40" s="24"/>
      <c r="T40" s="24"/>
      <c r="U40" s="24"/>
      <c r="V40" s="24"/>
      <c r="W40" s="24">
        <v>12153791</v>
      </c>
      <c r="X40" s="24">
        <v>27182496</v>
      </c>
      <c r="Y40" s="24">
        <v>-15028705</v>
      </c>
      <c r="Z40" s="6">
        <v>-55.29</v>
      </c>
      <c r="AA40" s="22">
        <v>54365188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16044556</v>
      </c>
      <c r="G42" s="21">
        <f t="shared" si="8"/>
        <v>360099</v>
      </c>
      <c r="H42" s="21">
        <f t="shared" si="8"/>
        <v>1081857</v>
      </c>
      <c r="I42" s="21">
        <f t="shared" si="8"/>
        <v>1096996</v>
      </c>
      <c r="J42" s="21">
        <f t="shared" si="8"/>
        <v>2538952</v>
      </c>
      <c r="K42" s="21">
        <f t="shared" si="8"/>
        <v>1112873</v>
      </c>
      <c r="L42" s="21">
        <f t="shared" si="8"/>
        <v>289651</v>
      </c>
      <c r="M42" s="21">
        <f t="shared" si="8"/>
        <v>2869281</v>
      </c>
      <c r="N42" s="21">
        <f t="shared" si="8"/>
        <v>4271805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6810757</v>
      </c>
      <c r="X42" s="21">
        <f t="shared" si="8"/>
        <v>8022234</v>
      </c>
      <c r="Y42" s="21">
        <f t="shared" si="8"/>
        <v>-1211477</v>
      </c>
      <c r="Z42" s="4">
        <f>+IF(X42&lt;&gt;0,+(Y42/X42)*100,0)</f>
        <v>-15.101491679250442</v>
      </c>
      <c r="AA42" s="19">
        <f>SUM(AA43:AA46)</f>
        <v>16044556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>
        <v>16044556</v>
      </c>
      <c r="G46" s="24">
        <v>360099</v>
      </c>
      <c r="H46" s="24">
        <v>1081857</v>
      </c>
      <c r="I46" s="24">
        <v>1096996</v>
      </c>
      <c r="J46" s="24">
        <v>2538952</v>
      </c>
      <c r="K46" s="24">
        <v>1112873</v>
      </c>
      <c r="L46" s="24">
        <v>289651</v>
      </c>
      <c r="M46" s="24">
        <v>2869281</v>
      </c>
      <c r="N46" s="24">
        <v>4271805</v>
      </c>
      <c r="O46" s="24"/>
      <c r="P46" s="24"/>
      <c r="Q46" s="24"/>
      <c r="R46" s="24"/>
      <c r="S46" s="24"/>
      <c r="T46" s="24"/>
      <c r="U46" s="24"/>
      <c r="V46" s="24"/>
      <c r="W46" s="24">
        <v>6810757</v>
      </c>
      <c r="X46" s="24">
        <v>8022234</v>
      </c>
      <c r="Y46" s="24">
        <v>-1211477</v>
      </c>
      <c r="Z46" s="6">
        <v>-15.1</v>
      </c>
      <c r="AA46" s="22">
        <v>16044556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0</v>
      </c>
      <c r="F48" s="42">
        <f t="shared" si="9"/>
        <v>218517487</v>
      </c>
      <c r="G48" s="42">
        <f t="shared" si="9"/>
        <v>12792274</v>
      </c>
      <c r="H48" s="42">
        <f t="shared" si="9"/>
        <v>17759018</v>
      </c>
      <c r="I48" s="42">
        <f t="shared" si="9"/>
        <v>18488969</v>
      </c>
      <c r="J48" s="42">
        <f t="shared" si="9"/>
        <v>49040261</v>
      </c>
      <c r="K48" s="42">
        <f t="shared" si="9"/>
        <v>18112151</v>
      </c>
      <c r="L48" s="42">
        <f t="shared" si="9"/>
        <v>17130164</v>
      </c>
      <c r="M48" s="42">
        <f t="shared" si="9"/>
        <v>21038496</v>
      </c>
      <c r="N48" s="42">
        <f t="shared" si="9"/>
        <v>56280811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105321072</v>
      </c>
      <c r="X48" s="42">
        <f t="shared" si="9"/>
        <v>109468074</v>
      </c>
      <c r="Y48" s="42">
        <f t="shared" si="9"/>
        <v>-4147002</v>
      </c>
      <c r="Z48" s="43">
        <f>+IF(X48&lt;&gt;0,+(Y48/X48)*100,0)</f>
        <v>-3.7883209674448097</v>
      </c>
      <c r="AA48" s="40">
        <f>+AA28+AA32+AA38+AA42+AA47</f>
        <v>218517487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0</v>
      </c>
      <c r="F49" s="46">
        <f t="shared" si="10"/>
        <v>184450013</v>
      </c>
      <c r="G49" s="46">
        <f t="shared" si="10"/>
        <v>86311032</v>
      </c>
      <c r="H49" s="46">
        <f t="shared" si="10"/>
        <v>-9872068</v>
      </c>
      <c r="I49" s="46">
        <f t="shared" si="10"/>
        <v>-11608374</v>
      </c>
      <c r="J49" s="46">
        <f t="shared" si="10"/>
        <v>64830590</v>
      </c>
      <c r="K49" s="46">
        <f t="shared" si="10"/>
        <v>19943389</v>
      </c>
      <c r="L49" s="46">
        <f t="shared" si="10"/>
        <v>-6076260</v>
      </c>
      <c r="M49" s="46">
        <f t="shared" si="10"/>
        <v>16392062</v>
      </c>
      <c r="N49" s="46">
        <f t="shared" si="10"/>
        <v>30259191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95089781</v>
      </c>
      <c r="X49" s="46">
        <f>IF(F25=F48,0,X25-X48)</f>
        <v>134837122</v>
      </c>
      <c r="Y49" s="46">
        <f t="shared" si="10"/>
        <v>-39747341</v>
      </c>
      <c r="Z49" s="47">
        <f>+IF(X49&lt;&gt;0,+(Y49/X49)*100,0)</f>
        <v>-29.47804017946927</v>
      </c>
      <c r="AA49" s="44">
        <f>+AA25-AA48</f>
        <v>184450013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1046203957</v>
      </c>
      <c r="D5" s="19">
        <f>SUM(D6:D8)</f>
        <v>0</v>
      </c>
      <c r="E5" s="20">
        <f t="shared" si="0"/>
        <v>676582000</v>
      </c>
      <c r="F5" s="21">
        <f t="shared" si="0"/>
        <v>676582000</v>
      </c>
      <c r="G5" s="21">
        <f t="shared" si="0"/>
        <v>185468715</v>
      </c>
      <c r="H5" s="21">
        <f t="shared" si="0"/>
        <v>10593286</v>
      </c>
      <c r="I5" s="21">
        <f t="shared" si="0"/>
        <v>240035</v>
      </c>
      <c r="J5" s="21">
        <f t="shared" si="0"/>
        <v>196302036</v>
      </c>
      <c r="K5" s="21">
        <f t="shared" si="0"/>
        <v>21805000</v>
      </c>
      <c r="L5" s="21">
        <f t="shared" si="0"/>
        <v>0</v>
      </c>
      <c r="M5" s="21">
        <f t="shared" si="0"/>
        <v>2659292</v>
      </c>
      <c r="N5" s="21">
        <f t="shared" si="0"/>
        <v>24464292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220766328</v>
      </c>
      <c r="X5" s="21">
        <f t="shared" si="0"/>
        <v>468702000</v>
      </c>
      <c r="Y5" s="21">
        <f t="shared" si="0"/>
        <v>-247935672</v>
      </c>
      <c r="Z5" s="4">
        <f>+IF(X5&lt;&gt;0,+(Y5/X5)*100,0)</f>
        <v>-52.89836015207957</v>
      </c>
      <c r="AA5" s="19">
        <f>SUM(AA6:AA8)</f>
        <v>676582000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1046203957</v>
      </c>
      <c r="D7" s="25"/>
      <c r="E7" s="26">
        <v>676582000</v>
      </c>
      <c r="F7" s="27">
        <v>676582000</v>
      </c>
      <c r="G7" s="27">
        <v>185468715</v>
      </c>
      <c r="H7" s="27">
        <v>10593286</v>
      </c>
      <c r="I7" s="27">
        <v>240035</v>
      </c>
      <c r="J7" s="27">
        <v>196302036</v>
      </c>
      <c r="K7" s="27">
        <v>21805000</v>
      </c>
      <c r="L7" s="27"/>
      <c r="M7" s="27">
        <v>2659292</v>
      </c>
      <c r="N7" s="27">
        <v>24464292</v>
      </c>
      <c r="O7" s="27"/>
      <c r="P7" s="27"/>
      <c r="Q7" s="27"/>
      <c r="R7" s="27"/>
      <c r="S7" s="27"/>
      <c r="T7" s="27"/>
      <c r="U7" s="27"/>
      <c r="V7" s="27"/>
      <c r="W7" s="27">
        <v>220766328</v>
      </c>
      <c r="X7" s="27">
        <v>468702000</v>
      </c>
      <c r="Y7" s="27">
        <v>-247935672</v>
      </c>
      <c r="Z7" s="7">
        <v>-52.9</v>
      </c>
      <c r="AA7" s="25">
        <v>676582000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37538752</v>
      </c>
      <c r="D19" s="19">
        <f>SUM(D20:D23)</f>
        <v>0</v>
      </c>
      <c r="E19" s="20">
        <f t="shared" si="3"/>
        <v>957752500</v>
      </c>
      <c r="F19" s="21">
        <f t="shared" si="3"/>
        <v>957752500</v>
      </c>
      <c r="G19" s="21">
        <f t="shared" si="3"/>
        <v>2540215</v>
      </c>
      <c r="H19" s="21">
        <f t="shared" si="3"/>
        <v>4893351</v>
      </c>
      <c r="I19" s="21">
        <f t="shared" si="3"/>
        <v>3385889</v>
      </c>
      <c r="J19" s="21">
        <f t="shared" si="3"/>
        <v>10819455</v>
      </c>
      <c r="K19" s="21">
        <f t="shared" si="3"/>
        <v>-689000</v>
      </c>
      <c r="L19" s="21">
        <f t="shared" si="3"/>
        <v>0</v>
      </c>
      <c r="M19" s="21">
        <f t="shared" si="3"/>
        <v>3350374</v>
      </c>
      <c r="N19" s="21">
        <f t="shared" si="3"/>
        <v>2661374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13480829</v>
      </c>
      <c r="X19" s="21">
        <f t="shared" si="3"/>
        <v>540471244</v>
      </c>
      <c r="Y19" s="21">
        <f t="shared" si="3"/>
        <v>-526990415</v>
      </c>
      <c r="Z19" s="4">
        <f>+IF(X19&lt;&gt;0,+(Y19/X19)*100,0)</f>
        <v>-97.50572687267706</v>
      </c>
      <c r="AA19" s="19">
        <f>SUM(AA20:AA23)</f>
        <v>957752500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29800577</v>
      </c>
      <c r="D21" s="22"/>
      <c r="E21" s="23">
        <v>820776200</v>
      </c>
      <c r="F21" s="24">
        <v>820776200</v>
      </c>
      <c r="G21" s="24">
        <v>1863567</v>
      </c>
      <c r="H21" s="24">
        <v>4086470</v>
      </c>
      <c r="I21" s="24">
        <v>2621615</v>
      </c>
      <c r="J21" s="24">
        <v>8571652</v>
      </c>
      <c r="K21" s="24">
        <v>-1459000</v>
      </c>
      <c r="L21" s="24"/>
      <c r="M21" s="24">
        <v>2612728</v>
      </c>
      <c r="N21" s="24">
        <v>1153728</v>
      </c>
      <c r="O21" s="24"/>
      <c r="P21" s="24"/>
      <c r="Q21" s="24"/>
      <c r="R21" s="24"/>
      <c r="S21" s="24"/>
      <c r="T21" s="24"/>
      <c r="U21" s="24"/>
      <c r="V21" s="24"/>
      <c r="W21" s="24">
        <v>9725380</v>
      </c>
      <c r="X21" s="24">
        <v>503098444</v>
      </c>
      <c r="Y21" s="24">
        <v>-493373064</v>
      </c>
      <c r="Z21" s="6">
        <v>-98.07</v>
      </c>
      <c r="AA21" s="22">
        <v>820776200</v>
      </c>
    </row>
    <row r="22" spans="1:27" ht="13.5">
      <c r="A22" s="5" t="s">
        <v>49</v>
      </c>
      <c r="B22" s="3"/>
      <c r="C22" s="25">
        <v>7738175</v>
      </c>
      <c r="D22" s="25"/>
      <c r="E22" s="26">
        <v>136976300</v>
      </c>
      <c r="F22" s="27">
        <v>136976300</v>
      </c>
      <c r="G22" s="27">
        <v>676648</v>
      </c>
      <c r="H22" s="27">
        <v>806881</v>
      </c>
      <c r="I22" s="27">
        <v>764274</v>
      </c>
      <c r="J22" s="27">
        <v>2247803</v>
      </c>
      <c r="K22" s="27">
        <v>770000</v>
      </c>
      <c r="L22" s="27"/>
      <c r="M22" s="27">
        <v>737646</v>
      </c>
      <c r="N22" s="27">
        <v>1507646</v>
      </c>
      <c r="O22" s="27"/>
      <c r="P22" s="27"/>
      <c r="Q22" s="27"/>
      <c r="R22" s="27"/>
      <c r="S22" s="27"/>
      <c r="T22" s="27"/>
      <c r="U22" s="27"/>
      <c r="V22" s="27"/>
      <c r="W22" s="27">
        <v>3755449</v>
      </c>
      <c r="X22" s="27">
        <v>37372800</v>
      </c>
      <c r="Y22" s="27">
        <v>-33617351</v>
      </c>
      <c r="Z22" s="7">
        <v>-89.95</v>
      </c>
      <c r="AA22" s="25">
        <v>136976300</v>
      </c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1083742709</v>
      </c>
      <c r="D25" s="40">
        <f>+D5+D9+D15+D19+D24</f>
        <v>0</v>
      </c>
      <c r="E25" s="41">
        <f t="shared" si="4"/>
        <v>1634334500</v>
      </c>
      <c r="F25" s="42">
        <f t="shared" si="4"/>
        <v>1634334500</v>
      </c>
      <c r="G25" s="42">
        <f t="shared" si="4"/>
        <v>188008930</v>
      </c>
      <c r="H25" s="42">
        <f t="shared" si="4"/>
        <v>15486637</v>
      </c>
      <c r="I25" s="42">
        <f t="shared" si="4"/>
        <v>3625924</v>
      </c>
      <c r="J25" s="42">
        <f t="shared" si="4"/>
        <v>207121491</v>
      </c>
      <c r="K25" s="42">
        <f t="shared" si="4"/>
        <v>21116000</v>
      </c>
      <c r="L25" s="42">
        <f t="shared" si="4"/>
        <v>0</v>
      </c>
      <c r="M25" s="42">
        <f t="shared" si="4"/>
        <v>6009666</v>
      </c>
      <c r="N25" s="42">
        <f t="shared" si="4"/>
        <v>27125666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234247157</v>
      </c>
      <c r="X25" s="42">
        <f t="shared" si="4"/>
        <v>1009173244</v>
      </c>
      <c r="Y25" s="42">
        <f t="shared" si="4"/>
        <v>-774926087</v>
      </c>
      <c r="Z25" s="43">
        <f>+IF(X25&lt;&gt;0,+(Y25/X25)*100,0)</f>
        <v>-76.78821169777268</v>
      </c>
      <c r="AA25" s="40">
        <f>+AA5+AA9+AA15+AA19+AA24</f>
        <v>1634334500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238509360</v>
      </c>
      <c r="D28" s="19">
        <f>SUM(D29:D31)</f>
        <v>0</v>
      </c>
      <c r="E28" s="20">
        <f t="shared" si="5"/>
        <v>307756963</v>
      </c>
      <c r="F28" s="21">
        <f t="shared" si="5"/>
        <v>307756963</v>
      </c>
      <c r="G28" s="21">
        <f t="shared" si="5"/>
        <v>14161359</v>
      </c>
      <c r="H28" s="21">
        <f t="shared" si="5"/>
        <v>14173635</v>
      </c>
      <c r="I28" s="21">
        <f t="shared" si="5"/>
        <v>19473998</v>
      </c>
      <c r="J28" s="21">
        <f t="shared" si="5"/>
        <v>47808992</v>
      </c>
      <c r="K28" s="21">
        <f t="shared" si="5"/>
        <v>16069543</v>
      </c>
      <c r="L28" s="21">
        <f t="shared" si="5"/>
        <v>0</v>
      </c>
      <c r="M28" s="21">
        <f t="shared" si="5"/>
        <v>42154645</v>
      </c>
      <c r="N28" s="21">
        <f t="shared" si="5"/>
        <v>58224188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106033180</v>
      </c>
      <c r="X28" s="21">
        <f t="shared" si="5"/>
        <v>150137021</v>
      </c>
      <c r="Y28" s="21">
        <f t="shared" si="5"/>
        <v>-44103841</v>
      </c>
      <c r="Z28" s="4">
        <f>+IF(X28&lt;&gt;0,+(Y28/X28)*100,0)</f>
        <v>-29.37572672365732</v>
      </c>
      <c r="AA28" s="19">
        <f>SUM(AA29:AA31)</f>
        <v>307756963</v>
      </c>
    </row>
    <row r="29" spans="1:27" ht="13.5">
      <c r="A29" s="5" t="s">
        <v>33</v>
      </c>
      <c r="B29" s="3"/>
      <c r="C29" s="22">
        <v>64472799</v>
      </c>
      <c r="D29" s="22"/>
      <c r="E29" s="23">
        <v>104950908</v>
      </c>
      <c r="F29" s="24">
        <v>104950908</v>
      </c>
      <c r="G29" s="24">
        <v>6277615</v>
      </c>
      <c r="H29" s="24">
        <v>6780984</v>
      </c>
      <c r="I29" s="24">
        <v>9221773</v>
      </c>
      <c r="J29" s="24">
        <v>22280372</v>
      </c>
      <c r="K29" s="24">
        <v>6781401</v>
      </c>
      <c r="L29" s="24"/>
      <c r="M29" s="24">
        <v>7981145</v>
      </c>
      <c r="N29" s="24">
        <v>14762546</v>
      </c>
      <c r="O29" s="24"/>
      <c r="P29" s="24"/>
      <c r="Q29" s="24"/>
      <c r="R29" s="24"/>
      <c r="S29" s="24"/>
      <c r="T29" s="24"/>
      <c r="U29" s="24"/>
      <c r="V29" s="24"/>
      <c r="W29" s="24">
        <v>37042918</v>
      </c>
      <c r="X29" s="24">
        <v>50656576</v>
      </c>
      <c r="Y29" s="24">
        <v>-13613658</v>
      </c>
      <c r="Z29" s="6">
        <v>-26.87</v>
      </c>
      <c r="AA29" s="22">
        <v>104950908</v>
      </c>
    </row>
    <row r="30" spans="1:27" ht="13.5">
      <c r="A30" s="5" t="s">
        <v>34</v>
      </c>
      <c r="B30" s="3"/>
      <c r="C30" s="25">
        <v>121810527</v>
      </c>
      <c r="D30" s="25"/>
      <c r="E30" s="26">
        <v>134491400</v>
      </c>
      <c r="F30" s="27">
        <v>134491400</v>
      </c>
      <c r="G30" s="27">
        <v>2610687</v>
      </c>
      <c r="H30" s="27">
        <v>3481666</v>
      </c>
      <c r="I30" s="27">
        <v>5379095</v>
      </c>
      <c r="J30" s="27">
        <v>11471448</v>
      </c>
      <c r="K30" s="27">
        <v>4076186</v>
      </c>
      <c r="L30" s="27"/>
      <c r="M30" s="27">
        <v>29612156</v>
      </c>
      <c r="N30" s="27">
        <v>33688342</v>
      </c>
      <c r="O30" s="27"/>
      <c r="P30" s="27"/>
      <c r="Q30" s="27"/>
      <c r="R30" s="27"/>
      <c r="S30" s="27"/>
      <c r="T30" s="27"/>
      <c r="U30" s="27"/>
      <c r="V30" s="27"/>
      <c r="W30" s="27">
        <v>45159790</v>
      </c>
      <c r="X30" s="27">
        <v>68423111</v>
      </c>
      <c r="Y30" s="27">
        <v>-23263321</v>
      </c>
      <c r="Z30" s="7">
        <v>-34</v>
      </c>
      <c r="AA30" s="25">
        <v>134491400</v>
      </c>
    </row>
    <row r="31" spans="1:27" ht="13.5">
      <c r="A31" s="5" t="s">
        <v>35</v>
      </c>
      <c r="B31" s="3"/>
      <c r="C31" s="22">
        <v>52226034</v>
      </c>
      <c r="D31" s="22"/>
      <c r="E31" s="23">
        <v>68314655</v>
      </c>
      <c r="F31" s="24">
        <v>68314655</v>
      </c>
      <c r="G31" s="24">
        <v>5273057</v>
      </c>
      <c r="H31" s="24">
        <v>3910985</v>
      </c>
      <c r="I31" s="24">
        <v>4873130</v>
      </c>
      <c r="J31" s="24">
        <v>14057172</v>
      </c>
      <c r="K31" s="24">
        <v>5211956</v>
      </c>
      <c r="L31" s="24"/>
      <c r="M31" s="24">
        <v>4561344</v>
      </c>
      <c r="N31" s="24">
        <v>9773300</v>
      </c>
      <c r="O31" s="24"/>
      <c r="P31" s="24"/>
      <c r="Q31" s="24"/>
      <c r="R31" s="24"/>
      <c r="S31" s="24"/>
      <c r="T31" s="24"/>
      <c r="U31" s="24"/>
      <c r="V31" s="24"/>
      <c r="W31" s="24">
        <v>23830472</v>
      </c>
      <c r="X31" s="24">
        <v>31057334</v>
      </c>
      <c r="Y31" s="24">
        <v>-7226862</v>
      </c>
      <c r="Z31" s="6">
        <v>-23.27</v>
      </c>
      <c r="AA31" s="22">
        <v>68314655</v>
      </c>
    </row>
    <row r="32" spans="1:27" ht="13.5">
      <c r="A32" s="2" t="s">
        <v>36</v>
      </c>
      <c r="B32" s="3"/>
      <c r="C32" s="19">
        <f aca="true" t="shared" si="6" ref="C32:Y32">SUM(C33:C37)</f>
        <v>32031372</v>
      </c>
      <c r="D32" s="19">
        <f>SUM(D33:D37)</f>
        <v>0</v>
      </c>
      <c r="E32" s="20">
        <f t="shared" si="6"/>
        <v>35038025</v>
      </c>
      <c r="F32" s="21">
        <f t="shared" si="6"/>
        <v>35038025</v>
      </c>
      <c r="G32" s="21">
        <f t="shared" si="6"/>
        <v>2662667</v>
      </c>
      <c r="H32" s="21">
        <f t="shared" si="6"/>
        <v>3620781</v>
      </c>
      <c r="I32" s="21">
        <f t="shared" si="6"/>
        <v>2965863</v>
      </c>
      <c r="J32" s="21">
        <f t="shared" si="6"/>
        <v>9249311</v>
      </c>
      <c r="K32" s="21">
        <f t="shared" si="6"/>
        <v>3336632</v>
      </c>
      <c r="L32" s="21">
        <f t="shared" si="6"/>
        <v>0</v>
      </c>
      <c r="M32" s="21">
        <f t="shared" si="6"/>
        <v>3602845</v>
      </c>
      <c r="N32" s="21">
        <f t="shared" si="6"/>
        <v>6939477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16188788</v>
      </c>
      <c r="X32" s="21">
        <f t="shared" si="6"/>
        <v>17894097</v>
      </c>
      <c r="Y32" s="21">
        <f t="shared" si="6"/>
        <v>-1705309</v>
      </c>
      <c r="Z32" s="4">
        <f>+IF(X32&lt;&gt;0,+(Y32/X32)*100,0)</f>
        <v>-9.530008695046194</v>
      </c>
      <c r="AA32" s="19">
        <f>SUM(AA33:AA37)</f>
        <v>35038025</v>
      </c>
    </row>
    <row r="33" spans="1:27" ht="13.5">
      <c r="A33" s="5" t="s">
        <v>37</v>
      </c>
      <c r="B33" s="3"/>
      <c r="C33" s="22">
        <v>32031372</v>
      </c>
      <c r="D33" s="22"/>
      <c r="E33" s="23">
        <v>35038025</v>
      </c>
      <c r="F33" s="24">
        <v>35038025</v>
      </c>
      <c r="G33" s="24">
        <v>2662667</v>
      </c>
      <c r="H33" s="24">
        <v>3620781</v>
      </c>
      <c r="I33" s="24">
        <v>2965863</v>
      </c>
      <c r="J33" s="24">
        <v>9249311</v>
      </c>
      <c r="K33" s="24">
        <v>3336632</v>
      </c>
      <c r="L33" s="24"/>
      <c r="M33" s="24">
        <v>3602845</v>
      </c>
      <c r="N33" s="24">
        <v>6939477</v>
      </c>
      <c r="O33" s="24"/>
      <c r="P33" s="24"/>
      <c r="Q33" s="24"/>
      <c r="R33" s="24"/>
      <c r="S33" s="24"/>
      <c r="T33" s="24"/>
      <c r="U33" s="24"/>
      <c r="V33" s="24"/>
      <c r="W33" s="24">
        <v>16188788</v>
      </c>
      <c r="X33" s="24">
        <v>17894097</v>
      </c>
      <c r="Y33" s="24">
        <v>-1705309</v>
      </c>
      <c r="Z33" s="6">
        <v>-9.53</v>
      </c>
      <c r="AA33" s="22">
        <v>35038025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9963466</v>
      </c>
      <c r="D38" s="19">
        <f>SUM(D39:D41)</f>
        <v>0</v>
      </c>
      <c r="E38" s="20">
        <f t="shared" si="7"/>
        <v>11422000</v>
      </c>
      <c r="F38" s="21">
        <f t="shared" si="7"/>
        <v>11422000</v>
      </c>
      <c r="G38" s="21">
        <f t="shared" si="7"/>
        <v>460677</v>
      </c>
      <c r="H38" s="21">
        <f t="shared" si="7"/>
        <v>477168</v>
      </c>
      <c r="I38" s="21">
        <f t="shared" si="7"/>
        <v>537618</v>
      </c>
      <c r="J38" s="21">
        <f t="shared" si="7"/>
        <v>1475463</v>
      </c>
      <c r="K38" s="21">
        <f t="shared" si="7"/>
        <v>482345</v>
      </c>
      <c r="L38" s="21">
        <f t="shared" si="7"/>
        <v>0</v>
      </c>
      <c r="M38" s="21">
        <f t="shared" si="7"/>
        <v>472483</v>
      </c>
      <c r="N38" s="21">
        <f t="shared" si="7"/>
        <v>954828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2430291</v>
      </c>
      <c r="X38" s="21">
        <f t="shared" si="7"/>
        <v>4267970</v>
      </c>
      <c r="Y38" s="21">
        <f t="shared" si="7"/>
        <v>-1837679</v>
      </c>
      <c r="Z38" s="4">
        <f>+IF(X38&lt;&gt;0,+(Y38/X38)*100,0)</f>
        <v>-43.05744885741933</v>
      </c>
      <c r="AA38" s="19">
        <f>SUM(AA39:AA41)</f>
        <v>11422000</v>
      </c>
    </row>
    <row r="39" spans="1:27" ht="13.5">
      <c r="A39" s="5" t="s">
        <v>43</v>
      </c>
      <c r="B39" s="3"/>
      <c r="C39" s="22">
        <v>9963466</v>
      </c>
      <c r="D39" s="22"/>
      <c r="E39" s="23">
        <v>11422000</v>
      </c>
      <c r="F39" s="24">
        <v>11422000</v>
      </c>
      <c r="G39" s="24">
        <v>460677</v>
      </c>
      <c r="H39" s="24">
        <v>477168</v>
      </c>
      <c r="I39" s="24">
        <v>537618</v>
      </c>
      <c r="J39" s="24">
        <v>1475463</v>
      </c>
      <c r="K39" s="24">
        <v>482345</v>
      </c>
      <c r="L39" s="24"/>
      <c r="M39" s="24">
        <v>472483</v>
      </c>
      <c r="N39" s="24">
        <v>954828</v>
      </c>
      <c r="O39" s="24"/>
      <c r="P39" s="24"/>
      <c r="Q39" s="24"/>
      <c r="R39" s="24"/>
      <c r="S39" s="24"/>
      <c r="T39" s="24"/>
      <c r="U39" s="24"/>
      <c r="V39" s="24"/>
      <c r="W39" s="24">
        <v>2430291</v>
      </c>
      <c r="X39" s="24">
        <v>4267970</v>
      </c>
      <c r="Y39" s="24">
        <v>-1837679</v>
      </c>
      <c r="Z39" s="6">
        <v>-43.06</v>
      </c>
      <c r="AA39" s="22">
        <v>11422000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513724035</v>
      </c>
      <c r="D42" s="19">
        <f>SUM(D43:D46)</f>
        <v>0</v>
      </c>
      <c r="E42" s="20">
        <f t="shared" si="8"/>
        <v>384931100</v>
      </c>
      <c r="F42" s="21">
        <f t="shared" si="8"/>
        <v>384931100</v>
      </c>
      <c r="G42" s="21">
        <f t="shared" si="8"/>
        <v>20408141</v>
      </c>
      <c r="H42" s="21">
        <f t="shared" si="8"/>
        <v>12680489</v>
      </c>
      <c r="I42" s="21">
        <f t="shared" si="8"/>
        <v>24093154</v>
      </c>
      <c r="J42" s="21">
        <f t="shared" si="8"/>
        <v>57181784</v>
      </c>
      <c r="K42" s="21">
        <f t="shared" si="8"/>
        <v>23336769</v>
      </c>
      <c r="L42" s="21">
        <f t="shared" si="8"/>
        <v>0</v>
      </c>
      <c r="M42" s="21">
        <f t="shared" si="8"/>
        <v>42709717</v>
      </c>
      <c r="N42" s="21">
        <f t="shared" si="8"/>
        <v>66046486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123228270</v>
      </c>
      <c r="X42" s="21">
        <f t="shared" si="8"/>
        <v>275652032</v>
      </c>
      <c r="Y42" s="21">
        <f t="shared" si="8"/>
        <v>-152423762</v>
      </c>
      <c r="Z42" s="4">
        <f>+IF(X42&lt;&gt;0,+(Y42/X42)*100,0)</f>
        <v>-55.29571499766779</v>
      </c>
      <c r="AA42" s="19">
        <f>SUM(AA43:AA46)</f>
        <v>384931100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513724035</v>
      </c>
      <c r="D44" s="22"/>
      <c r="E44" s="23">
        <v>384931100</v>
      </c>
      <c r="F44" s="24">
        <v>384931100</v>
      </c>
      <c r="G44" s="24">
        <v>20408141</v>
      </c>
      <c r="H44" s="24">
        <v>12680489</v>
      </c>
      <c r="I44" s="24">
        <v>24093154</v>
      </c>
      <c r="J44" s="24">
        <v>57181784</v>
      </c>
      <c r="K44" s="24">
        <v>23336769</v>
      </c>
      <c r="L44" s="24"/>
      <c r="M44" s="24">
        <v>42709717</v>
      </c>
      <c r="N44" s="24">
        <v>66046486</v>
      </c>
      <c r="O44" s="24"/>
      <c r="P44" s="24"/>
      <c r="Q44" s="24"/>
      <c r="R44" s="24"/>
      <c r="S44" s="24"/>
      <c r="T44" s="24"/>
      <c r="U44" s="24"/>
      <c r="V44" s="24"/>
      <c r="W44" s="24">
        <v>123228270</v>
      </c>
      <c r="X44" s="24">
        <v>275652032</v>
      </c>
      <c r="Y44" s="24">
        <v>-152423762</v>
      </c>
      <c r="Z44" s="6">
        <v>-55.3</v>
      </c>
      <c r="AA44" s="22">
        <v>384931100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794228233</v>
      </c>
      <c r="D48" s="40">
        <f>+D28+D32+D38+D42+D47</f>
        <v>0</v>
      </c>
      <c r="E48" s="41">
        <f t="shared" si="9"/>
        <v>739148088</v>
      </c>
      <c r="F48" s="42">
        <f t="shared" si="9"/>
        <v>739148088</v>
      </c>
      <c r="G48" s="42">
        <f t="shared" si="9"/>
        <v>37692844</v>
      </c>
      <c r="H48" s="42">
        <f t="shared" si="9"/>
        <v>30952073</v>
      </c>
      <c r="I48" s="42">
        <f t="shared" si="9"/>
        <v>47070633</v>
      </c>
      <c r="J48" s="42">
        <f t="shared" si="9"/>
        <v>115715550</v>
      </c>
      <c r="K48" s="42">
        <f t="shared" si="9"/>
        <v>43225289</v>
      </c>
      <c r="L48" s="42">
        <f t="shared" si="9"/>
        <v>0</v>
      </c>
      <c r="M48" s="42">
        <f t="shared" si="9"/>
        <v>88939690</v>
      </c>
      <c r="N48" s="42">
        <f t="shared" si="9"/>
        <v>132164979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247880529</v>
      </c>
      <c r="X48" s="42">
        <f t="shared" si="9"/>
        <v>447951120</v>
      </c>
      <c r="Y48" s="42">
        <f t="shared" si="9"/>
        <v>-200070591</v>
      </c>
      <c r="Z48" s="43">
        <f>+IF(X48&lt;&gt;0,+(Y48/X48)*100,0)</f>
        <v>-44.663487167974935</v>
      </c>
      <c r="AA48" s="40">
        <f>+AA28+AA32+AA38+AA42+AA47</f>
        <v>739148088</v>
      </c>
    </row>
    <row r="49" spans="1:27" ht="13.5">
      <c r="A49" s="14" t="s">
        <v>58</v>
      </c>
      <c r="B49" s="15"/>
      <c r="C49" s="44">
        <f aca="true" t="shared" si="10" ref="C49:Y49">+C25-C48</f>
        <v>289514476</v>
      </c>
      <c r="D49" s="44">
        <f>+D25-D48</f>
        <v>0</v>
      </c>
      <c r="E49" s="45">
        <f t="shared" si="10"/>
        <v>895186412</v>
      </c>
      <c r="F49" s="46">
        <f t="shared" si="10"/>
        <v>895186412</v>
      </c>
      <c r="G49" s="46">
        <f t="shared" si="10"/>
        <v>150316086</v>
      </c>
      <c r="H49" s="46">
        <f t="shared" si="10"/>
        <v>-15465436</v>
      </c>
      <c r="I49" s="46">
        <f t="shared" si="10"/>
        <v>-43444709</v>
      </c>
      <c r="J49" s="46">
        <f t="shared" si="10"/>
        <v>91405941</v>
      </c>
      <c r="K49" s="46">
        <f t="shared" si="10"/>
        <v>-22109289</v>
      </c>
      <c r="L49" s="46">
        <f t="shared" si="10"/>
        <v>0</v>
      </c>
      <c r="M49" s="46">
        <f t="shared" si="10"/>
        <v>-82930024</v>
      </c>
      <c r="N49" s="46">
        <f t="shared" si="10"/>
        <v>-105039313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-13633372</v>
      </c>
      <c r="X49" s="46">
        <f>IF(F25=F48,0,X25-X48)</f>
        <v>561222124</v>
      </c>
      <c r="Y49" s="46">
        <f t="shared" si="10"/>
        <v>-574855496</v>
      </c>
      <c r="Z49" s="47">
        <f>+IF(X49&lt;&gt;0,+(Y49/X49)*100,0)</f>
        <v>-102.42922925112626</v>
      </c>
      <c r="AA49" s="44">
        <f>+AA25-AA48</f>
        <v>895186412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330708264</v>
      </c>
      <c r="D5" s="19">
        <f>SUM(D6:D8)</f>
        <v>0</v>
      </c>
      <c r="E5" s="20">
        <f t="shared" si="0"/>
        <v>318880777</v>
      </c>
      <c r="F5" s="21">
        <f t="shared" si="0"/>
        <v>318880777</v>
      </c>
      <c r="G5" s="21">
        <f t="shared" si="0"/>
        <v>104013134</v>
      </c>
      <c r="H5" s="21">
        <f t="shared" si="0"/>
        <v>9742793</v>
      </c>
      <c r="I5" s="21">
        <f t="shared" si="0"/>
        <v>8376426</v>
      </c>
      <c r="J5" s="21">
        <f t="shared" si="0"/>
        <v>122132353</v>
      </c>
      <c r="K5" s="21">
        <f t="shared" si="0"/>
        <v>8313112</v>
      </c>
      <c r="L5" s="21">
        <f t="shared" si="0"/>
        <v>-10335342</v>
      </c>
      <c r="M5" s="21">
        <f t="shared" si="0"/>
        <v>70820147</v>
      </c>
      <c r="N5" s="21">
        <f t="shared" si="0"/>
        <v>68797917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190930270</v>
      </c>
      <c r="X5" s="21">
        <f t="shared" si="0"/>
        <v>213772442</v>
      </c>
      <c r="Y5" s="21">
        <f t="shared" si="0"/>
        <v>-22842172</v>
      </c>
      <c r="Z5" s="4">
        <f>+IF(X5&lt;&gt;0,+(Y5/X5)*100,0)</f>
        <v>-10.685274390980668</v>
      </c>
      <c r="AA5" s="19">
        <f>SUM(AA6:AA8)</f>
        <v>318880777</v>
      </c>
    </row>
    <row r="6" spans="1:27" ht="13.5">
      <c r="A6" s="5" t="s">
        <v>33</v>
      </c>
      <c r="B6" s="3"/>
      <c r="C6" s="22"/>
      <c r="D6" s="22"/>
      <c r="E6" s="23">
        <v>1100</v>
      </c>
      <c r="F6" s="24">
        <v>1100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>
        <v>1100</v>
      </c>
    </row>
    <row r="7" spans="1:27" ht="13.5">
      <c r="A7" s="5" t="s">
        <v>34</v>
      </c>
      <c r="B7" s="3"/>
      <c r="C7" s="25">
        <v>314353717</v>
      </c>
      <c r="D7" s="25"/>
      <c r="E7" s="26">
        <v>318879420</v>
      </c>
      <c r="F7" s="27">
        <v>318879420</v>
      </c>
      <c r="G7" s="27">
        <v>103737134</v>
      </c>
      <c r="H7" s="27">
        <v>9644061</v>
      </c>
      <c r="I7" s="27">
        <v>8376426</v>
      </c>
      <c r="J7" s="27">
        <v>121757621</v>
      </c>
      <c r="K7" s="27">
        <v>8313112</v>
      </c>
      <c r="L7" s="27">
        <v>-10261707</v>
      </c>
      <c r="M7" s="27">
        <v>70820147</v>
      </c>
      <c r="N7" s="27">
        <v>68871552</v>
      </c>
      <c r="O7" s="27"/>
      <c r="P7" s="27"/>
      <c r="Q7" s="27"/>
      <c r="R7" s="27"/>
      <c r="S7" s="27"/>
      <c r="T7" s="27"/>
      <c r="U7" s="27"/>
      <c r="V7" s="27"/>
      <c r="W7" s="27">
        <v>190629173</v>
      </c>
      <c r="X7" s="27">
        <v>213772442</v>
      </c>
      <c r="Y7" s="27">
        <v>-23143269</v>
      </c>
      <c r="Z7" s="7">
        <v>-10.83</v>
      </c>
      <c r="AA7" s="25">
        <v>318879420</v>
      </c>
    </row>
    <row r="8" spans="1:27" ht="13.5">
      <c r="A8" s="5" t="s">
        <v>35</v>
      </c>
      <c r="B8" s="3"/>
      <c r="C8" s="22">
        <v>16354547</v>
      </c>
      <c r="D8" s="22"/>
      <c r="E8" s="23">
        <v>257</v>
      </c>
      <c r="F8" s="24">
        <v>257</v>
      </c>
      <c r="G8" s="24">
        <v>276000</v>
      </c>
      <c r="H8" s="24">
        <v>98732</v>
      </c>
      <c r="I8" s="24"/>
      <c r="J8" s="24">
        <v>374732</v>
      </c>
      <c r="K8" s="24"/>
      <c r="L8" s="24">
        <v>-73635</v>
      </c>
      <c r="M8" s="24"/>
      <c r="N8" s="24">
        <v>-73635</v>
      </c>
      <c r="O8" s="24"/>
      <c r="P8" s="24"/>
      <c r="Q8" s="24"/>
      <c r="R8" s="24"/>
      <c r="S8" s="24"/>
      <c r="T8" s="24"/>
      <c r="U8" s="24"/>
      <c r="V8" s="24"/>
      <c r="W8" s="24">
        <v>301097</v>
      </c>
      <c r="X8" s="24"/>
      <c r="Y8" s="24">
        <v>301097</v>
      </c>
      <c r="Z8" s="6">
        <v>0</v>
      </c>
      <c r="AA8" s="22">
        <v>257</v>
      </c>
    </row>
    <row r="9" spans="1:27" ht="13.5">
      <c r="A9" s="2" t="s">
        <v>36</v>
      </c>
      <c r="B9" s="3"/>
      <c r="C9" s="19">
        <f aca="true" t="shared" si="1" ref="C9:Y9">SUM(C10:C14)</f>
        <v>4851036</v>
      </c>
      <c r="D9" s="19">
        <f>SUM(D10:D14)</f>
        <v>0</v>
      </c>
      <c r="E9" s="20">
        <f t="shared" si="1"/>
        <v>4719460</v>
      </c>
      <c r="F9" s="21">
        <f t="shared" si="1"/>
        <v>4719460</v>
      </c>
      <c r="G9" s="21">
        <f t="shared" si="1"/>
        <v>106711</v>
      </c>
      <c r="H9" s="21">
        <f t="shared" si="1"/>
        <v>131002</v>
      </c>
      <c r="I9" s="21">
        <f t="shared" si="1"/>
        <v>710705</v>
      </c>
      <c r="J9" s="21">
        <f t="shared" si="1"/>
        <v>948418</v>
      </c>
      <c r="K9" s="21">
        <f t="shared" si="1"/>
        <v>146399</v>
      </c>
      <c r="L9" s="21">
        <f t="shared" si="1"/>
        <v>-1438886</v>
      </c>
      <c r="M9" s="21">
        <f t="shared" si="1"/>
        <v>174169</v>
      </c>
      <c r="N9" s="21">
        <f t="shared" si="1"/>
        <v>-1118318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-169900</v>
      </c>
      <c r="X9" s="21">
        <f t="shared" si="1"/>
        <v>2565405</v>
      </c>
      <c r="Y9" s="21">
        <f t="shared" si="1"/>
        <v>-2735305</v>
      </c>
      <c r="Z9" s="4">
        <f>+IF(X9&lt;&gt;0,+(Y9/X9)*100,0)</f>
        <v>-106.62273598125832</v>
      </c>
      <c r="AA9" s="19">
        <f>SUM(AA10:AA14)</f>
        <v>4719460</v>
      </c>
    </row>
    <row r="10" spans="1:27" ht="13.5">
      <c r="A10" s="5" t="s">
        <v>37</v>
      </c>
      <c r="B10" s="3"/>
      <c r="C10" s="22">
        <v>68910</v>
      </c>
      <c r="D10" s="22"/>
      <c r="E10" s="23">
        <v>119469</v>
      </c>
      <c r="F10" s="24">
        <v>119469</v>
      </c>
      <c r="G10" s="24">
        <v>5556</v>
      </c>
      <c r="H10" s="24">
        <v>5558</v>
      </c>
      <c r="I10" s="24">
        <v>6027</v>
      </c>
      <c r="J10" s="24">
        <v>17141</v>
      </c>
      <c r="K10" s="24">
        <v>4186</v>
      </c>
      <c r="L10" s="24">
        <v>-3904</v>
      </c>
      <c r="M10" s="24">
        <v>4160</v>
      </c>
      <c r="N10" s="24">
        <v>4442</v>
      </c>
      <c r="O10" s="24"/>
      <c r="P10" s="24"/>
      <c r="Q10" s="24"/>
      <c r="R10" s="24"/>
      <c r="S10" s="24"/>
      <c r="T10" s="24"/>
      <c r="U10" s="24"/>
      <c r="V10" s="24"/>
      <c r="W10" s="24">
        <v>21583</v>
      </c>
      <c r="X10" s="24">
        <v>67400</v>
      </c>
      <c r="Y10" s="24">
        <v>-45817</v>
      </c>
      <c r="Z10" s="6">
        <v>-67.98</v>
      </c>
      <c r="AA10" s="22">
        <v>119469</v>
      </c>
    </row>
    <row r="11" spans="1:27" ht="13.5">
      <c r="A11" s="5" t="s">
        <v>38</v>
      </c>
      <c r="B11" s="3"/>
      <c r="C11" s="22">
        <v>39731</v>
      </c>
      <c r="D11" s="22"/>
      <c r="E11" s="23">
        <v>512766</v>
      </c>
      <c r="F11" s="24">
        <v>512766</v>
      </c>
      <c r="G11" s="24">
        <v>4942</v>
      </c>
      <c r="H11" s="24">
        <v>2204</v>
      </c>
      <c r="I11" s="24">
        <v>7648</v>
      </c>
      <c r="J11" s="24">
        <v>14794</v>
      </c>
      <c r="K11" s="24">
        <v>2661</v>
      </c>
      <c r="L11" s="24">
        <v>-3808</v>
      </c>
      <c r="M11" s="24">
        <v>3935</v>
      </c>
      <c r="N11" s="24">
        <v>2788</v>
      </c>
      <c r="O11" s="24"/>
      <c r="P11" s="24"/>
      <c r="Q11" s="24"/>
      <c r="R11" s="24"/>
      <c r="S11" s="24"/>
      <c r="T11" s="24"/>
      <c r="U11" s="24"/>
      <c r="V11" s="24"/>
      <c r="W11" s="24">
        <v>17582</v>
      </c>
      <c r="X11" s="24">
        <v>36868</v>
      </c>
      <c r="Y11" s="24">
        <v>-19286</v>
      </c>
      <c r="Z11" s="6">
        <v>-52.31</v>
      </c>
      <c r="AA11" s="22">
        <v>512766</v>
      </c>
    </row>
    <row r="12" spans="1:27" ht="13.5">
      <c r="A12" s="5" t="s">
        <v>39</v>
      </c>
      <c r="B12" s="3"/>
      <c r="C12" s="22">
        <v>3214889</v>
      </c>
      <c r="D12" s="22"/>
      <c r="E12" s="23">
        <v>3001000</v>
      </c>
      <c r="F12" s="24">
        <v>3001000</v>
      </c>
      <c r="G12" s="24">
        <v>-4266</v>
      </c>
      <c r="H12" s="24">
        <v>8704</v>
      </c>
      <c r="I12" s="24">
        <v>532565</v>
      </c>
      <c r="J12" s="24">
        <v>537003</v>
      </c>
      <c r="K12" s="24">
        <v>-1914</v>
      </c>
      <c r="L12" s="24">
        <v>-1257148</v>
      </c>
      <c r="M12" s="24">
        <v>6411</v>
      </c>
      <c r="N12" s="24">
        <v>-1252651</v>
      </c>
      <c r="O12" s="24"/>
      <c r="P12" s="24"/>
      <c r="Q12" s="24"/>
      <c r="R12" s="24"/>
      <c r="S12" s="24"/>
      <c r="T12" s="24"/>
      <c r="U12" s="24"/>
      <c r="V12" s="24"/>
      <c r="W12" s="24">
        <v>-715648</v>
      </c>
      <c r="X12" s="24">
        <v>1907195</v>
      </c>
      <c r="Y12" s="24">
        <v>-2622843</v>
      </c>
      <c r="Z12" s="6">
        <v>-137.52</v>
      </c>
      <c r="AA12" s="22">
        <v>3001000</v>
      </c>
    </row>
    <row r="13" spans="1:27" ht="13.5">
      <c r="A13" s="5" t="s">
        <v>40</v>
      </c>
      <c r="B13" s="3"/>
      <c r="C13" s="22">
        <v>1495209</v>
      </c>
      <c r="D13" s="22"/>
      <c r="E13" s="23">
        <v>1061225</v>
      </c>
      <c r="F13" s="24">
        <v>1061225</v>
      </c>
      <c r="G13" s="24">
        <v>98962</v>
      </c>
      <c r="H13" s="24">
        <v>113169</v>
      </c>
      <c r="I13" s="24">
        <v>161247</v>
      </c>
      <c r="J13" s="24">
        <v>373378</v>
      </c>
      <c r="K13" s="24">
        <v>137728</v>
      </c>
      <c r="L13" s="24">
        <v>-172659</v>
      </c>
      <c r="M13" s="24">
        <v>158596</v>
      </c>
      <c r="N13" s="24">
        <v>123665</v>
      </c>
      <c r="O13" s="24"/>
      <c r="P13" s="24"/>
      <c r="Q13" s="24"/>
      <c r="R13" s="24"/>
      <c r="S13" s="24"/>
      <c r="T13" s="24"/>
      <c r="U13" s="24"/>
      <c r="V13" s="24"/>
      <c r="W13" s="24">
        <v>497043</v>
      </c>
      <c r="X13" s="24">
        <v>544380</v>
      </c>
      <c r="Y13" s="24">
        <v>-47337</v>
      </c>
      <c r="Z13" s="6">
        <v>-8.7</v>
      </c>
      <c r="AA13" s="22">
        <v>1061225</v>
      </c>
    </row>
    <row r="14" spans="1:27" ht="13.5">
      <c r="A14" s="5" t="s">
        <v>41</v>
      </c>
      <c r="B14" s="3"/>
      <c r="C14" s="25">
        <v>32297</v>
      </c>
      <c r="D14" s="25"/>
      <c r="E14" s="26">
        <v>25000</v>
      </c>
      <c r="F14" s="27">
        <v>25000</v>
      </c>
      <c r="G14" s="27">
        <v>1517</v>
      </c>
      <c r="H14" s="27">
        <v>1367</v>
      </c>
      <c r="I14" s="27">
        <v>3218</v>
      </c>
      <c r="J14" s="27">
        <v>6102</v>
      </c>
      <c r="K14" s="27">
        <v>3738</v>
      </c>
      <c r="L14" s="27">
        <v>-1367</v>
      </c>
      <c r="M14" s="27">
        <v>1067</v>
      </c>
      <c r="N14" s="27">
        <v>3438</v>
      </c>
      <c r="O14" s="27"/>
      <c r="P14" s="27"/>
      <c r="Q14" s="27"/>
      <c r="R14" s="27"/>
      <c r="S14" s="27"/>
      <c r="T14" s="27"/>
      <c r="U14" s="27"/>
      <c r="V14" s="27"/>
      <c r="W14" s="27">
        <v>9540</v>
      </c>
      <c r="X14" s="27">
        <v>9562</v>
      </c>
      <c r="Y14" s="27">
        <v>-22</v>
      </c>
      <c r="Z14" s="7">
        <v>-0.23</v>
      </c>
      <c r="AA14" s="25">
        <v>25000</v>
      </c>
    </row>
    <row r="15" spans="1:27" ht="13.5">
      <c r="A15" s="2" t="s">
        <v>42</v>
      </c>
      <c r="B15" s="8"/>
      <c r="C15" s="19">
        <f aca="true" t="shared" si="2" ref="C15:Y15">SUM(C16:C18)</f>
        <v>247997749</v>
      </c>
      <c r="D15" s="19">
        <f>SUM(D16:D18)</f>
        <v>0</v>
      </c>
      <c r="E15" s="20">
        <f t="shared" si="2"/>
        <v>159212501</v>
      </c>
      <c r="F15" s="21">
        <f t="shared" si="2"/>
        <v>159212501</v>
      </c>
      <c r="G15" s="21">
        <f t="shared" si="2"/>
        <v>33281813</v>
      </c>
      <c r="H15" s="21">
        <f t="shared" si="2"/>
        <v>3472953</v>
      </c>
      <c r="I15" s="21">
        <f t="shared" si="2"/>
        <v>14669992</v>
      </c>
      <c r="J15" s="21">
        <f t="shared" si="2"/>
        <v>51424758</v>
      </c>
      <c r="K15" s="21">
        <f t="shared" si="2"/>
        <v>4178946</v>
      </c>
      <c r="L15" s="21">
        <f t="shared" si="2"/>
        <v>-12174547</v>
      </c>
      <c r="M15" s="21">
        <f t="shared" si="2"/>
        <v>32392291</v>
      </c>
      <c r="N15" s="21">
        <f t="shared" si="2"/>
        <v>24396690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75821448</v>
      </c>
      <c r="X15" s="21">
        <f t="shared" si="2"/>
        <v>92591674</v>
      </c>
      <c r="Y15" s="21">
        <f t="shared" si="2"/>
        <v>-16770226</v>
      </c>
      <c r="Z15" s="4">
        <f>+IF(X15&lt;&gt;0,+(Y15/X15)*100,0)</f>
        <v>-18.112023765765375</v>
      </c>
      <c r="AA15" s="19">
        <f>SUM(AA16:AA18)</f>
        <v>159212501</v>
      </c>
    </row>
    <row r="16" spans="1:27" ht="13.5">
      <c r="A16" s="5" t="s">
        <v>43</v>
      </c>
      <c r="B16" s="3"/>
      <c r="C16" s="22">
        <v>20356235</v>
      </c>
      <c r="D16" s="22"/>
      <c r="E16" s="23">
        <v>28964555</v>
      </c>
      <c r="F16" s="24">
        <v>28964555</v>
      </c>
      <c r="G16" s="24">
        <v>3448540</v>
      </c>
      <c r="H16" s="24">
        <v>5800</v>
      </c>
      <c r="I16" s="24">
        <v>10773040</v>
      </c>
      <c r="J16" s="24">
        <v>14227380</v>
      </c>
      <c r="K16" s="24">
        <v>13760</v>
      </c>
      <c r="L16" s="24">
        <v>-12174547</v>
      </c>
      <c r="M16" s="24">
        <v>8120</v>
      </c>
      <c r="N16" s="24">
        <v>-12152667</v>
      </c>
      <c r="O16" s="24"/>
      <c r="P16" s="24"/>
      <c r="Q16" s="24"/>
      <c r="R16" s="24"/>
      <c r="S16" s="24"/>
      <c r="T16" s="24"/>
      <c r="U16" s="24"/>
      <c r="V16" s="24"/>
      <c r="W16" s="24">
        <v>2074713</v>
      </c>
      <c r="X16" s="24">
        <v>7202879</v>
      </c>
      <c r="Y16" s="24">
        <v>-5128166</v>
      </c>
      <c r="Z16" s="6">
        <v>-71.2</v>
      </c>
      <c r="AA16" s="22">
        <v>28964555</v>
      </c>
    </row>
    <row r="17" spans="1:27" ht="13.5">
      <c r="A17" s="5" t="s">
        <v>44</v>
      </c>
      <c r="B17" s="3"/>
      <c r="C17" s="22">
        <v>227641514</v>
      </c>
      <c r="D17" s="22"/>
      <c r="E17" s="23">
        <v>130247946</v>
      </c>
      <c r="F17" s="24">
        <v>130247946</v>
      </c>
      <c r="G17" s="24">
        <v>29833273</v>
      </c>
      <c r="H17" s="24">
        <v>3467153</v>
      </c>
      <c r="I17" s="24">
        <v>3896952</v>
      </c>
      <c r="J17" s="24">
        <v>37197378</v>
      </c>
      <c r="K17" s="24">
        <v>4165186</v>
      </c>
      <c r="L17" s="24"/>
      <c r="M17" s="24">
        <v>32384171</v>
      </c>
      <c r="N17" s="24">
        <v>36549357</v>
      </c>
      <c r="O17" s="24"/>
      <c r="P17" s="24"/>
      <c r="Q17" s="24"/>
      <c r="R17" s="24"/>
      <c r="S17" s="24"/>
      <c r="T17" s="24"/>
      <c r="U17" s="24"/>
      <c r="V17" s="24"/>
      <c r="W17" s="24">
        <v>73746735</v>
      </c>
      <c r="X17" s="24">
        <v>85388795</v>
      </c>
      <c r="Y17" s="24">
        <v>-11642060</v>
      </c>
      <c r="Z17" s="6">
        <v>-13.63</v>
      </c>
      <c r="AA17" s="22">
        <v>130247946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383831151</v>
      </c>
      <c r="D19" s="19">
        <f>SUM(D20:D23)</f>
        <v>0</v>
      </c>
      <c r="E19" s="20">
        <f t="shared" si="3"/>
        <v>450299483</v>
      </c>
      <c r="F19" s="21">
        <f t="shared" si="3"/>
        <v>450299483</v>
      </c>
      <c r="G19" s="21">
        <f t="shared" si="3"/>
        <v>39744903</v>
      </c>
      <c r="H19" s="21">
        <f t="shared" si="3"/>
        <v>40694561</v>
      </c>
      <c r="I19" s="21">
        <f t="shared" si="3"/>
        <v>38151814</v>
      </c>
      <c r="J19" s="21">
        <f t="shared" si="3"/>
        <v>118591278</v>
      </c>
      <c r="K19" s="21">
        <f t="shared" si="3"/>
        <v>135380294</v>
      </c>
      <c r="L19" s="21">
        <f t="shared" si="3"/>
        <v>68043648</v>
      </c>
      <c r="M19" s="21">
        <f t="shared" si="3"/>
        <v>40793412</v>
      </c>
      <c r="N19" s="21">
        <f t="shared" si="3"/>
        <v>244217354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362808632</v>
      </c>
      <c r="X19" s="21">
        <f t="shared" si="3"/>
        <v>228989883</v>
      </c>
      <c r="Y19" s="21">
        <f t="shared" si="3"/>
        <v>133818749</v>
      </c>
      <c r="Z19" s="4">
        <f>+IF(X19&lt;&gt;0,+(Y19/X19)*100,0)</f>
        <v>58.43871670085966</v>
      </c>
      <c r="AA19" s="19">
        <f>SUM(AA20:AA23)</f>
        <v>450299483</v>
      </c>
    </row>
    <row r="20" spans="1:27" ht="13.5">
      <c r="A20" s="5" t="s">
        <v>47</v>
      </c>
      <c r="B20" s="3"/>
      <c r="C20" s="22">
        <v>360085549</v>
      </c>
      <c r="D20" s="22"/>
      <c r="E20" s="23">
        <v>415773803</v>
      </c>
      <c r="F20" s="24">
        <v>415773803</v>
      </c>
      <c r="G20" s="24">
        <v>37619422</v>
      </c>
      <c r="H20" s="24">
        <v>37777429</v>
      </c>
      <c r="I20" s="24">
        <v>36047510</v>
      </c>
      <c r="J20" s="24">
        <v>111444361</v>
      </c>
      <c r="K20" s="24">
        <v>133174069</v>
      </c>
      <c r="L20" s="24">
        <v>70864136</v>
      </c>
      <c r="M20" s="24">
        <v>38659700</v>
      </c>
      <c r="N20" s="24">
        <v>242697905</v>
      </c>
      <c r="O20" s="24"/>
      <c r="P20" s="24"/>
      <c r="Q20" s="24"/>
      <c r="R20" s="24"/>
      <c r="S20" s="24"/>
      <c r="T20" s="24"/>
      <c r="U20" s="24"/>
      <c r="V20" s="24"/>
      <c r="W20" s="24">
        <v>354142266</v>
      </c>
      <c r="X20" s="24">
        <v>216971462</v>
      </c>
      <c r="Y20" s="24">
        <v>137170804</v>
      </c>
      <c r="Z20" s="6">
        <v>63.22</v>
      </c>
      <c r="AA20" s="22">
        <v>415773803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23745602</v>
      </c>
      <c r="D23" s="22"/>
      <c r="E23" s="23">
        <v>34525680</v>
      </c>
      <c r="F23" s="24">
        <v>34525680</v>
      </c>
      <c r="G23" s="24">
        <v>2125481</v>
      </c>
      <c r="H23" s="24">
        <v>2917132</v>
      </c>
      <c r="I23" s="24">
        <v>2104304</v>
      </c>
      <c r="J23" s="24">
        <v>7146917</v>
      </c>
      <c r="K23" s="24">
        <v>2206225</v>
      </c>
      <c r="L23" s="24">
        <v>-2820488</v>
      </c>
      <c r="M23" s="24">
        <v>2133712</v>
      </c>
      <c r="N23" s="24">
        <v>1519449</v>
      </c>
      <c r="O23" s="24"/>
      <c r="P23" s="24"/>
      <c r="Q23" s="24"/>
      <c r="R23" s="24"/>
      <c r="S23" s="24"/>
      <c r="T23" s="24"/>
      <c r="U23" s="24"/>
      <c r="V23" s="24"/>
      <c r="W23" s="24">
        <v>8666366</v>
      </c>
      <c r="X23" s="24">
        <v>12018421</v>
      </c>
      <c r="Y23" s="24">
        <v>-3352055</v>
      </c>
      <c r="Z23" s="6">
        <v>-27.89</v>
      </c>
      <c r="AA23" s="22">
        <v>34525680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967388200</v>
      </c>
      <c r="D25" s="40">
        <f>+D5+D9+D15+D19+D24</f>
        <v>0</v>
      </c>
      <c r="E25" s="41">
        <f t="shared" si="4"/>
        <v>933112221</v>
      </c>
      <c r="F25" s="42">
        <f t="shared" si="4"/>
        <v>933112221</v>
      </c>
      <c r="G25" s="42">
        <f t="shared" si="4"/>
        <v>177146561</v>
      </c>
      <c r="H25" s="42">
        <f t="shared" si="4"/>
        <v>54041309</v>
      </c>
      <c r="I25" s="42">
        <f t="shared" si="4"/>
        <v>61908937</v>
      </c>
      <c r="J25" s="42">
        <f t="shared" si="4"/>
        <v>293096807</v>
      </c>
      <c r="K25" s="42">
        <f t="shared" si="4"/>
        <v>148018751</v>
      </c>
      <c r="L25" s="42">
        <f t="shared" si="4"/>
        <v>44094873</v>
      </c>
      <c r="M25" s="42">
        <f t="shared" si="4"/>
        <v>144180019</v>
      </c>
      <c r="N25" s="42">
        <f t="shared" si="4"/>
        <v>336293643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629390450</v>
      </c>
      <c r="X25" s="42">
        <f t="shared" si="4"/>
        <v>537919404</v>
      </c>
      <c r="Y25" s="42">
        <f t="shared" si="4"/>
        <v>91471046</v>
      </c>
      <c r="Z25" s="43">
        <f>+IF(X25&lt;&gt;0,+(Y25/X25)*100,0)</f>
        <v>17.004600562801038</v>
      </c>
      <c r="AA25" s="40">
        <f>+AA5+AA9+AA15+AA19+AA24</f>
        <v>933112221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169734056</v>
      </c>
      <c r="D28" s="19">
        <f>SUM(D29:D31)</f>
        <v>0</v>
      </c>
      <c r="E28" s="20">
        <f t="shared" si="5"/>
        <v>170881915</v>
      </c>
      <c r="F28" s="21">
        <f t="shared" si="5"/>
        <v>170881915</v>
      </c>
      <c r="G28" s="21">
        <f t="shared" si="5"/>
        <v>17033752</v>
      </c>
      <c r="H28" s="21">
        <f t="shared" si="5"/>
        <v>12774259</v>
      </c>
      <c r="I28" s="21">
        <f t="shared" si="5"/>
        <v>10392828</v>
      </c>
      <c r="J28" s="21">
        <f t="shared" si="5"/>
        <v>40200839</v>
      </c>
      <c r="K28" s="21">
        <f t="shared" si="5"/>
        <v>9316657</v>
      </c>
      <c r="L28" s="21">
        <f t="shared" si="5"/>
        <v>11809072</v>
      </c>
      <c r="M28" s="21">
        <f t="shared" si="5"/>
        <v>13976418</v>
      </c>
      <c r="N28" s="21">
        <f t="shared" si="5"/>
        <v>35102147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75302986</v>
      </c>
      <c r="X28" s="21">
        <f t="shared" si="5"/>
        <v>75018416</v>
      </c>
      <c r="Y28" s="21">
        <f t="shared" si="5"/>
        <v>284570</v>
      </c>
      <c r="Z28" s="4">
        <f>+IF(X28&lt;&gt;0,+(Y28/X28)*100,0)</f>
        <v>0.3793335225846411</v>
      </c>
      <c r="AA28" s="19">
        <f>SUM(AA29:AA31)</f>
        <v>170881915</v>
      </c>
    </row>
    <row r="29" spans="1:27" ht="13.5">
      <c r="A29" s="5" t="s">
        <v>33</v>
      </c>
      <c r="B29" s="3"/>
      <c r="C29" s="22">
        <v>32326669</v>
      </c>
      <c r="D29" s="22"/>
      <c r="E29" s="23">
        <v>34160416</v>
      </c>
      <c r="F29" s="24">
        <v>34160416</v>
      </c>
      <c r="G29" s="24">
        <v>2197347</v>
      </c>
      <c r="H29" s="24">
        <v>2269911</v>
      </c>
      <c r="I29" s="24">
        <v>2343724</v>
      </c>
      <c r="J29" s="24">
        <v>6810982</v>
      </c>
      <c r="K29" s="24">
        <v>2205679</v>
      </c>
      <c r="L29" s="24">
        <v>2202541</v>
      </c>
      <c r="M29" s="24">
        <v>2139475</v>
      </c>
      <c r="N29" s="24">
        <v>6547695</v>
      </c>
      <c r="O29" s="24"/>
      <c r="P29" s="24"/>
      <c r="Q29" s="24"/>
      <c r="R29" s="24"/>
      <c r="S29" s="24"/>
      <c r="T29" s="24"/>
      <c r="U29" s="24"/>
      <c r="V29" s="24"/>
      <c r="W29" s="24">
        <v>13358677</v>
      </c>
      <c r="X29" s="24">
        <v>14583432</v>
      </c>
      <c r="Y29" s="24">
        <v>-1224755</v>
      </c>
      <c r="Z29" s="6">
        <v>-8.4</v>
      </c>
      <c r="AA29" s="22">
        <v>34160416</v>
      </c>
    </row>
    <row r="30" spans="1:27" ht="13.5">
      <c r="A30" s="5" t="s">
        <v>34</v>
      </c>
      <c r="B30" s="3"/>
      <c r="C30" s="25">
        <v>76764593</v>
      </c>
      <c r="D30" s="25"/>
      <c r="E30" s="26">
        <v>71209451</v>
      </c>
      <c r="F30" s="27">
        <v>71209451</v>
      </c>
      <c r="G30" s="27">
        <v>5798002</v>
      </c>
      <c r="H30" s="27">
        <v>4168511</v>
      </c>
      <c r="I30" s="27">
        <v>4569172</v>
      </c>
      <c r="J30" s="27">
        <v>14535685</v>
      </c>
      <c r="K30" s="27">
        <v>3949537</v>
      </c>
      <c r="L30" s="27">
        <v>5121687</v>
      </c>
      <c r="M30" s="27">
        <v>5751461</v>
      </c>
      <c r="N30" s="27">
        <v>14822685</v>
      </c>
      <c r="O30" s="27"/>
      <c r="P30" s="27"/>
      <c r="Q30" s="27"/>
      <c r="R30" s="27"/>
      <c r="S30" s="27"/>
      <c r="T30" s="27"/>
      <c r="U30" s="27"/>
      <c r="V30" s="27"/>
      <c r="W30" s="27">
        <v>29358370</v>
      </c>
      <c r="X30" s="27">
        <v>28307313</v>
      </c>
      <c r="Y30" s="27">
        <v>1051057</v>
      </c>
      <c r="Z30" s="7">
        <v>3.71</v>
      </c>
      <c r="AA30" s="25">
        <v>71209451</v>
      </c>
    </row>
    <row r="31" spans="1:27" ht="13.5">
      <c r="A31" s="5" t="s">
        <v>35</v>
      </c>
      <c r="B31" s="3"/>
      <c r="C31" s="22">
        <v>60642794</v>
      </c>
      <c r="D31" s="22"/>
      <c r="E31" s="23">
        <v>65512048</v>
      </c>
      <c r="F31" s="24">
        <v>65512048</v>
      </c>
      <c r="G31" s="24">
        <v>9038403</v>
      </c>
      <c r="H31" s="24">
        <v>6335837</v>
      </c>
      <c r="I31" s="24">
        <v>3479932</v>
      </c>
      <c r="J31" s="24">
        <v>18854172</v>
      </c>
      <c r="K31" s="24">
        <v>3161441</v>
      </c>
      <c r="L31" s="24">
        <v>4484844</v>
      </c>
      <c r="M31" s="24">
        <v>6085482</v>
      </c>
      <c r="N31" s="24">
        <v>13731767</v>
      </c>
      <c r="O31" s="24"/>
      <c r="P31" s="24"/>
      <c r="Q31" s="24"/>
      <c r="R31" s="24"/>
      <c r="S31" s="24"/>
      <c r="T31" s="24"/>
      <c r="U31" s="24"/>
      <c r="V31" s="24"/>
      <c r="W31" s="24">
        <v>32585939</v>
      </c>
      <c r="X31" s="24">
        <v>32127671</v>
      </c>
      <c r="Y31" s="24">
        <v>458268</v>
      </c>
      <c r="Z31" s="6">
        <v>1.43</v>
      </c>
      <c r="AA31" s="22">
        <v>65512048</v>
      </c>
    </row>
    <row r="32" spans="1:27" ht="13.5">
      <c r="A32" s="2" t="s">
        <v>36</v>
      </c>
      <c r="B32" s="3"/>
      <c r="C32" s="19">
        <f aca="true" t="shared" si="6" ref="C32:Y32">SUM(C33:C37)</f>
        <v>73667714</v>
      </c>
      <c r="D32" s="19">
        <f>SUM(D33:D37)</f>
        <v>0</v>
      </c>
      <c r="E32" s="20">
        <f t="shared" si="6"/>
        <v>79418344</v>
      </c>
      <c r="F32" s="21">
        <f t="shared" si="6"/>
        <v>79418344</v>
      </c>
      <c r="G32" s="21">
        <f t="shared" si="6"/>
        <v>6259503</v>
      </c>
      <c r="H32" s="21">
        <f t="shared" si="6"/>
        <v>5890799</v>
      </c>
      <c r="I32" s="21">
        <f t="shared" si="6"/>
        <v>7027562</v>
      </c>
      <c r="J32" s="21">
        <f t="shared" si="6"/>
        <v>19177864</v>
      </c>
      <c r="K32" s="21">
        <f t="shared" si="6"/>
        <v>5052908</v>
      </c>
      <c r="L32" s="21">
        <f t="shared" si="6"/>
        <v>6020225</v>
      </c>
      <c r="M32" s="21">
        <f t="shared" si="6"/>
        <v>6199900</v>
      </c>
      <c r="N32" s="21">
        <f t="shared" si="6"/>
        <v>17273033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36450897</v>
      </c>
      <c r="X32" s="21">
        <f t="shared" si="6"/>
        <v>40408205</v>
      </c>
      <c r="Y32" s="21">
        <f t="shared" si="6"/>
        <v>-3957308</v>
      </c>
      <c r="Z32" s="4">
        <f>+IF(X32&lt;&gt;0,+(Y32/X32)*100,0)</f>
        <v>-9.793327864971978</v>
      </c>
      <c r="AA32" s="19">
        <f>SUM(AA33:AA37)</f>
        <v>79418344</v>
      </c>
    </row>
    <row r="33" spans="1:27" ht="13.5">
      <c r="A33" s="5" t="s">
        <v>37</v>
      </c>
      <c r="B33" s="3"/>
      <c r="C33" s="22">
        <v>6264876</v>
      </c>
      <c r="D33" s="22"/>
      <c r="E33" s="23">
        <v>7616100</v>
      </c>
      <c r="F33" s="24">
        <v>7616100</v>
      </c>
      <c r="G33" s="24">
        <v>640481</v>
      </c>
      <c r="H33" s="24">
        <v>551453</v>
      </c>
      <c r="I33" s="24">
        <v>518626</v>
      </c>
      <c r="J33" s="24">
        <v>1710560</v>
      </c>
      <c r="K33" s="24">
        <v>502538</v>
      </c>
      <c r="L33" s="24">
        <v>577036</v>
      </c>
      <c r="M33" s="24">
        <v>523515</v>
      </c>
      <c r="N33" s="24">
        <v>1603089</v>
      </c>
      <c r="O33" s="24"/>
      <c r="P33" s="24"/>
      <c r="Q33" s="24"/>
      <c r="R33" s="24"/>
      <c r="S33" s="24"/>
      <c r="T33" s="24"/>
      <c r="U33" s="24"/>
      <c r="V33" s="24"/>
      <c r="W33" s="24">
        <v>3313649</v>
      </c>
      <c r="X33" s="24">
        <v>3774929</v>
      </c>
      <c r="Y33" s="24">
        <v>-461280</v>
      </c>
      <c r="Z33" s="6">
        <v>-12.22</v>
      </c>
      <c r="AA33" s="22">
        <v>7616100</v>
      </c>
    </row>
    <row r="34" spans="1:27" ht="13.5">
      <c r="A34" s="5" t="s">
        <v>38</v>
      </c>
      <c r="B34" s="3"/>
      <c r="C34" s="22">
        <v>20495990</v>
      </c>
      <c r="D34" s="22"/>
      <c r="E34" s="23">
        <v>23356649</v>
      </c>
      <c r="F34" s="24">
        <v>23356649</v>
      </c>
      <c r="G34" s="24">
        <v>1419837</v>
      </c>
      <c r="H34" s="24">
        <v>1379977</v>
      </c>
      <c r="I34" s="24">
        <v>2116463</v>
      </c>
      <c r="J34" s="24">
        <v>4916277</v>
      </c>
      <c r="K34" s="24">
        <v>1616831</v>
      </c>
      <c r="L34" s="24">
        <v>1513848</v>
      </c>
      <c r="M34" s="24">
        <v>1746275</v>
      </c>
      <c r="N34" s="24">
        <v>4876954</v>
      </c>
      <c r="O34" s="24"/>
      <c r="P34" s="24"/>
      <c r="Q34" s="24"/>
      <c r="R34" s="24"/>
      <c r="S34" s="24"/>
      <c r="T34" s="24"/>
      <c r="U34" s="24"/>
      <c r="V34" s="24"/>
      <c r="W34" s="24">
        <v>9793231</v>
      </c>
      <c r="X34" s="24">
        <v>12286283</v>
      </c>
      <c r="Y34" s="24">
        <v>-2493052</v>
      </c>
      <c r="Z34" s="6">
        <v>-20.29</v>
      </c>
      <c r="AA34" s="22">
        <v>23356649</v>
      </c>
    </row>
    <row r="35" spans="1:27" ht="13.5">
      <c r="A35" s="5" t="s">
        <v>39</v>
      </c>
      <c r="B35" s="3"/>
      <c r="C35" s="22">
        <v>28682671</v>
      </c>
      <c r="D35" s="22"/>
      <c r="E35" s="23">
        <v>26273614</v>
      </c>
      <c r="F35" s="24">
        <v>26273614</v>
      </c>
      <c r="G35" s="24">
        <v>2561852</v>
      </c>
      <c r="H35" s="24">
        <v>2614963</v>
      </c>
      <c r="I35" s="24">
        <v>2975981</v>
      </c>
      <c r="J35" s="24">
        <v>8152796</v>
      </c>
      <c r="K35" s="24">
        <v>1647811</v>
      </c>
      <c r="L35" s="24">
        <v>2535625</v>
      </c>
      <c r="M35" s="24">
        <v>2461435</v>
      </c>
      <c r="N35" s="24">
        <v>6644871</v>
      </c>
      <c r="O35" s="24"/>
      <c r="P35" s="24"/>
      <c r="Q35" s="24"/>
      <c r="R35" s="24"/>
      <c r="S35" s="24"/>
      <c r="T35" s="24"/>
      <c r="U35" s="24"/>
      <c r="V35" s="24"/>
      <c r="W35" s="24">
        <v>14797667</v>
      </c>
      <c r="X35" s="24">
        <v>13074778</v>
      </c>
      <c r="Y35" s="24">
        <v>1722889</v>
      </c>
      <c r="Z35" s="6">
        <v>13.18</v>
      </c>
      <c r="AA35" s="22">
        <v>26273614</v>
      </c>
    </row>
    <row r="36" spans="1:27" ht="13.5">
      <c r="A36" s="5" t="s">
        <v>40</v>
      </c>
      <c r="B36" s="3"/>
      <c r="C36" s="22">
        <v>11513380</v>
      </c>
      <c r="D36" s="22"/>
      <c r="E36" s="23">
        <v>14693973</v>
      </c>
      <c r="F36" s="24">
        <v>14693973</v>
      </c>
      <c r="G36" s="24">
        <v>945229</v>
      </c>
      <c r="H36" s="24">
        <v>748196</v>
      </c>
      <c r="I36" s="24">
        <v>874167</v>
      </c>
      <c r="J36" s="24">
        <v>2567592</v>
      </c>
      <c r="K36" s="24">
        <v>743960</v>
      </c>
      <c r="L36" s="24">
        <v>846160</v>
      </c>
      <c r="M36" s="24">
        <v>969400</v>
      </c>
      <c r="N36" s="24">
        <v>2559520</v>
      </c>
      <c r="O36" s="24"/>
      <c r="P36" s="24"/>
      <c r="Q36" s="24"/>
      <c r="R36" s="24"/>
      <c r="S36" s="24"/>
      <c r="T36" s="24"/>
      <c r="U36" s="24"/>
      <c r="V36" s="24"/>
      <c r="W36" s="24">
        <v>5127112</v>
      </c>
      <c r="X36" s="24">
        <v>7805145</v>
      </c>
      <c r="Y36" s="24">
        <v>-2678033</v>
      </c>
      <c r="Z36" s="6">
        <v>-34.31</v>
      </c>
      <c r="AA36" s="22">
        <v>14693973</v>
      </c>
    </row>
    <row r="37" spans="1:27" ht="13.5">
      <c r="A37" s="5" t="s">
        <v>41</v>
      </c>
      <c r="B37" s="3"/>
      <c r="C37" s="25">
        <v>6710797</v>
      </c>
      <c r="D37" s="25"/>
      <c r="E37" s="26">
        <v>7478008</v>
      </c>
      <c r="F37" s="27">
        <v>7478008</v>
      </c>
      <c r="G37" s="27">
        <v>692104</v>
      </c>
      <c r="H37" s="27">
        <v>596210</v>
      </c>
      <c r="I37" s="27">
        <v>542325</v>
      </c>
      <c r="J37" s="27">
        <v>1830639</v>
      </c>
      <c r="K37" s="27">
        <v>541768</v>
      </c>
      <c r="L37" s="27">
        <v>547556</v>
      </c>
      <c r="M37" s="27">
        <v>499275</v>
      </c>
      <c r="N37" s="27">
        <v>1588599</v>
      </c>
      <c r="O37" s="27"/>
      <c r="P37" s="27"/>
      <c r="Q37" s="27"/>
      <c r="R37" s="27"/>
      <c r="S37" s="27"/>
      <c r="T37" s="27"/>
      <c r="U37" s="27"/>
      <c r="V37" s="27"/>
      <c r="W37" s="27">
        <v>3419238</v>
      </c>
      <c r="X37" s="27">
        <v>3467070</v>
      </c>
      <c r="Y37" s="27">
        <v>-47832</v>
      </c>
      <c r="Z37" s="7">
        <v>-1.38</v>
      </c>
      <c r="AA37" s="25">
        <v>7478008</v>
      </c>
    </row>
    <row r="38" spans="1:27" ht="13.5">
      <c r="A38" s="2" t="s">
        <v>42</v>
      </c>
      <c r="B38" s="8"/>
      <c r="C38" s="19">
        <f aca="true" t="shared" si="7" ref="C38:Y38">SUM(C39:C41)</f>
        <v>155791516</v>
      </c>
      <c r="D38" s="19">
        <f>SUM(D39:D41)</f>
        <v>0</v>
      </c>
      <c r="E38" s="20">
        <f t="shared" si="7"/>
        <v>168239577</v>
      </c>
      <c r="F38" s="21">
        <f t="shared" si="7"/>
        <v>168239577</v>
      </c>
      <c r="G38" s="21">
        <f t="shared" si="7"/>
        <v>5486753</v>
      </c>
      <c r="H38" s="21">
        <f t="shared" si="7"/>
        <v>10929066</v>
      </c>
      <c r="I38" s="21">
        <f t="shared" si="7"/>
        <v>12156580</v>
      </c>
      <c r="J38" s="21">
        <f t="shared" si="7"/>
        <v>28572399</v>
      </c>
      <c r="K38" s="21">
        <f t="shared" si="7"/>
        <v>10877874</v>
      </c>
      <c r="L38" s="21">
        <f t="shared" si="7"/>
        <v>9870474</v>
      </c>
      <c r="M38" s="21">
        <f t="shared" si="7"/>
        <v>8421500</v>
      </c>
      <c r="N38" s="21">
        <f t="shared" si="7"/>
        <v>29169848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57742247</v>
      </c>
      <c r="X38" s="21">
        <f t="shared" si="7"/>
        <v>81112855</v>
      </c>
      <c r="Y38" s="21">
        <f t="shared" si="7"/>
        <v>-23370608</v>
      </c>
      <c r="Z38" s="4">
        <f>+IF(X38&lt;&gt;0,+(Y38/X38)*100,0)</f>
        <v>-28.812458888298288</v>
      </c>
      <c r="AA38" s="19">
        <f>SUM(AA39:AA41)</f>
        <v>168239577</v>
      </c>
    </row>
    <row r="39" spans="1:27" ht="13.5">
      <c r="A39" s="5" t="s">
        <v>43</v>
      </c>
      <c r="B39" s="3"/>
      <c r="C39" s="22">
        <v>19511378</v>
      </c>
      <c r="D39" s="22"/>
      <c r="E39" s="23">
        <v>21280251</v>
      </c>
      <c r="F39" s="24">
        <v>21280251</v>
      </c>
      <c r="G39" s="24">
        <v>1481487</v>
      </c>
      <c r="H39" s="24">
        <v>2362975</v>
      </c>
      <c r="I39" s="24">
        <v>3427986</v>
      </c>
      <c r="J39" s="24">
        <v>7272448</v>
      </c>
      <c r="K39" s="24">
        <v>1729763</v>
      </c>
      <c r="L39" s="24">
        <v>2144943</v>
      </c>
      <c r="M39" s="24">
        <v>1342925</v>
      </c>
      <c r="N39" s="24">
        <v>5217631</v>
      </c>
      <c r="O39" s="24"/>
      <c r="P39" s="24"/>
      <c r="Q39" s="24"/>
      <c r="R39" s="24"/>
      <c r="S39" s="24"/>
      <c r="T39" s="24"/>
      <c r="U39" s="24"/>
      <c r="V39" s="24"/>
      <c r="W39" s="24">
        <v>12490079</v>
      </c>
      <c r="X39" s="24">
        <v>6840127</v>
      </c>
      <c r="Y39" s="24">
        <v>5649952</v>
      </c>
      <c r="Z39" s="6">
        <v>82.6</v>
      </c>
      <c r="AA39" s="22">
        <v>21280251</v>
      </c>
    </row>
    <row r="40" spans="1:27" ht="13.5">
      <c r="A40" s="5" t="s">
        <v>44</v>
      </c>
      <c r="B40" s="3"/>
      <c r="C40" s="22">
        <v>136280138</v>
      </c>
      <c r="D40" s="22"/>
      <c r="E40" s="23">
        <v>146959326</v>
      </c>
      <c r="F40" s="24">
        <v>146959326</v>
      </c>
      <c r="G40" s="24">
        <v>4005266</v>
      </c>
      <c r="H40" s="24">
        <v>8566091</v>
      </c>
      <c r="I40" s="24">
        <v>8728594</v>
      </c>
      <c r="J40" s="24">
        <v>21299951</v>
      </c>
      <c r="K40" s="24">
        <v>9148111</v>
      </c>
      <c r="L40" s="24">
        <v>7725531</v>
      </c>
      <c r="M40" s="24">
        <v>7078575</v>
      </c>
      <c r="N40" s="24">
        <v>23952217</v>
      </c>
      <c r="O40" s="24"/>
      <c r="P40" s="24"/>
      <c r="Q40" s="24"/>
      <c r="R40" s="24"/>
      <c r="S40" s="24"/>
      <c r="T40" s="24"/>
      <c r="U40" s="24"/>
      <c r="V40" s="24"/>
      <c r="W40" s="24">
        <v>45252168</v>
      </c>
      <c r="X40" s="24">
        <v>74272728</v>
      </c>
      <c r="Y40" s="24">
        <v>-29020560</v>
      </c>
      <c r="Z40" s="6">
        <v>-39.07</v>
      </c>
      <c r="AA40" s="22">
        <v>146959326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416435981</v>
      </c>
      <c r="D42" s="19">
        <f>SUM(D43:D46)</f>
        <v>0</v>
      </c>
      <c r="E42" s="20">
        <f t="shared" si="8"/>
        <v>432474513</v>
      </c>
      <c r="F42" s="21">
        <f t="shared" si="8"/>
        <v>432474513</v>
      </c>
      <c r="G42" s="21">
        <f t="shared" si="8"/>
        <v>7379043</v>
      </c>
      <c r="H42" s="21">
        <f t="shared" si="8"/>
        <v>42320939</v>
      </c>
      <c r="I42" s="21">
        <f t="shared" si="8"/>
        <v>27319508</v>
      </c>
      <c r="J42" s="21">
        <f t="shared" si="8"/>
        <v>77019490</v>
      </c>
      <c r="K42" s="21">
        <f t="shared" si="8"/>
        <v>26700655</v>
      </c>
      <c r="L42" s="21">
        <f t="shared" si="8"/>
        <v>48327186</v>
      </c>
      <c r="M42" s="21">
        <f t="shared" si="8"/>
        <v>32836324</v>
      </c>
      <c r="N42" s="21">
        <f t="shared" si="8"/>
        <v>107864165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184883655</v>
      </c>
      <c r="X42" s="21">
        <f t="shared" si="8"/>
        <v>200108482</v>
      </c>
      <c r="Y42" s="21">
        <f t="shared" si="8"/>
        <v>-15224827</v>
      </c>
      <c r="Z42" s="4">
        <f>+IF(X42&lt;&gt;0,+(Y42/X42)*100,0)</f>
        <v>-7.608286689216902</v>
      </c>
      <c r="AA42" s="19">
        <f>SUM(AA43:AA46)</f>
        <v>432474513</v>
      </c>
    </row>
    <row r="43" spans="1:27" ht="13.5">
      <c r="A43" s="5" t="s">
        <v>47</v>
      </c>
      <c r="B43" s="3"/>
      <c r="C43" s="22">
        <v>348184032</v>
      </c>
      <c r="D43" s="22"/>
      <c r="E43" s="23">
        <v>374593659</v>
      </c>
      <c r="F43" s="24">
        <v>374593659</v>
      </c>
      <c r="G43" s="24">
        <v>3757904</v>
      </c>
      <c r="H43" s="24">
        <v>38705994</v>
      </c>
      <c r="I43" s="24">
        <v>22531887</v>
      </c>
      <c r="J43" s="24">
        <v>64995785</v>
      </c>
      <c r="K43" s="24">
        <v>23520986</v>
      </c>
      <c r="L43" s="24">
        <v>44439563</v>
      </c>
      <c r="M43" s="24">
        <v>26283019</v>
      </c>
      <c r="N43" s="24">
        <v>94243568</v>
      </c>
      <c r="O43" s="24"/>
      <c r="P43" s="24"/>
      <c r="Q43" s="24"/>
      <c r="R43" s="24"/>
      <c r="S43" s="24"/>
      <c r="T43" s="24"/>
      <c r="U43" s="24"/>
      <c r="V43" s="24"/>
      <c r="W43" s="24">
        <v>159239353</v>
      </c>
      <c r="X43" s="24">
        <v>174331325</v>
      </c>
      <c r="Y43" s="24">
        <v>-15091972</v>
      </c>
      <c r="Z43" s="6">
        <v>-8.66</v>
      </c>
      <c r="AA43" s="22">
        <v>374593659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>
        <v>6536526</v>
      </c>
      <c r="D45" s="25"/>
      <c r="E45" s="26">
        <v>7213956</v>
      </c>
      <c r="F45" s="27">
        <v>7213956</v>
      </c>
      <c r="G45" s="27">
        <v>622933</v>
      </c>
      <c r="H45" s="27">
        <v>556864</v>
      </c>
      <c r="I45" s="27">
        <v>613914</v>
      </c>
      <c r="J45" s="27">
        <v>1793711</v>
      </c>
      <c r="K45" s="27">
        <v>647177</v>
      </c>
      <c r="L45" s="27">
        <v>492740</v>
      </c>
      <c r="M45" s="27">
        <v>562439</v>
      </c>
      <c r="N45" s="27">
        <v>1702356</v>
      </c>
      <c r="O45" s="27"/>
      <c r="P45" s="27"/>
      <c r="Q45" s="27"/>
      <c r="R45" s="27"/>
      <c r="S45" s="27"/>
      <c r="T45" s="27"/>
      <c r="U45" s="27"/>
      <c r="V45" s="27"/>
      <c r="W45" s="27">
        <v>3496067</v>
      </c>
      <c r="X45" s="27">
        <v>3273221</v>
      </c>
      <c r="Y45" s="27">
        <v>222846</v>
      </c>
      <c r="Z45" s="7">
        <v>6.81</v>
      </c>
      <c r="AA45" s="25">
        <v>7213956</v>
      </c>
    </row>
    <row r="46" spans="1:27" ht="13.5">
      <c r="A46" s="5" t="s">
        <v>50</v>
      </c>
      <c r="B46" s="3"/>
      <c r="C46" s="22">
        <v>61715423</v>
      </c>
      <c r="D46" s="22"/>
      <c r="E46" s="23">
        <v>50666898</v>
      </c>
      <c r="F46" s="24">
        <v>50666898</v>
      </c>
      <c r="G46" s="24">
        <v>2998206</v>
      </c>
      <c r="H46" s="24">
        <v>3058081</v>
      </c>
      <c r="I46" s="24">
        <v>4173707</v>
      </c>
      <c r="J46" s="24">
        <v>10229994</v>
      </c>
      <c r="K46" s="24">
        <v>2532492</v>
      </c>
      <c r="L46" s="24">
        <v>3394883</v>
      </c>
      <c r="M46" s="24">
        <v>5990866</v>
      </c>
      <c r="N46" s="24">
        <v>11918241</v>
      </c>
      <c r="O46" s="24"/>
      <c r="P46" s="24"/>
      <c r="Q46" s="24"/>
      <c r="R46" s="24"/>
      <c r="S46" s="24"/>
      <c r="T46" s="24"/>
      <c r="U46" s="24"/>
      <c r="V46" s="24"/>
      <c r="W46" s="24">
        <v>22148235</v>
      </c>
      <c r="X46" s="24">
        <v>22503936</v>
      </c>
      <c r="Y46" s="24">
        <v>-355701</v>
      </c>
      <c r="Z46" s="6">
        <v>-1.58</v>
      </c>
      <c r="AA46" s="22">
        <v>50666898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815629267</v>
      </c>
      <c r="D48" s="40">
        <f>+D28+D32+D38+D42+D47</f>
        <v>0</v>
      </c>
      <c r="E48" s="41">
        <f t="shared" si="9"/>
        <v>851014349</v>
      </c>
      <c r="F48" s="42">
        <f t="shared" si="9"/>
        <v>851014349</v>
      </c>
      <c r="G48" s="42">
        <f t="shared" si="9"/>
        <v>36159051</v>
      </c>
      <c r="H48" s="42">
        <f t="shared" si="9"/>
        <v>71915063</v>
      </c>
      <c r="I48" s="42">
        <f t="shared" si="9"/>
        <v>56896478</v>
      </c>
      <c r="J48" s="42">
        <f t="shared" si="9"/>
        <v>164970592</v>
      </c>
      <c r="K48" s="42">
        <f t="shared" si="9"/>
        <v>51948094</v>
      </c>
      <c r="L48" s="42">
        <f t="shared" si="9"/>
        <v>76026957</v>
      </c>
      <c r="M48" s="42">
        <f t="shared" si="9"/>
        <v>61434142</v>
      </c>
      <c r="N48" s="42">
        <f t="shared" si="9"/>
        <v>189409193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354379785</v>
      </c>
      <c r="X48" s="42">
        <f t="shared" si="9"/>
        <v>396647958</v>
      </c>
      <c r="Y48" s="42">
        <f t="shared" si="9"/>
        <v>-42268173</v>
      </c>
      <c r="Z48" s="43">
        <f>+IF(X48&lt;&gt;0,+(Y48/X48)*100,0)</f>
        <v>-10.656344536128938</v>
      </c>
      <c r="AA48" s="40">
        <f>+AA28+AA32+AA38+AA42+AA47</f>
        <v>851014349</v>
      </c>
    </row>
    <row r="49" spans="1:27" ht="13.5">
      <c r="A49" s="14" t="s">
        <v>58</v>
      </c>
      <c r="B49" s="15"/>
      <c r="C49" s="44">
        <f aca="true" t="shared" si="10" ref="C49:Y49">+C25-C48</f>
        <v>151758933</v>
      </c>
      <c r="D49" s="44">
        <f>+D25-D48</f>
        <v>0</v>
      </c>
      <c r="E49" s="45">
        <f t="shared" si="10"/>
        <v>82097872</v>
      </c>
      <c r="F49" s="46">
        <f t="shared" si="10"/>
        <v>82097872</v>
      </c>
      <c r="G49" s="46">
        <f t="shared" si="10"/>
        <v>140987510</v>
      </c>
      <c r="H49" s="46">
        <f t="shared" si="10"/>
        <v>-17873754</v>
      </c>
      <c r="I49" s="46">
        <f t="shared" si="10"/>
        <v>5012459</v>
      </c>
      <c r="J49" s="46">
        <f t="shared" si="10"/>
        <v>128126215</v>
      </c>
      <c r="K49" s="46">
        <f t="shared" si="10"/>
        <v>96070657</v>
      </c>
      <c r="L49" s="46">
        <f t="shared" si="10"/>
        <v>-31932084</v>
      </c>
      <c r="M49" s="46">
        <f t="shared" si="10"/>
        <v>82745877</v>
      </c>
      <c r="N49" s="46">
        <f t="shared" si="10"/>
        <v>146884450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275010665</v>
      </c>
      <c r="X49" s="46">
        <f>IF(F25=F48,0,X25-X48)</f>
        <v>141271446</v>
      </c>
      <c r="Y49" s="46">
        <f t="shared" si="10"/>
        <v>133739219</v>
      </c>
      <c r="Z49" s="47">
        <f>+IF(X49&lt;&gt;0,+(Y49/X49)*100,0)</f>
        <v>94.66825943014699</v>
      </c>
      <c r="AA49" s="44">
        <f>+AA25-AA48</f>
        <v>82097872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185360566</v>
      </c>
      <c r="D5" s="19">
        <f>SUM(D6:D8)</f>
        <v>0</v>
      </c>
      <c r="E5" s="20">
        <f t="shared" si="0"/>
        <v>231995267</v>
      </c>
      <c r="F5" s="21">
        <f t="shared" si="0"/>
        <v>231995267</v>
      </c>
      <c r="G5" s="21">
        <f t="shared" si="0"/>
        <v>44330817</v>
      </c>
      <c r="H5" s="21">
        <f t="shared" si="0"/>
        <v>12724771</v>
      </c>
      <c r="I5" s="21">
        <f t="shared" si="0"/>
        <v>11610463</v>
      </c>
      <c r="J5" s="21">
        <f t="shared" si="0"/>
        <v>68666051</v>
      </c>
      <c r="K5" s="21">
        <f t="shared" si="0"/>
        <v>12100040</v>
      </c>
      <c r="L5" s="21">
        <f t="shared" si="0"/>
        <v>33201313</v>
      </c>
      <c r="M5" s="21">
        <f t="shared" si="0"/>
        <v>18923707</v>
      </c>
      <c r="N5" s="21">
        <f t="shared" si="0"/>
        <v>64225060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132891111</v>
      </c>
      <c r="X5" s="21">
        <f t="shared" si="0"/>
        <v>115997634</v>
      </c>
      <c r="Y5" s="21">
        <f t="shared" si="0"/>
        <v>16893477</v>
      </c>
      <c r="Z5" s="4">
        <f>+IF(X5&lt;&gt;0,+(Y5/X5)*100,0)</f>
        <v>14.563639289401367</v>
      </c>
      <c r="AA5" s="19">
        <f>SUM(AA6:AA8)</f>
        <v>231995267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185132577</v>
      </c>
      <c r="D7" s="25"/>
      <c r="E7" s="26">
        <v>231665017</v>
      </c>
      <c r="F7" s="27">
        <v>231665017</v>
      </c>
      <c r="G7" s="27">
        <v>44317598</v>
      </c>
      <c r="H7" s="27">
        <v>12650386</v>
      </c>
      <c r="I7" s="27">
        <v>11591656</v>
      </c>
      <c r="J7" s="27">
        <v>68559640</v>
      </c>
      <c r="K7" s="27">
        <v>12075627</v>
      </c>
      <c r="L7" s="27">
        <v>33181080</v>
      </c>
      <c r="M7" s="27">
        <v>18907299</v>
      </c>
      <c r="N7" s="27">
        <v>64164006</v>
      </c>
      <c r="O7" s="27"/>
      <c r="P7" s="27"/>
      <c r="Q7" s="27"/>
      <c r="R7" s="27"/>
      <c r="S7" s="27"/>
      <c r="T7" s="27"/>
      <c r="U7" s="27"/>
      <c r="V7" s="27"/>
      <c r="W7" s="27">
        <v>132723646</v>
      </c>
      <c r="X7" s="27">
        <v>115832508</v>
      </c>
      <c r="Y7" s="27">
        <v>16891138</v>
      </c>
      <c r="Z7" s="7">
        <v>14.58</v>
      </c>
      <c r="AA7" s="25">
        <v>231665017</v>
      </c>
    </row>
    <row r="8" spans="1:27" ht="13.5">
      <c r="A8" s="5" t="s">
        <v>35</v>
      </c>
      <c r="B8" s="3"/>
      <c r="C8" s="22">
        <v>227989</v>
      </c>
      <c r="D8" s="22"/>
      <c r="E8" s="23">
        <v>330250</v>
      </c>
      <c r="F8" s="24">
        <v>330250</v>
      </c>
      <c r="G8" s="24">
        <v>13219</v>
      </c>
      <c r="H8" s="24">
        <v>74385</v>
      </c>
      <c r="I8" s="24">
        <v>18807</v>
      </c>
      <c r="J8" s="24">
        <v>106411</v>
      </c>
      <c r="K8" s="24">
        <v>24413</v>
      </c>
      <c r="L8" s="24">
        <v>20233</v>
      </c>
      <c r="M8" s="24">
        <v>16408</v>
      </c>
      <c r="N8" s="24">
        <v>61054</v>
      </c>
      <c r="O8" s="24"/>
      <c r="P8" s="24"/>
      <c r="Q8" s="24"/>
      <c r="R8" s="24"/>
      <c r="S8" s="24"/>
      <c r="T8" s="24"/>
      <c r="U8" s="24"/>
      <c r="V8" s="24"/>
      <c r="W8" s="24">
        <v>167465</v>
      </c>
      <c r="X8" s="24">
        <v>165126</v>
      </c>
      <c r="Y8" s="24">
        <v>2339</v>
      </c>
      <c r="Z8" s="6">
        <v>1.42</v>
      </c>
      <c r="AA8" s="22">
        <v>330250</v>
      </c>
    </row>
    <row r="9" spans="1:27" ht="13.5">
      <c r="A9" s="2" t="s">
        <v>36</v>
      </c>
      <c r="B9" s="3"/>
      <c r="C9" s="19">
        <f aca="true" t="shared" si="1" ref="C9:Y9">SUM(C10:C14)</f>
        <v>15844147</v>
      </c>
      <c r="D9" s="19">
        <f>SUM(D10:D14)</f>
        <v>0</v>
      </c>
      <c r="E9" s="20">
        <f t="shared" si="1"/>
        <v>14185930</v>
      </c>
      <c r="F9" s="21">
        <f t="shared" si="1"/>
        <v>14185930</v>
      </c>
      <c r="G9" s="21">
        <f t="shared" si="1"/>
        <v>377216</v>
      </c>
      <c r="H9" s="21">
        <f t="shared" si="1"/>
        <v>2126926</v>
      </c>
      <c r="I9" s="21">
        <f t="shared" si="1"/>
        <v>1327919</v>
      </c>
      <c r="J9" s="21">
        <f t="shared" si="1"/>
        <v>3832061</v>
      </c>
      <c r="K9" s="21">
        <f t="shared" si="1"/>
        <v>771545</v>
      </c>
      <c r="L9" s="21">
        <f t="shared" si="1"/>
        <v>813</v>
      </c>
      <c r="M9" s="21">
        <f t="shared" si="1"/>
        <v>1934714</v>
      </c>
      <c r="N9" s="21">
        <f t="shared" si="1"/>
        <v>2707072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6539133</v>
      </c>
      <c r="X9" s="21">
        <f t="shared" si="1"/>
        <v>7092966</v>
      </c>
      <c r="Y9" s="21">
        <f t="shared" si="1"/>
        <v>-553833</v>
      </c>
      <c r="Z9" s="4">
        <f>+IF(X9&lt;&gt;0,+(Y9/X9)*100,0)</f>
        <v>-7.808200405866883</v>
      </c>
      <c r="AA9" s="19">
        <f>SUM(AA10:AA14)</f>
        <v>14185930</v>
      </c>
    </row>
    <row r="10" spans="1:27" ht="13.5">
      <c r="A10" s="5" t="s">
        <v>37</v>
      </c>
      <c r="B10" s="3"/>
      <c r="C10" s="22">
        <v>13324147</v>
      </c>
      <c r="D10" s="22"/>
      <c r="E10" s="23">
        <v>11565430</v>
      </c>
      <c r="F10" s="24">
        <v>11565430</v>
      </c>
      <c r="G10" s="24">
        <v>377216</v>
      </c>
      <c r="H10" s="24">
        <v>2126926</v>
      </c>
      <c r="I10" s="24">
        <v>1058919</v>
      </c>
      <c r="J10" s="24">
        <v>3563061</v>
      </c>
      <c r="K10" s="24">
        <v>771545</v>
      </c>
      <c r="L10" s="24">
        <v>813</v>
      </c>
      <c r="M10" s="24">
        <v>1734714</v>
      </c>
      <c r="N10" s="24">
        <v>2507072</v>
      </c>
      <c r="O10" s="24"/>
      <c r="P10" s="24"/>
      <c r="Q10" s="24"/>
      <c r="R10" s="24"/>
      <c r="S10" s="24"/>
      <c r="T10" s="24"/>
      <c r="U10" s="24"/>
      <c r="V10" s="24"/>
      <c r="W10" s="24">
        <v>6070133</v>
      </c>
      <c r="X10" s="24">
        <v>5782716</v>
      </c>
      <c r="Y10" s="24">
        <v>287417</v>
      </c>
      <c r="Z10" s="6">
        <v>4.97</v>
      </c>
      <c r="AA10" s="22">
        <v>11565430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2520000</v>
      </c>
      <c r="D12" s="22"/>
      <c r="E12" s="23">
        <v>2620500</v>
      </c>
      <c r="F12" s="24">
        <v>2620500</v>
      </c>
      <c r="G12" s="24"/>
      <c r="H12" s="24"/>
      <c r="I12" s="24">
        <v>269000</v>
      </c>
      <c r="J12" s="24">
        <v>269000</v>
      </c>
      <c r="K12" s="24"/>
      <c r="L12" s="24"/>
      <c r="M12" s="24">
        <v>200000</v>
      </c>
      <c r="N12" s="24">
        <v>200000</v>
      </c>
      <c r="O12" s="24"/>
      <c r="P12" s="24"/>
      <c r="Q12" s="24"/>
      <c r="R12" s="24"/>
      <c r="S12" s="24"/>
      <c r="T12" s="24"/>
      <c r="U12" s="24"/>
      <c r="V12" s="24"/>
      <c r="W12" s="24">
        <v>469000</v>
      </c>
      <c r="X12" s="24">
        <v>1310250</v>
      </c>
      <c r="Y12" s="24">
        <v>-841250</v>
      </c>
      <c r="Z12" s="6">
        <v>-64.21</v>
      </c>
      <c r="AA12" s="22">
        <v>2620500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35227847</v>
      </c>
      <c r="D15" s="19">
        <f>SUM(D16:D18)</f>
        <v>0</v>
      </c>
      <c r="E15" s="20">
        <f t="shared" si="2"/>
        <v>31685000</v>
      </c>
      <c r="F15" s="21">
        <f t="shared" si="2"/>
        <v>31685000</v>
      </c>
      <c r="G15" s="21">
        <f t="shared" si="2"/>
        <v>4520906</v>
      </c>
      <c r="H15" s="21">
        <f t="shared" si="2"/>
        <v>3780527</v>
      </c>
      <c r="I15" s="21">
        <f t="shared" si="2"/>
        <v>2293153</v>
      </c>
      <c r="J15" s="21">
        <f t="shared" si="2"/>
        <v>10594586</v>
      </c>
      <c r="K15" s="21">
        <f t="shared" si="2"/>
        <v>0</v>
      </c>
      <c r="L15" s="21">
        <f t="shared" si="2"/>
        <v>1422366</v>
      </c>
      <c r="M15" s="21">
        <f t="shared" si="2"/>
        <v>-5642874</v>
      </c>
      <c r="N15" s="21">
        <f t="shared" si="2"/>
        <v>-4220508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6374078</v>
      </c>
      <c r="X15" s="21">
        <f t="shared" si="2"/>
        <v>15842502</v>
      </c>
      <c r="Y15" s="21">
        <f t="shared" si="2"/>
        <v>-9468424</v>
      </c>
      <c r="Z15" s="4">
        <f>+IF(X15&lt;&gt;0,+(Y15/X15)*100,0)</f>
        <v>-59.765963734768654</v>
      </c>
      <c r="AA15" s="19">
        <f>SUM(AA16:AA18)</f>
        <v>31685000</v>
      </c>
    </row>
    <row r="16" spans="1:27" ht="13.5">
      <c r="A16" s="5" t="s">
        <v>43</v>
      </c>
      <c r="B16" s="3"/>
      <c r="C16" s="22">
        <v>170267</v>
      </c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35057580</v>
      </c>
      <c r="D17" s="22"/>
      <c r="E17" s="23">
        <v>31685000</v>
      </c>
      <c r="F17" s="24">
        <v>31685000</v>
      </c>
      <c r="G17" s="24">
        <v>4520906</v>
      </c>
      <c r="H17" s="24">
        <v>3780527</v>
      </c>
      <c r="I17" s="24">
        <v>2293153</v>
      </c>
      <c r="J17" s="24">
        <v>10594586</v>
      </c>
      <c r="K17" s="24"/>
      <c r="L17" s="24">
        <v>1422366</v>
      </c>
      <c r="M17" s="24">
        <v>-5642874</v>
      </c>
      <c r="N17" s="24">
        <v>-4220508</v>
      </c>
      <c r="O17" s="24"/>
      <c r="P17" s="24"/>
      <c r="Q17" s="24"/>
      <c r="R17" s="24"/>
      <c r="S17" s="24"/>
      <c r="T17" s="24"/>
      <c r="U17" s="24"/>
      <c r="V17" s="24"/>
      <c r="W17" s="24">
        <v>6374078</v>
      </c>
      <c r="X17" s="24">
        <v>15842502</v>
      </c>
      <c r="Y17" s="24">
        <v>-9468424</v>
      </c>
      <c r="Z17" s="6">
        <v>-59.77</v>
      </c>
      <c r="AA17" s="22">
        <v>31685000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93504365</v>
      </c>
      <c r="D19" s="19">
        <f>SUM(D20:D23)</f>
        <v>0</v>
      </c>
      <c r="E19" s="20">
        <f t="shared" si="3"/>
        <v>115663766</v>
      </c>
      <c r="F19" s="21">
        <f t="shared" si="3"/>
        <v>115663766</v>
      </c>
      <c r="G19" s="21">
        <f t="shared" si="3"/>
        <v>12801945</v>
      </c>
      <c r="H19" s="21">
        <f t="shared" si="3"/>
        <v>10285974</v>
      </c>
      <c r="I19" s="21">
        <f t="shared" si="3"/>
        <v>10543588</v>
      </c>
      <c r="J19" s="21">
        <f t="shared" si="3"/>
        <v>33631507</v>
      </c>
      <c r="K19" s="21">
        <f t="shared" si="3"/>
        <v>6744543</v>
      </c>
      <c r="L19" s="21">
        <f t="shared" si="3"/>
        <v>8095081</v>
      </c>
      <c r="M19" s="21">
        <f t="shared" si="3"/>
        <v>9008842</v>
      </c>
      <c r="N19" s="21">
        <f t="shared" si="3"/>
        <v>23848466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57479973</v>
      </c>
      <c r="X19" s="21">
        <f t="shared" si="3"/>
        <v>57831888</v>
      </c>
      <c r="Y19" s="21">
        <f t="shared" si="3"/>
        <v>-351915</v>
      </c>
      <c r="Z19" s="4">
        <f>+IF(X19&lt;&gt;0,+(Y19/X19)*100,0)</f>
        <v>-0.6085137666610504</v>
      </c>
      <c r="AA19" s="19">
        <f>SUM(AA20:AA23)</f>
        <v>115663766</v>
      </c>
    </row>
    <row r="20" spans="1:27" ht="13.5">
      <c r="A20" s="5" t="s">
        <v>47</v>
      </c>
      <c r="B20" s="3"/>
      <c r="C20" s="22">
        <v>83081990</v>
      </c>
      <c r="D20" s="22"/>
      <c r="E20" s="23">
        <v>104327250</v>
      </c>
      <c r="F20" s="24">
        <v>104327250</v>
      </c>
      <c r="G20" s="24">
        <v>11841514</v>
      </c>
      <c r="H20" s="24">
        <v>9323703</v>
      </c>
      <c r="I20" s="24">
        <v>9586834</v>
      </c>
      <c r="J20" s="24">
        <v>30752051</v>
      </c>
      <c r="K20" s="24">
        <v>5781617</v>
      </c>
      <c r="L20" s="24">
        <v>7130861</v>
      </c>
      <c r="M20" s="24">
        <v>8040520</v>
      </c>
      <c r="N20" s="24">
        <v>20952998</v>
      </c>
      <c r="O20" s="24"/>
      <c r="P20" s="24"/>
      <c r="Q20" s="24"/>
      <c r="R20" s="24"/>
      <c r="S20" s="24"/>
      <c r="T20" s="24"/>
      <c r="U20" s="24"/>
      <c r="V20" s="24"/>
      <c r="W20" s="24">
        <v>51705049</v>
      </c>
      <c r="X20" s="24">
        <v>52163628</v>
      </c>
      <c r="Y20" s="24">
        <v>-458579</v>
      </c>
      <c r="Z20" s="6">
        <v>-0.88</v>
      </c>
      <c r="AA20" s="22">
        <v>104327250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10422375</v>
      </c>
      <c r="D23" s="22"/>
      <c r="E23" s="23">
        <v>11336516</v>
      </c>
      <c r="F23" s="24">
        <v>11336516</v>
      </c>
      <c r="G23" s="24">
        <v>960431</v>
      </c>
      <c r="H23" s="24">
        <v>962271</v>
      </c>
      <c r="I23" s="24">
        <v>956754</v>
      </c>
      <c r="J23" s="24">
        <v>2879456</v>
      </c>
      <c r="K23" s="24">
        <v>962926</v>
      </c>
      <c r="L23" s="24">
        <v>964220</v>
      </c>
      <c r="M23" s="24">
        <v>968322</v>
      </c>
      <c r="N23" s="24">
        <v>2895468</v>
      </c>
      <c r="O23" s="24"/>
      <c r="P23" s="24"/>
      <c r="Q23" s="24"/>
      <c r="R23" s="24"/>
      <c r="S23" s="24"/>
      <c r="T23" s="24"/>
      <c r="U23" s="24"/>
      <c r="V23" s="24"/>
      <c r="W23" s="24">
        <v>5774924</v>
      </c>
      <c r="X23" s="24">
        <v>5668260</v>
      </c>
      <c r="Y23" s="24">
        <v>106664</v>
      </c>
      <c r="Z23" s="6">
        <v>1.88</v>
      </c>
      <c r="AA23" s="22">
        <v>11336516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329936925</v>
      </c>
      <c r="D25" s="40">
        <f>+D5+D9+D15+D19+D24</f>
        <v>0</v>
      </c>
      <c r="E25" s="41">
        <f t="shared" si="4"/>
        <v>393529963</v>
      </c>
      <c r="F25" s="42">
        <f t="shared" si="4"/>
        <v>393529963</v>
      </c>
      <c r="G25" s="42">
        <f t="shared" si="4"/>
        <v>62030884</v>
      </c>
      <c r="H25" s="42">
        <f t="shared" si="4"/>
        <v>28918198</v>
      </c>
      <c r="I25" s="42">
        <f t="shared" si="4"/>
        <v>25775123</v>
      </c>
      <c r="J25" s="42">
        <f t="shared" si="4"/>
        <v>116724205</v>
      </c>
      <c r="K25" s="42">
        <f t="shared" si="4"/>
        <v>19616128</v>
      </c>
      <c r="L25" s="42">
        <f t="shared" si="4"/>
        <v>42719573</v>
      </c>
      <c r="M25" s="42">
        <f t="shared" si="4"/>
        <v>24224389</v>
      </c>
      <c r="N25" s="42">
        <f t="shared" si="4"/>
        <v>86560090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203284295</v>
      </c>
      <c r="X25" s="42">
        <f t="shared" si="4"/>
        <v>196764990</v>
      </c>
      <c r="Y25" s="42">
        <f t="shared" si="4"/>
        <v>6519305</v>
      </c>
      <c r="Z25" s="43">
        <f>+IF(X25&lt;&gt;0,+(Y25/X25)*100,0)</f>
        <v>3.313244393730816</v>
      </c>
      <c r="AA25" s="40">
        <f>+AA5+AA9+AA15+AA19+AA24</f>
        <v>393529963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118171209</v>
      </c>
      <c r="D28" s="19">
        <f>SUM(D29:D31)</f>
        <v>0</v>
      </c>
      <c r="E28" s="20">
        <f t="shared" si="5"/>
        <v>166185522</v>
      </c>
      <c r="F28" s="21">
        <f t="shared" si="5"/>
        <v>166185522</v>
      </c>
      <c r="G28" s="21">
        <f t="shared" si="5"/>
        <v>10115585</v>
      </c>
      <c r="H28" s="21">
        <f t="shared" si="5"/>
        <v>7690581</v>
      </c>
      <c r="I28" s="21">
        <f t="shared" si="5"/>
        <v>9724963</v>
      </c>
      <c r="J28" s="21">
        <f t="shared" si="5"/>
        <v>27531129</v>
      </c>
      <c r="K28" s="21">
        <f t="shared" si="5"/>
        <v>10868888</v>
      </c>
      <c r="L28" s="21">
        <f t="shared" si="5"/>
        <v>10177624</v>
      </c>
      <c r="M28" s="21">
        <f t="shared" si="5"/>
        <v>7914881</v>
      </c>
      <c r="N28" s="21">
        <f t="shared" si="5"/>
        <v>28961393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56492522</v>
      </c>
      <c r="X28" s="21">
        <f t="shared" si="5"/>
        <v>83092758</v>
      </c>
      <c r="Y28" s="21">
        <f t="shared" si="5"/>
        <v>-26600236</v>
      </c>
      <c r="Z28" s="4">
        <f>+IF(X28&lt;&gt;0,+(Y28/X28)*100,0)</f>
        <v>-32.012700793972925</v>
      </c>
      <c r="AA28" s="19">
        <f>SUM(AA29:AA31)</f>
        <v>166185522</v>
      </c>
    </row>
    <row r="29" spans="1:27" ht="13.5">
      <c r="A29" s="5" t="s">
        <v>33</v>
      </c>
      <c r="B29" s="3"/>
      <c r="C29" s="22">
        <v>21383737</v>
      </c>
      <c r="D29" s="22"/>
      <c r="E29" s="23">
        <v>36506783</v>
      </c>
      <c r="F29" s="24">
        <v>36506783</v>
      </c>
      <c r="G29" s="24">
        <v>3151979</v>
      </c>
      <c r="H29" s="24">
        <v>2806619</v>
      </c>
      <c r="I29" s="24">
        <v>3279413</v>
      </c>
      <c r="J29" s="24">
        <v>9238011</v>
      </c>
      <c r="K29" s="24">
        <v>3434733</v>
      </c>
      <c r="L29" s="24">
        <v>2117422</v>
      </c>
      <c r="M29" s="24">
        <v>3165155</v>
      </c>
      <c r="N29" s="24">
        <v>8717310</v>
      </c>
      <c r="O29" s="24"/>
      <c r="P29" s="24"/>
      <c r="Q29" s="24"/>
      <c r="R29" s="24"/>
      <c r="S29" s="24"/>
      <c r="T29" s="24"/>
      <c r="U29" s="24"/>
      <c r="V29" s="24"/>
      <c r="W29" s="24">
        <v>17955321</v>
      </c>
      <c r="X29" s="24">
        <v>18253392</v>
      </c>
      <c r="Y29" s="24">
        <v>-298071</v>
      </c>
      <c r="Z29" s="6">
        <v>-1.63</v>
      </c>
      <c r="AA29" s="22">
        <v>36506783</v>
      </c>
    </row>
    <row r="30" spans="1:27" ht="13.5">
      <c r="A30" s="5" t="s">
        <v>34</v>
      </c>
      <c r="B30" s="3"/>
      <c r="C30" s="25">
        <v>65927805</v>
      </c>
      <c r="D30" s="25"/>
      <c r="E30" s="26">
        <v>87451265</v>
      </c>
      <c r="F30" s="27">
        <v>87451265</v>
      </c>
      <c r="G30" s="27">
        <v>2396369</v>
      </c>
      <c r="H30" s="27">
        <v>2939098</v>
      </c>
      <c r="I30" s="27">
        <v>3815096</v>
      </c>
      <c r="J30" s="27">
        <v>9150563</v>
      </c>
      <c r="K30" s="27">
        <v>3476752</v>
      </c>
      <c r="L30" s="27">
        <v>6333302</v>
      </c>
      <c r="M30" s="27">
        <v>2213791</v>
      </c>
      <c r="N30" s="27">
        <v>12023845</v>
      </c>
      <c r="O30" s="27"/>
      <c r="P30" s="27"/>
      <c r="Q30" s="27"/>
      <c r="R30" s="27"/>
      <c r="S30" s="27"/>
      <c r="T30" s="27"/>
      <c r="U30" s="27"/>
      <c r="V30" s="27"/>
      <c r="W30" s="27">
        <v>21174408</v>
      </c>
      <c r="X30" s="27">
        <v>43725630</v>
      </c>
      <c r="Y30" s="27">
        <v>-22551222</v>
      </c>
      <c r="Z30" s="7">
        <v>-51.57</v>
      </c>
      <c r="AA30" s="25">
        <v>87451265</v>
      </c>
    </row>
    <row r="31" spans="1:27" ht="13.5">
      <c r="A31" s="5" t="s">
        <v>35</v>
      </c>
      <c r="B31" s="3"/>
      <c r="C31" s="22">
        <v>30859667</v>
      </c>
      <c r="D31" s="22"/>
      <c r="E31" s="23">
        <v>42227474</v>
      </c>
      <c r="F31" s="24">
        <v>42227474</v>
      </c>
      <c r="G31" s="24">
        <v>4567237</v>
      </c>
      <c r="H31" s="24">
        <v>1944864</v>
      </c>
      <c r="I31" s="24">
        <v>2630454</v>
      </c>
      <c r="J31" s="24">
        <v>9142555</v>
      </c>
      <c r="K31" s="24">
        <v>3957403</v>
      </c>
      <c r="L31" s="24">
        <v>1726900</v>
      </c>
      <c r="M31" s="24">
        <v>2535935</v>
      </c>
      <c r="N31" s="24">
        <v>8220238</v>
      </c>
      <c r="O31" s="24"/>
      <c r="P31" s="24"/>
      <c r="Q31" s="24"/>
      <c r="R31" s="24"/>
      <c r="S31" s="24"/>
      <c r="T31" s="24"/>
      <c r="U31" s="24"/>
      <c r="V31" s="24"/>
      <c r="W31" s="24">
        <v>17362793</v>
      </c>
      <c r="X31" s="24">
        <v>21113736</v>
      </c>
      <c r="Y31" s="24">
        <v>-3750943</v>
      </c>
      <c r="Z31" s="6">
        <v>-17.77</v>
      </c>
      <c r="AA31" s="22">
        <v>42227474</v>
      </c>
    </row>
    <row r="32" spans="1:27" ht="13.5">
      <c r="A32" s="2" t="s">
        <v>36</v>
      </c>
      <c r="B32" s="3"/>
      <c r="C32" s="19">
        <f aca="true" t="shared" si="6" ref="C32:Y32">SUM(C33:C37)</f>
        <v>34400256</v>
      </c>
      <c r="D32" s="19">
        <f>SUM(D33:D37)</f>
        <v>0</v>
      </c>
      <c r="E32" s="20">
        <f t="shared" si="6"/>
        <v>58282164</v>
      </c>
      <c r="F32" s="21">
        <f t="shared" si="6"/>
        <v>58282164</v>
      </c>
      <c r="G32" s="21">
        <f t="shared" si="6"/>
        <v>3939764</v>
      </c>
      <c r="H32" s="21">
        <f t="shared" si="6"/>
        <v>3066295</v>
      </c>
      <c r="I32" s="21">
        <f t="shared" si="6"/>
        <v>3372599</v>
      </c>
      <c r="J32" s="21">
        <f t="shared" si="6"/>
        <v>10378658</v>
      </c>
      <c r="K32" s="21">
        <f t="shared" si="6"/>
        <v>4484378</v>
      </c>
      <c r="L32" s="21">
        <f t="shared" si="6"/>
        <v>4059547</v>
      </c>
      <c r="M32" s="21">
        <f t="shared" si="6"/>
        <v>3746222</v>
      </c>
      <c r="N32" s="21">
        <f t="shared" si="6"/>
        <v>12290147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22668805</v>
      </c>
      <c r="X32" s="21">
        <f t="shared" si="6"/>
        <v>29141082</v>
      </c>
      <c r="Y32" s="21">
        <f t="shared" si="6"/>
        <v>-6472277</v>
      </c>
      <c r="Z32" s="4">
        <f>+IF(X32&lt;&gt;0,+(Y32/X32)*100,0)</f>
        <v>-22.21014648666786</v>
      </c>
      <c r="AA32" s="19">
        <f>SUM(AA33:AA37)</f>
        <v>58282164</v>
      </c>
    </row>
    <row r="33" spans="1:27" ht="13.5">
      <c r="A33" s="5" t="s">
        <v>37</v>
      </c>
      <c r="B33" s="3"/>
      <c r="C33" s="22">
        <v>21246349</v>
      </c>
      <c r="D33" s="22"/>
      <c r="E33" s="23">
        <v>46216547</v>
      </c>
      <c r="F33" s="24">
        <v>46216547</v>
      </c>
      <c r="G33" s="24">
        <v>3186291</v>
      </c>
      <c r="H33" s="24">
        <v>2241447</v>
      </c>
      <c r="I33" s="24">
        <v>2639751</v>
      </c>
      <c r="J33" s="24">
        <v>8067489</v>
      </c>
      <c r="K33" s="24">
        <v>3598451</v>
      </c>
      <c r="L33" s="24">
        <v>3447628</v>
      </c>
      <c r="M33" s="24">
        <v>2948692</v>
      </c>
      <c r="N33" s="24">
        <v>9994771</v>
      </c>
      <c r="O33" s="24"/>
      <c r="P33" s="24"/>
      <c r="Q33" s="24"/>
      <c r="R33" s="24"/>
      <c r="S33" s="24"/>
      <c r="T33" s="24"/>
      <c r="U33" s="24"/>
      <c r="V33" s="24"/>
      <c r="W33" s="24">
        <v>18062260</v>
      </c>
      <c r="X33" s="24">
        <v>23108274</v>
      </c>
      <c r="Y33" s="24">
        <v>-5046014</v>
      </c>
      <c r="Z33" s="6">
        <v>-21.84</v>
      </c>
      <c r="AA33" s="22">
        <v>46216547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13153907</v>
      </c>
      <c r="D35" s="22"/>
      <c r="E35" s="23">
        <v>12065617</v>
      </c>
      <c r="F35" s="24">
        <v>12065617</v>
      </c>
      <c r="G35" s="24">
        <v>753473</v>
      </c>
      <c r="H35" s="24">
        <v>824848</v>
      </c>
      <c r="I35" s="24">
        <v>732848</v>
      </c>
      <c r="J35" s="24">
        <v>2311169</v>
      </c>
      <c r="K35" s="24">
        <v>885927</v>
      </c>
      <c r="L35" s="24">
        <v>611919</v>
      </c>
      <c r="M35" s="24">
        <v>797530</v>
      </c>
      <c r="N35" s="24">
        <v>2295376</v>
      </c>
      <c r="O35" s="24"/>
      <c r="P35" s="24"/>
      <c r="Q35" s="24"/>
      <c r="R35" s="24"/>
      <c r="S35" s="24"/>
      <c r="T35" s="24"/>
      <c r="U35" s="24"/>
      <c r="V35" s="24"/>
      <c r="W35" s="24">
        <v>4606545</v>
      </c>
      <c r="X35" s="24">
        <v>6032808</v>
      </c>
      <c r="Y35" s="24">
        <v>-1426263</v>
      </c>
      <c r="Z35" s="6">
        <v>-23.64</v>
      </c>
      <c r="AA35" s="22">
        <v>12065617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80757949</v>
      </c>
      <c r="D38" s="19">
        <f>SUM(D39:D41)</f>
        <v>0</v>
      </c>
      <c r="E38" s="20">
        <f t="shared" si="7"/>
        <v>101776145</v>
      </c>
      <c r="F38" s="21">
        <f t="shared" si="7"/>
        <v>101776145</v>
      </c>
      <c r="G38" s="21">
        <f t="shared" si="7"/>
        <v>1731200</v>
      </c>
      <c r="H38" s="21">
        <f t="shared" si="7"/>
        <v>2884487</v>
      </c>
      <c r="I38" s="21">
        <f t="shared" si="7"/>
        <v>1916573</v>
      </c>
      <c r="J38" s="21">
        <f t="shared" si="7"/>
        <v>6532260</v>
      </c>
      <c r="K38" s="21">
        <f t="shared" si="7"/>
        <v>2411889</v>
      </c>
      <c r="L38" s="21">
        <f t="shared" si="7"/>
        <v>4113288</v>
      </c>
      <c r="M38" s="21">
        <f t="shared" si="7"/>
        <v>3861844</v>
      </c>
      <c r="N38" s="21">
        <f t="shared" si="7"/>
        <v>10387021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16919281</v>
      </c>
      <c r="X38" s="21">
        <f t="shared" si="7"/>
        <v>50888070</v>
      </c>
      <c r="Y38" s="21">
        <f t="shared" si="7"/>
        <v>-33968789</v>
      </c>
      <c r="Z38" s="4">
        <f>+IF(X38&lt;&gt;0,+(Y38/X38)*100,0)</f>
        <v>-66.75196956771991</v>
      </c>
      <c r="AA38" s="19">
        <f>SUM(AA39:AA41)</f>
        <v>101776145</v>
      </c>
    </row>
    <row r="39" spans="1:27" ht="13.5">
      <c r="A39" s="5" t="s">
        <v>43</v>
      </c>
      <c r="B39" s="3"/>
      <c r="C39" s="22">
        <v>8248898</v>
      </c>
      <c r="D39" s="22"/>
      <c r="E39" s="23">
        <v>17094241</v>
      </c>
      <c r="F39" s="24">
        <v>17094241</v>
      </c>
      <c r="G39" s="24">
        <v>567453</v>
      </c>
      <c r="H39" s="24">
        <v>1045871</v>
      </c>
      <c r="I39" s="24">
        <v>561429</v>
      </c>
      <c r="J39" s="24">
        <v>2174753</v>
      </c>
      <c r="K39" s="24">
        <v>594436</v>
      </c>
      <c r="L39" s="24">
        <v>1838852</v>
      </c>
      <c r="M39" s="24">
        <v>2238303</v>
      </c>
      <c r="N39" s="24">
        <v>4671591</v>
      </c>
      <c r="O39" s="24"/>
      <c r="P39" s="24"/>
      <c r="Q39" s="24"/>
      <c r="R39" s="24"/>
      <c r="S39" s="24"/>
      <c r="T39" s="24"/>
      <c r="U39" s="24"/>
      <c r="V39" s="24"/>
      <c r="W39" s="24">
        <v>6846344</v>
      </c>
      <c r="X39" s="24">
        <v>8547120</v>
      </c>
      <c r="Y39" s="24">
        <v>-1700776</v>
      </c>
      <c r="Z39" s="6">
        <v>-19.9</v>
      </c>
      <c r="AA39" s="22">
        <v>17094241</v>
      </c>
    </row>
    <row r="40" spans="1:27" ht="13.5">
      <c r="A40" s="5" t="s">
        <v>44</v>
      </c>
      <c r="B40" s="3"/>
      <c r="C40" s="22">
        <v>72509051</v>
      </c>
      <c r="D40" s="22"/>
      <c r="E40" s="23">
        <v>84681904</v>
      </c>
      <c r="F40" s="24">
        <v>84681904</v>
      </c>
      <c r="G40" s="24">
        <v>1163747</v>
      </c>
      <c r="H40" s="24">
        <v>1838616</v>
      </c>
      <c r="I40" s="24">
        <v>1355144</v>
      </c>
      <c r="J40" s="24">
        <v>4357507</v>
      </c>
      <c r="K40" s="24">
        <v>1817453</v>
      </c>
      <c r="L40" s="24">
        <v>2274436</v>
      </c>
      <c r="M40" s="24">
        <v>1623541</v>
      </c>
      <c r="N40" s="24">
        <v>5715430</v>
      </c>
      <c r="O40" s="24"/>
      <c r="P40" s="24"/>
      <c r="Q40" s="24"/>
      <c r="R40" s="24"/>
      <c r="S40" s="24"/>
      <c r="T40" s="24"/>
      <c r="U40" s="24"/>
      <c r="V40" s="24"/>
      <c r="W40" s="24">
        <v>10072937</v>
      </c>
      <c r="X40" s="24">
        <v>42340950</v>
      </c>
      <c r="Y40" s="24">
        <v>-32268013</v>
      </c>
      <c r="Z40" s="6">
        <v>-76.21</v>
      </c>
      <c r="AA40" s="22">
        <v>84681904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99136386</v>
      </c>
      <c r="D42" s="19">
        <f>SUM(D43:D46)</f>
        <v>0</v>
      </c>
      <c r="E42" s="20">
        <f t="shared" si="8"/>
        <v>112574800</v>
      </c>
      <c r="F42" s="21">
        <f t="shared" si="8"/>
        <v>112574800</v>
      </c>
      <c r="G42" s="21">
        <f t="shared" si="8"/>
        <v>9749999</v>
      </c>
      <c r="H42" s="21">
        <f t="shared" si="8"/>
        <v>5972179</v>
      </c>
      <c r="I42" s="21">
        <f t="shared" si="8"/>
        <v>6844046</v>
      </c>
      <c r="J42" s="21">
        <f t="shared" si="8"/>
        <v>22566224</v>
      </c>
      <c r="K42" s="21">
        <f t="shared" si="8"/>
        <v>11813725</v>
      </c>
      <c r="L42" s="21">
        <f t="shared" si="8"/>
        <v>13393948</v>
      </c>
      <c r="M42" s="21">
        <f t="shared" si="8"/>
        <v>3166138</v>
      </c>
      <c r="N42" s="21">
        <f t="shared" si="8"/>
        <v>28373811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50940035</v>
      </c>
      <c r="X42" s="21">
        <f t="shared" si="8"/>
        <v>56287398</v>
      </c>
      <c r="Y42" s="21">
        <f t="shared" si="8"/>
        <v>-5347363</v>
      </c>
      <c r="Z42" s="4">
        <f>+IF(X42&lt;&gt;0,+(Y42/X42)*100,0)</f>
        <v>-9.50010693334945</v>
      </c>
      <c r="AA42" s="19">
        <f>SUM(AA43:AA46)</f>
        <v>112574800</v>
      </c>
    </row>
    <row r="43" spans="1:27" ht="13.5">
      <c r="A43" s="5" t="s">
        <v>47</v>
      </c>
      <c r="B43" s="3"/>
      <c r="C43" s="22">
        <v>91855193</v>
      </c>
      <c r="D43" s="22"/>
      <c r="E43" s="23">
        <v>107173802</v>
      </c>
      <c r="F43" s="24">
        <v>107173802</v>
      </c>
      <c r="G43" s="24">
        <v>9706604</v>
      </c>
      <c r="H43" s="24">
        <v>5200962</v>
      </c>
      <c r="I43" s="24">
        <v>6597790</v>
      </c>
      <c r="J43" s="24">
        <v>21505356</v>
      </c>
      <c r="K43" s="24">
        <v>11361347</v>
      </c>
      <c r="L43" s="24">
        <v>12757117</v>
      </c>
      <c r="M43" s="24">
        <v>2623723</v>
      </c>
      <c r="N43" s="24">
        <v>26742187</v>
      </c>
      <c r="O43" s="24"/>
      <c r="P43" s="24"/>
      <c r="Q43" s="24"/>
      <c r="R43" s="24"/>
      <c r="S43" s="24"/>
      <c r="T43" s="24"/>
      <c r="U43" s="24"/>
      <c r="V43" s="24"/>
      <c r="W43" s="24">
        <v>48247543</v>
      </c>
      <c r="X43" s="24">
        <v>53586900</v>
      </c>
      <c r="Y43" s="24">
        <v>-5339357</v>
      </c>
      <c r="Z43" s="6">
        <v>-9.96</v>
      </c>
      <c r="AA43" s="22">
        <v>107173802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7281193</v>
      </c>
      <c r="D46" s="22"/>
      <c r="E46" s="23">
        <v>5400998</v>
      </c>
      <c r="F46" s="24">
        <v>5400998</v>
      </c>
      <c r="G46" s="24">
        <v>43395</v>
      </c>
      <c r="H46" s="24">
        <v>771217</v>
      </c>
      <c r="I46" s="24">
        <v>246256</v>
      </c>
      <c r="J46" s="24">
        <v>1060868</v>
      </c>
      <c r="K46" s="24">
        <v>452378</v>
      </c>
      <c r="L46" s="24">
        <v>636831</v>
      </c>
      <c r="M46" s="24">
        <v>542415</v>
      </c>
      <c r="N46" s="24">
        <v>1631624</v>
      </c>
      <c r="O46" s="24"/>
      <c r="P46" s="24"/>
      <c r="Q46" s="24"/>
      <c r="R46" s="24"/>
      <c r="S46" s="24"/>
      <c r="T46" s="24"/>
      <c r="U46" s="24"/>
      <c r="V46" s="24"/>
      <c r="W46" s="24">
        <v>2692492</v>
      </c>
      <c r="X46" s="24">
        <v>2700498</v>
      </c>
      <c r="Y46" s="24">
        <v>-8006</v>
      </c>
      <c r="Z46" s="6">
        <v>-0.3</v>
      </c>
      <c r="AA46" s="22">
        <v>5400998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332465800</v>
      </c>
      <c r="D48" s="40">
        <f>+D28+D32+D38+D42+D47</f>
        <v>0</v>
      </c>
      <c r="E48" s="41">
        <f t="shared" si="9"/>
        <v>438818631</v>
      </c>
      <c r="F48" s="42">
        <f t="shared" si="9"/>
        <v>438818631</v>
      </c>
      <c r="G48" s="42">
        <f t="shared" si="9"/>
        <v>25536548</v>
      </c>
      <c r="H48" s="42">
        <f t="shared" si="9"/>
        <v>19613542</v>
      </c>
      <c r="I48" s="42">
        <f t="shared" si="9"/>
        <v>21858181</v>
      </c>
      <c r="J48" s="42">
        <f t="shared" si="9"/>
        <v>67008271</v>
      </c>
      <c r="K48" s="42">
        <f t="shared" si="9"/>
        <v>29578880</v>
      </c>
      <c r="L48" s="42">
        <f t="shared" si="9"/>
        <v>31744407</v>
      </c>
      <c r="M48" s="42">
        <f t="shared" si="9"/>
        <v>18689085</v>
      </c>
      <c r="N48" s="42">
        <f t="shared" si="9"/>
        <v>80012372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147020643</v>
      </c>
      <c r="X48" s="42">
        <f t="shared" si="9"/>
        <v>219409308</v>
      </c>
      <c r="Y48" s="42">
        <f t="shared" si="9"/>
        <v>-72388665</v>
      </c>
      <c r="Z48" s="43">
        <f>+IF(X48&lt;&gt;0,+(Y48/X48)*100,0)</f>
        <v>-32.992522359169925</v>
      </c>
      <c r="AA48" s="40">
        <f>+AA28+AA32+AA38+AA42+AA47</f>
        <v>438818631</v>
      </c>
    </row>
    <row r="49" spans="1:27" ht="13.5">
      <c r="A49" s="14" t="s">
        <v>58</v>
      </c>
      <c r="B49" s="15"/>
      <c r="C49" s="44">
        <f aca="true" t="shared" si="10" ref="C49:Y49">+C25-C48</f>
        <v>-2528875</v>
      </c>
      <c r="D49" s="44">
        <f>+D25-D48</f>
        <v>0</v>
      </c>
      <c r="E49" s="45">
        <f t="shared" si="10"/>
        <v>-45288668</v>
      </c>
      <c r="F49" s="46">
        <f t="shared" si="10"/>
        <v>-45288668</v>
      </c>
      <c r="G49" s="46">
        <f t="shared" si="10"/>
        <v>36494336</v>
      </c>
      <c r="H49" s="46">
        <f t="shared" si="10"/>
        <v>9304656</v>
      </c>
      <c r="I49" s="46">
        <f t="shared" si="10"/>
        <v>3916942</v>
      </c>
      <c r="J49" s="46">
        <f t="shared" si="10"/>
        <v>49715934</v>
      </c>
      <c r="K49" s="46">
        <f t="shared" si="10"/>
        <v>-9962752</v>
      </c>
      <c r="L49" s="46">
        <f t="shared" si="10"/>
        <v>10975166</v>
      </c>
      <c r="M49" s="46">
        <f t="shared" si="10"/>
        <v>5535304</v>
      </c>
      <c r="N49" s="46">
        <f t="shared" si="10"/>
        <v>6547718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56263652</v>
      </c>
      <c r="X49" s="46">
        <f>IF(F25=F48,0,X25-X48)</f>
        <v>-22644318</v>
      </c>
      <c r="Y49" s="46">
        <f t="shared" si="10"/>
        <v>78907970</v>
      </c>
      <c r="Z49" s="47">
        <f>+IF(X49&lt;&gt;0,+(Y49/X49)*100,0)</f>
        <v>-348.4669752473888</v>
      </c>
      <c r="AA49" s="44">
        <f>+AA25-AA48</f>
        <v>-45288668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115665228</v>
      </c>
      <c r="D5" s="19">
        <f>SUM(D6:D8)</f>
        <v>0</v>
      </c>
      <c r="E5" s="20">
        <f t="shared" si="0"/>
        <v>124072855</v>
      </c>
      <c r="F5" s="21">
        <f t="shared" si="0"/>
        <v>124072855</v>
      </c>
      <c r="G5" s="21">
        <f t="shared" si="0"/>
        <v>31796801</v>
      </c>
      <c r="H5" s="21">
        <f t="shared" si="0"/>
        <v>4494646</v>
      </c>
      <c r="I5" s="21">
        <f t="shared" si="0"/>
        <v>4840316</v>
      </c>
      <c r="J5" s="21">
        <f t="shared" si="0"/>
        <v>41131763</v>
      </c>
      <c r="K5" s="21">
        <f t="shared" si="0"/>
        <v>6911852</v>
      </c>
      <c r="L5" s="21">
        <f t="shared" si="0"/>
        <v>0</v>
      </c>
      <c r="M5" s="21">
        <f t="shared" si="0"/>
        <v>15744473</v>
      </c>
      <c r="N5" s="21">
        <f t="shared" si="0"/>
        <v>22656325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63788088</v>
      </c>
      <c r="X5" s="21">
        <f t="shared" si="0"/>
        <v>78494401</v>
      </c>
      <c r="Y5" s="21">
        <f t="shared" si="0"/>
        <v>-14706313</v>
      </c>
      <c r="Z5" s="4">
        <f>+IF(X5&lt;&gt;0,+(Y5/X5)*100,0)</f>
        <v>-18.735492993952523</v>
      </c>
      <c r="AA5" s="19">
        <f>SUM(AA6:AA8)</f>
        <v>124072855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12594085</v>
      </c>
      <c r="D7" s="25"/>
      <c r="E7" s="26">
        <v>13393944</v>
      </c>
      <c r="F7" s="27">
        <v>13393944</v>
      </c>
      <c r="G7" s="27">
        <v>1076083</v>
      </c>
      <c r="H7" s="27">
        <v>2304756</v>
      </c>
      <c r="I7" s="27">
        <v>2299262</v>
      </c>
      <c r="J7" s="27">
        <v>5680101</v>
      </c>
      <c r="K7" s="27">
        <v>2285133</v>
      </c>
      <c r="L7" s="27"/>
      <c r="M7" s="27">
        <v>2297220</v>
      </c>
      <c r="N7" s="27">
        <v>4582353</v>
      </c>
      <c r="O7" s="27"/>
      <c r="P7" s="27"/>
      <c r="Q7" s="27"/>
      <c r="R7" s="27"/>
      <c r="S7" s="27"/>
      <c r="T7" s="27"/>
      <c r="U7" s="27"/>
      <c r="V7" s="27"/>
      <c r="W7" s="27">
        <v>10262454</v>
      </c>
      <c r="X7" s="27">
        <v>6978245</v>
      </c>
      <c r="Y7" s="27">
        <v>3284209</v>
      </c>
      <c r="Z7" s="7">
        <v>47.06</v>
      </c>
      <c r="AA7" s="25">
        <v>13393944</v>
      </c>
    </row>
    <row r="8" spans="1:27" ht="13.5">
      <c r="A8" s="5" t="s">
        <v>35</v>
      </c>
      <c r="B8" s="3"/>
      <c r="C8" s="22">
        <v>103071143</v>
      </c>
      <c r="D8" s="22"/>
      <c r="E8" s="23">
        <v>110678911</v>
      </c>
      <c r="F8" s="24">
        <v>110678911</v>
      </c>
      <c r="G8" s="24">
        <v>30720718</v>
      </c>
      <c r="H8" s="24">
        <v>2189890</v>
      </c>
      <c r="I8" s="24">
        <v>2541054</v>
      </c>
      <c r="J8" s="24">
        <v>35451662</v>
      </c>
      <c r="K8" s="24">
        <v>4626719</v>
      </c>
      <c r="L8" s="24"/>
      <c r="M8" s="24">
        <v>13447253</v>
      </c>
      <c r="N8" s="24">
        <v>18073972</v>
      </c>
      <c r="O8" s="24"/>
      <c r="P8" s="24"/>
      <c r="Q8" s="24"/>
      <c r="R8" s="24"/>
      <c r="S8" s="24"/>
      <c r="T8" s="24"/>
      <c r="U8" s="24"/>
      <c r="V8" s="24"/>
      <c r="W8" s="24">
        <v>53525634</v>
      </c>
      <c r="X8" s="24">
        <v>71516156</v>
      </c>
      <c r="Y8" s="24">
        <v>-17990522</v>
      </c>
      <c r="Z8" s="6">
        <v>-25.16</v>
      </c>
      <c r="AA8" s="22">
        <v>110678911</v>
      </c>
    </row>
    <row r="9" spans="1:27" ht="13.5">
      <c r="A9" s="2" t="s">
        <v>36</v>
      </c>
      <c r="B9" s="3"/>
      <c r="C9" s="19">
        <f aca="true" t="shared" si="1" ref="C9:Y9">SUM(C10:C14)</f>
        <v>2536</v>
      </c>
      <c r="D9" s="19">
        <f>SUM(D10:D14)</f>
        <v>0</v>
      </c>
      <c r="E9" s="20">
        <f t="shared" si="1"/>
        <v>2790</v>
      </c>
      <c r="F9" s="21">
        <f t="shared" si="1"/>
        <v>2790</v>
      </c>
      <c r="G9" s="21">
        <f t="shared" si="1"/>
        <v>1800</v>
      </c>
      <c r="H9" s="21">
        <f t="shared" si="1"/>
        <v>170</v>
      </c>
      <c r="I9" s="21">
        <f t="shared" si="1"/>
        <v>0</v>
      </c>
      <c r="J9" s="21">
        <f t="shared" si="1"/>
        <v>1970</v>
      </c>
      <c r="K9" s="21">
        <f t="shared" si="1"/>
        <v>63</v>
      </c>
      <c r="L9" s="21">
        <f t="shared" si="1"/>
        <v>0</v>
      </c>
      <c r="M9" s="21">
        <f t="shared" si="1"/>
        <v>168</v>
      </c>
      <c r="N9" s="21">
        <f t="shared" si="1"/>
        <v>231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2201</v>
      </c>
      <c r="X9" s="21">
        <f t="shared" si="1"/>
        <v>1453</v>
      </c>
      <c r="Y9" s="21">
        <f t="shared" si="1"/>
        <v>748</v>
      </c>
      <c r="Z9" s="4">
        <f>+IF(X9&lt;&gt;0,+(Y9/X9)*100,0)</f>
        <v>51.4796971782519</v>
      </c>
      <c r="AA9" s="19">
        <f>SUM(AA10:AA14)</f>
        <v>2790</v>
      </c>
    </row>
    <row r="10" spans="1:27" ht="13.5">
      <c r="A10" s="5" t="s">
        <v>37</v>
      </c>
      <c r="B10" s="3"/>
      <c r="C10" s="22">
        <v>2536</v>
      </c>
      <c r="D10" s="22"/>
      <c r="E10" s="23">
        <v>2790</v>
      </c>
      <c r="F10" s="24">
        <v>2790</v>
      </c>
      <c r="G10" s="24">
        <v>1800</v>
      </c>
      <c r="H10" s="24">
        <v>170</v>
      </c>
      <c r="I10" s="24"/>
      <c r="J10" s="24">
        <v>1970</v>
      </c>
      <c r="K10" s="24">
        <v>63</v>
      </c>
      <c r="L10" s="24"/>
      <c r="M10" s="24">
        <v>168</v>
      </c>
      <c r="N10" s="24">
        <v>231</v>
      </c>
      <c r="O10" s="24"/>
      <c r="P10" s="24"/>
      <c r="Q10" s="24"/>
      <c r="R10" s="24"/>
      <c r="S10" s="24"/>
      <c r="T10" s="24"/>
      <c r="U10" s="24"/>
      <c r="V10" s="24"/>
      <c r="W10" s="24">
        <v>2201</v>
      </c>
      <c r="X10" s="24">
        <v>1453</v>
      </c>
      <c r="Y10" s="24">
        <v>748</v>
      </c>
      <c r="Z10" s="6">
        <v>51.48</v>
      </c>
      <c r="AA10" s="22">
        <v>2790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780814</v>
      </c>
      <c r="D15" s="19">
        <f>SUM(D16:D18)</f>
        <v>0</v>
      </c>
      <c r="E15" s="20">
        <f t="shared" si="2"/>
        <v>745170</v>
      </c>
      <c r="F15" s="21">
        <f t="shared" si="2"/>
        <v>745170</v>
      </c>
      <c r="G15" s="21">
        <f t="shared" si="2"/>
        <v>62319</v>
      </c>
      <c r="H15" s="21">
        <f t="shared" si="2"/>
        <v>42375</v>
      </c>
      <c r="I15" s="21">
        <f t="shared" si="2"/>
        <v>100633</v>
      </c>
      <c r="J15" s="21">
        <f t="shared" si="2"/>
        <v>205327</v>
      </c>
      <c r="K15" s="21">
        <f t="shared" si="2"/>
        <v>73303</v>
      </c>
      <c r="L15" s="21">
        <f t="shared" si="2"/>
        <v>0</v>
      </c>
      <c r="M15" s="21">
        <f t="shared" si="2"/>
        <v>60305</v>
      </c>
      <c r="N15" s="21">
        <f t="shared" si="2"/>
        <v>133608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338935</v>
      </c>
      <c r="X15" s="21">
        <f t="shared" si="2"/>
        <v>384748</v>
      </c>
      <c r="Y15" s="21">
        <f t="shared" si="2"/>
        <v>-45813</v>
      </c>
      <c r="Z15" s="4">
        <f>+IF(X15&lt;&gt;0,+(Y15/X15)*100,0)</f>
        <v>-11.907274371796603</v>
      </c>
      <c r="AA15" s="19">
        <f>SUM(AA16:AA18)</f>
        <v>745170</v>
      </c>
    </row>
    <row r="16" spans="1:27" ht="13.5">
      <c r="A16" s="5" t="s">
        <v>43</v>
      </c>
      <c r="B16" s="3"/>
      <c r="C16" s="22">
        <v>780814</v>
      </c>
      <c r="D16" s="22"/>
      <c r="E16" s="23">
        <v>745170</v>
      </c>
      <c r="F16" s="24">
        <v>745170</v>
      </c>
      <c r="G16" s="24">
        <v>62319</v>
      </c>
      <c r="H16" s="24">
        <v>42375</v>
      </c>
      <c r="I16" s="24">
        <v>100633</v>
      </c>
      <c r="J16" s="24">
        <v>205327</v>
      </c>
      <c r="K16" s="24">
        <v>73303</v>
      </c>
      <c r="L16" s="24"/>
      <c r="M16" s="24">
        <v>60305</v>
      </c>
      <c r="N16" s="24">
        <v>133608</v>
      </c>
      <c r="O16" s="24"/>
      <c r="P16" s="24"/>
      <c r="Q16" s="24"/>
      <c r="R16" s="24"/>
      <c r="S16" s="24"/>
      <c r="T16" s="24"/>
      <c r="U16" s="24"/>
      <c r="V16" s="24"/>
      <c r="W16" s="24">
        <v>338935</v>
      </c>
      <c r="X16" s="24">
        <v>384748</v>
      </c>
      <c r="Y16" s="24">
        <v>-45813</v>
      </c>
      <c r="Z16" s="6">
        <v>-11.91</v>
      </c>
      <c r="AA16" s="22">
        <v>745170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2564209</v>
      </c>
      <c r="D19" s="19">
        <f>SUM(D20:D23)</f>
        <v>0</v>
      </c>
      <c r="E19" s="20">
        <f t="shared" si="3"/>
        <v>2655000</v>
      </c>
      <c r="F19" s="21">
        <f t="shared" si="3"/>
        <v>2655000</v>
      </c>
      <c r="G19" s="21">
        <f t="shared" si="3"/>
        <v>207885</v>
      </c>
      <c r="H19" s="21">
        <f t="shared" si="3"/>
        <v>347768</v>
      </c>
      <c r="I19" s="21">
        <f t="shared" si="3"/>
        <v>243752</v>
      </c>
      <c r="J19" s="21">
        <f t="shared" si="3"/>
        <v>799405</v>
      </c>
      <c r="K19" s="21">
        <f t="shared" si="3"/>
        <v>313370</v>
      </c>
      <c r="L19" s="21">
        <f t="shared" si="3"/>
        <v>0</v>
      </c>
      <c r="M19" s="21">
        <f t="shared" si="3"/>
        <v>219220</v>
      </c>
      <c r="N19" s="21">
        <f t="shared" si="3"/>
        <v>532590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1331995</v>
      </c>
      <c r="X19" s="21">
        <f t="shared" si="3"/>
        <v>1383255</v>
      </c>
      <c r="Y19" s="21">
        <f t="shared" si="3"/>
        <v>-51260</v>
      </c>
      <c r="Z19" s="4">
        <f>+IF(X19&lt;&gt;0,+(Y19/X19)*100,0)</f>
        <v>-3.7057520124633565</v>
      </c>
      <c r="AA19" s="19">
        <f>SUM(AA20:AA23)</f>
        <v>2655000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2564209</v>
      </c>
      <c r="D23" s="22"/>
      <c r="E23" s="23">
        <v>2655000</v>
      </c>
      <c r="F23" s="24">
        <v>2655000</v>
      </c>
      <c r="G23" s="24">
        <v>207885</v>
      </c>
      <c r="H23" s="24">
        <v>347768</v>
      </c>
      <c r="I23" s="24">
        <v>243752</v>
      </c>
      <c r="J23" s="24">
        <v>799405</v>
      </c>
      <c r="K23" s="24">
        <v>313370</v>
      </c>
      <c r="L23" s="24"/>
      <c r="M23" s="24">
        <v>219220</v>
      </c>
      <c r="N23" s="24">
        <v>532590</v>
      </c>
      <c r="O23" s="24"/>
      <c r="P23" s="24"/>
      <c r="Q23" s="24"/>
      <c r="R23" s="24"/>
      <c r="S23" s="24"/>
      <c r="T23" s="24"/>
      <c r="U23" s="24"/>
      <c r="V23" s="24"/>
      <c r="W23" s="24">
        <v>1331995</v>
      </c>
      <c r="X23" s="24">
        <v>1383255</v>
      </c>
      <c r="Y23" s="24">
        <v>-51260</v>
      </c>
      <c r="Z23" s="6">
        <v>-3.71</v>
      </c>
      <c r="AA23" s="22">
        <v>2655000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119012787</v>
      </c>
      <c r="D25" s="40">
        <f>+D5+D9+D15+D19+D24</f>
        <v>0</v>
      </c>
      <c r="E25" s="41">
        <f t="shared" si="4"/>
        <v>127475815</v>
      </c>
      <c r="F25" s="42">
        <f t="shared" si="4"/>
        <v>127475815</v>
      </c>
      <c r="G25" s="42">
        <f t="shared" si="4"/>
        <v>32068805</v>
      </c>
      <c r="H25" s="42">
        <f t="shared" si="4"/>
        <v>4884959</v>
      </c>
      <c r="I25" s="42">
        <f t="shared" si="4"/>
        <v>5184701</v>
      </c>
      <c r="J25" s="42">
        <f t="shared" si="4"/>
        <v>42138465</v>
      </c>
      <c r="K25" s="42">
        <f t="shared" si="4"/>
        <v>7298588</v>
      </c>
      <c r="L25" s="42">
        <f t="shared" si="4"/>
        <v>0</v>
      </c>
      <c r="M25" s="42">
        <f t="shared" si="4"/>
        <v>16024166</v>
      </c>
      <c r="N25" s="42">
        <f t="shared" si="4"/>
        <v>23322754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65461219</v>
      </c>
      <c r="X25" s="42">
        <f t="shared" si="4"/>
        <v>80263857</v>
      </c>
      <c r="Y25" s="42">
        <f t="shared" si="4"/>
        <v>-14802638</v>
      </c>
      <c r="Z25" s="43">
        <f>+IF(X25&lt;&gt;0,+(Y25/X25)*100,0)</f>
        <v>-18.442470313879884</v>
      </c>
      <c r="AA25" s="40">
        <f>+AA5+AA9+AA15+AA19+AA24</f>
        <v>127475815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101108776</v>
      </c>
      <c r="D28" s="19">
        <f>SUM(D29:D31)</f>
        <v>0</v>
      </c>
      <c r="E28" s="20">
        <f t="shared" si="5"/>
        <v>121283266</v>
      </c>
      <c r="F28" s="21">
        <f t="shared" si="5"/>
        <v>121283266</v>
      </c>
      <c r="G28" s="21">
        <f t="shared" si="5"/>
        <v>4146230</v>
      </c>
      <c r="H28" s="21">
        <f t="shared" si="5"/>
        <v>5237340</v>
      </c>
      <c r="I28" s="21">
        <f t="shared" si="5"/>
        <v>5697416</v>
      </c>
      <c r="J28" s="21">
        <f t="shared" si="5"/>
        <v>15080986</v>
      </c>
      <c r="K28" s="21">
        <f t="shared" si="5"/>
        <v>7133399</v>
      </c>
      <c r="L28" s="21">
        <f t="shared" si="5"/>
        <v>0</v>
      </c>
      <c r="M28" s="21">
        <f t="shared" si="5"/>
        <v>5943377</v>
      </c>
      <c r="N28" s="21">
        <f t="shared" si="5"/>
        <v>13076776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28157762</v>
      </c>
      <c r="X28" s="21">
        <f t="shared" si="5"/>
        <v>64676896</v>
      </c>
      <c r="Y28" s="21">
        <f t="shared" si="5"/>
        <v>-36519134</v>
      </c>
      <c r="Z28" s="4">
        <f>+IF(X28&lt;&gt;0,+(Y28/X28)*100,0)</f>
        <v>-56.46395584599484</v>
      </c>
      <c r="AA28" s="19">
        <f>SUM(AA29:AA31)</f>
        <v>121283266</v>
      </c>
    </row>
    <row r="29" spans="1:27" ht="13.5">
      <c r="A29" s="5" t="s">
        <v>33</v>
      </c>
      <c r="B29" s="3"/>
      <c r="C29" s="22">
        <v>8796562</v>
      </c>
      <c r="D29" s="22"/>
      <c r="E29" s="23">
        <v>9887600</v>
      </c>
      <c r="F29" s="24">
        <v>9887600</v>
      </c>
      <c r="G29" s="24">
        <v>715415</v>
      </c>
      <c r="H29" s="24">
        <v>715430</v>
      </c>
      <c r="I29" s="24">
        <v>715429</v>
      </c>
      <c r="J29" s="24">
        <v>2146274</v>
      </c>
      <c r="K29" s="24">
        <v>715429</v>
      </c>
      <c r="L29" s="24"/>
      <c r="M29" s="24">
        <v>714952</v>
      </c>
      <c r="N29" s="24">
        <v>1430381</v>
      </c>
      <c r="O29" s="24"/>
      <c r="P29" s="24"/>
      <c r="Q29" s="24"/>
      <c r="R29" s="24"/>
      <c r="S29" s="24"/>
      <c r="T29" s="24"/>
      <c r="U29" s="24"/>
      <c r="V29" s="24"/>
      <c r="W29" s="24">
        <v>3576655</v>
      </c>
      <c r="X29" s="24">
        <v>5151439</v>
      </c>
      <c r="Y29" s="24">
        <v>-1574784</v>
      </c>
      <c r="Z29" s="6">
        <v>-30.57</v>
      </c>
      <c r="AA29" s="22">
        <v>9887600</v>
      </c>
    </row>
    <row r="30" spans="1:27" ht="13.5">
      <c r="A30" s="5" t="s">
        <v>34</v>
      </c>
      <c r="B30" s="3"/>
      <c r="C30" s="25">
        <v>4106271</v>
      </c>
      <c r="D30" s="25"/>
      <c r="E30" s="26">
        <v>10646110</v>
      </c>
      <c r="F30" s="27">
        <v>10646110</v>
      </c>
      <c r="G30" s="27">
        <v>28073</v>
      </c>
      <c r="H30" s="27">
        <v>46431</v>
      </c>
      <c r="I30" s="27">
        <v>687268</v>
      </c>
      <c r="J30" s="27">
        <v>761772</v>
      </c>
      <c r="K30" s="27">
        <v>1377262</v>
      </c>
      <c r="L30" s="27"/>
      <c r="M30" s="27">
        <v>271480</v>
      </c>
      <c r="N30" s="27">
        <v>1648742</v>
      </c>
      <c r="O30" s="27"/>
      <c r="P30" s="27"/>
      <c r="Q30" s="27"/>
      <c r="R30" s="27"/>
      <c r="S30" s="27"/>
      <c r="T30" s="27"/>
      <c r="U30" s="27"/>
      <c r="V30" s="27"/>
      <c r="W30" s="27">
        <v>2410514</v>
      </c>
      <c r="X30" s="27">
        <v>5077723</v>
      </c>
      <c r="Y30" s="27">
        <v>-2667209</v>
      </c>
      <c r="Z30" s="7">
        <v>-52.53</v>
      </c>
      <c r="AA30" s="25">
        <v>10646110</v>
      </c>
    </row>
    <row r="31" spans="1:27" ht="13.5">
      <c r="A31" s="5" t="s">
        <v>35</v>
      </c>
      <c r="B31" s="3"/>
      <c r="C31" s="22">
        <v>88205943</v>
      </c>
      <c r="D31" s="22"/>
      <c r="E31" s="23">
        <v>100749556</v>
      </c>
      <c r="F31" s="24">
        <v>100749556</v>
      </c>
      <c r="G31" s="24">
        <v>3402742</v>
      </c>
      <c r="H31" s="24">
        <v>4475479</v>
      </c>
      <c r="I31" s="24">
        <v>4294719</v>
      </c>
      <c r="J31" s="24">
        <v>12172940</v>
      </c>
      <c r="K31" s="24">
        <v>5040708</v>
      </c>
      <c r="L31" s="24"/>
      <c r="M31" s="24">
        <v>4956945</v>
      </c>
      <c r="N31" s="24">
        <v>9997653</v>
      </c>
      <c r="O31" s="24"/>
      <c r="P31" s="24"/>
      <c r="Q31" s="24"/>
      <c r="R31" s="24"/>
      <c r="S31" s="24"/>
      <c r="T31" s="24"/>
      <c r="U31" s="24"/>
      <c r="V31" s="24"/>
      <c r="W31" s="24">
        <v>22170593</v>
      </c>
      <c r="X31" s="24">
        <v>54447734</v>
      </c>
      <c r="Y31" s="24">
        <v>-32277141</v>
      </c>
      <c r="Z31" s="6">
        <v>-59.28</v>
      </c>
      <c r="AA31" s="22">
        <v>100749556</v>
      </c>
    </row>
    <row r="32" spans="1:27" ht="13.5">
      <c r="A32" s="2" t="s">
        <v>36</v>
      </c>
      <c r="B32" s="3"/>
      <c r="C32" s="19">
        <f aca="true" t="shared" si="6" ref="C32:Y32">SUM(C33:C37)</f>
        <v>727116</v>
      </c>
      <c r="D32" s="19">
        <f>SUM(D33:D37)</f>
        <v>0</v>
      </c>
      <c r="E32" s="20">
        <f t="shared" si="6"/>
        <v>1390326</v>
      </c>
      <c r="F32" s="21">
        <f t="shared" si="6"/>
        <v>1390326</v>
      </c>
      <c r="G32" s="21">
        <f t="shared" si="6"/>
        <v>2584</v>
      </c>
      <c r="H32" s="21">
        <f t="shared" si="6"/>
        <v>14125</v>
      </c>
      <c r="I32" s="21">
        <f t="shared" si="6"/>
        <v>5666</v>
      </c>
      <c r="J32" s="21">
        <f t="shared" si="6"/>
        <v>22375</v>
      </c>
      <c r="K32" s="21">
        <f t="shared" si="6"/>
        <v>18713</v>
      </c>
      <c r="L32" s="21">
        <f t="shared" si="6"/>
        <v>0</v>
      </c>
      <c r="M32" s="21">
        <f t="shared" si="6"/>
        <v>0</v>
      </c>
      <c r="N32" s="21">
        <f t="shared" si="6"/>
        <v>18713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41088</v>
      </c>
      <c r="X32" s="21">
        <f t="shared" si="6"/>
        <v>724361</v>
      </c>
      <c r="Y32" s="21">
        <f t="shared" si="6"/>
        <v>-683273</v>
      </c>
      <c r="Z32" s="4">
        <f>+IF(X32&lt;&gt;0,+(Y32/X32)*100,0)</f>
        <v>-94.32769019867166</v>
      </c>
      <c r="AA32" s="19">
        <f>SUM(AA33:AA37)</f>
        <v>1390326</v>
      </c>
    </row>
    <row r="33" spans="1:27" ht="13.5">
      <c r="A33" s="5" t="s">
        <v>37</v>
      </c>
      <c r="B33" s="3"/>
      <c r="C33" s="22">
        <v>302734</v>
      </c>
      <c r="D33" s="22"/>
      <c r="E33" s="23">
        <v>675576</v>
      </c>
      <c r="F33" s="24">
        <v>675576</v>
      </c>
      <c r="G33" s="24">
        <v>2584</v>
      </c>
      <c r="H33" s="24">
        <v>7287</v>
      </c>
      <c r="I33" s="24">
        <v>1066</v>
      </c>
      <c r="J33" s="24">
        <v>10937</v>
      </c>
      <c r="K33" s="24">
        <v>11000</v>
      </c>
      <c r="L33" s="24"/>
      <c r="M33" s="24"/>
      <c r="N33" s="24">
        <v>11000</v>
      </c>
      <c r="O33" s="24"/>
      <c r="P33" s="24"/>
      <c r="Q33" s="24"/>
      <c r="R33" s="24"/>
      <c r="S33" s="24"/>
      <c r="T33" s="24"/>
      <c r="U33" s="24"/>
      <c r="V33" s="24"/>
      <c r="W33" s="24">
        <v>21937</v>
      </c>
      <c r="X33" s="24">
        <v>351975</v>
      </c>
      <c r="Y33" s="24">
        <v>-330038</v>
      </c>
      <c r="Z33" s="6">
        <v>-93.77</v>
      </c>
      <c r="AA33" s="22">
        <v>675576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424382</v>
      </c>
      <c r="D35" s="22"/>
      <c r="E35" s="23">
        <v>714750</v>
      </c>
      <c r="F35" s="24">
        <v>714750</v>
      </c>
      <c r="G35" s="24"/>
      <c r="H35" s="24">
        <v>6838</v>
      </c>
      <c r="I35" s="24">
        <v>4600</v>
      </c>
      <c r="J35" s="24">
        <v>11438</v>
      </c>
      <c r="K35" s="24">
        <v>7713</v>
      </c>
      <c r="L35" s="24"/>
      <c r="M35" s="24"/>
      <c r="N35" s="24">
        <v>7713</v>
      </c>
      <c r="O35" s="24"/>
      <c r="P35" s="24"/>
      <c r="Q35" s="24"/>
      <c r="R35" s="24"/>
      <c r="S35" s="24"/>
      <c r="T35" s="24"/>
      <c r="U35" s="24"/>
      <c r="V35" s="24"/>
      <c r="W35" s="24">
        <v>19151</v>
      </c>
      <c r="X35" s="24">
        <v>372386</v>
      </c>
      <c r="Y35" s="24">
        <v>-353235</v>
      </c>
      <c r="Z35" s="6">
        <v>-94.86</v>
      </c>
      <c r="AA35" s="22">
        <v>714750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833504</v>
      </c>
      <c r="D38" s="19">
        <f>SUM(D39:D41)</f>
        <v>0</v>
      </c>
      <c r="E38" s="20">
        <f t="shared" si="7"/>
        <v>4733023</v>
      </c>
      <c r="F38" s="21">
        <f t="shared" si="7"/>
        <v>4733023</v>
      </c>
      <c r="G38" s="21">
        <f t="shared" si="7"/>
        <v>233671</v>
      </c>
      <c r="H38" s="21">
        <f t="shared" si="7"/>
        <v>40550</v>
      </c>
      <c r="I38" s="21">
        <f t="shared" si="7"/>
        <v>135899</v>
      </c>
      <c r="J38" s="21">
        <f t="shared" si="7"/>
        <v>410120</v>
      </c>
      <c r="K38" s="21">
        <f t="shared" si="7"/>
        <v>111640</v>
      </c>
      <c r="L38" s="21">
        <f t="shared" si="7"/>
        <v>0</v>
      </c>
      <c r="M38" s="21">
        <f t="shared" si="7"/>
        <v>0</v>
      </c>
      <c r="N38" s="21">
        <f t="shared" si="7"/>
        <v>111640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521760</v>
      </c>
      <c r="X38" s="21">
        <f t="shared" si="7"/>
        <v>2534806</v>
      </c>
      <c r="Y38" s="21">
        <f t="shared" si="7"/>
        <v>-2013046</v>
      </c>
      <c r="Z38" s="4">
        <f>+IF(X38&lt;&gt;0,+(Y38/X38)*100,0)</f>
        <v>-79.41617622808215</v>
      </c>
      <c r="AA38" s="19">
        <f>SUM(AA39:AA41)</f>
        <v>4733023</v>
      </c>
    </row>
    <row r="39" spans="1:27" ht="13.5">
      <c r="A39" s="5" t="s">
        <v>43</v>
      </c>
      <c r="B39" s="3"/>
      <c r="C39" s="22">
        <v>662043</v>
      </c>
      <c r="D39" s="22"/>
      <c r="E39" s="23">
        <v>3898023</v>
      </c>
      <c r="F39" s="24">
        <v>3898023</v>
      </c>
      <c r="G39" s="24">
        <v>233671</v>
      </c>
      <c r="H39" s="24">
        <v>40550</v>
      </c>
      <c r="I39" s="24">
        <v>135899</v>
      </c>
      <c r="J39" s="24">
        <v>410120</v>
      </c>
      <c r="K39" s="24">
        <v>85000</v>
      </c>
      <c r="L39" s="24"/>
      <c r="M39" s="24"/>
      <c r="N39" s="24">
        <v>85000</v>
      </c>
      <c r="O39" s="24"/>
      <c r="P39" s="24"/>
      <c r="Q39" s="24"/>
      <c r="R39" s="24"/>
      <c r="S39" s="24"/>
      <c r="T39" s="24"/>
      <c r="U39" s="24"/>
      <c r="V39" s="24"/>
      <c r="W39" s="24">
        <v>495120</v>
      </c>
      <c r="X39" s="24">
        <v>2099771</v>
      </c>
      <c r="Y39" s="24">
        <v>-1604651</v>
      </c>
      <c r="Z39" s="6">
        <v>-76.42</v>
      </c>
      <c r="AA39" s="22">
        <v>3898023</v>
      </c>
    </row>
    <row r="40" spans="1:27" ht="13.5">
      <c r="A40" s="5" t="s">
        <v>44</v>
      </c>
      <c r="B40" s="3"/>
      <c r="C40" s="22">
        <v>171461</v>
      </c>
      <c r="D40" s="22"/>
      <c r="E40" s="23">
        <v>835000</v>
      </c>
      <c r="F40" s="24">
        <v>835000</v>
      </c>
      <c r="G40" s="24"/>
      <c r="H40" s="24"/>
      <c r="I40" s="24"/>
      <c r="J40" s="24"/>
      <c r="K40" s="24">
        <v>26640</v>
      </c>
      <c r="L40" s="24"/>
      <c r="M40" s="24"/>
      <c r="N40" s="24">
        <v>26640</v>
      </c>
      <c r="O40" s="24"/>
      <c r="P40" s="24"/>
      <c r="Q40" s="24"/>
      <c r="R40" s="24"/>
      <c r="S40" s="24"/>
      <c r="T40" s="24"/>
      <c r="U40" s="24"/>
      <c r="V40" s="24"/>
      <c r="W40" s="24">
        <v>26640</v>
      </c>
      <c r="X40" s="24">
        <v>435035</v>
      </c>
      <c r="Y40" s="24">
        <v>-408395</v>
      </c>
      <c r="Z40" s="6">
        <v>-93.88</v>
      </c>
      <c r="AA40" s="22">
        <v>835000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2854319</v>
      </c>
      <c r="D42" s="19">
        <f>SUM(D43:D46)</f>
        <v>0</v>
      </c>
      <c r="E42" s="20">
        <f t="shared" si="8"/>
        <v>5300000</v>
      </c>
      <c r="F42" s="21">
        <f t="shared" si="8"/>
        <v>5300000</v>
      </c>
      <c r="G42" s="21">
        <f t="shared" si="8"/>
        <v>237890</v>
      </c>
      <c r="H42" s="21">
        <f t="shared" si="8"/>
        <v>240978</v>
      </c>
      <c r="I42" s="21">
        <f t="shared" si="8"/>
        <v>169210</v>
      </c>
      <c r="J42" s="21">
        <f t="shared" si="8"/>
        <v>648078</v>
      </c>
      <c r="K42" s="21">
        <f t="shared" si="8"/>
        <v>169210</v>
      </c>
      <c r="L42" s="21">
        <f t="shared" si="8"/>
        <v>0</v>
      </c>
      <c r="M42" s="21">
        <f t="shared" si="8"/>
        <v>241200</v>
      </c>
      <c r="N42" s="21">
        <f t="shared" si="8"/>
        <v>410410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1058488</v>
      </c>
      <c r="X42" s="21">
        <f t="shared" si="8"/>
        <v>1719300</v>
      </c>
      <c r="Y42" s="21">
        <f t="shared" si="8"/>
        <v>-660812</v>
      </c>
      <c r="Z42" s="4">
        <f>+IF(X42&lt;&gt;0,+(Y42/X42)*100,0)</f>
        <v>-38.43494445413832</v>
      </c>
      <c r="AA42" s="19">
        <f>SUM(AA43:AA46)</f>
        <v>5300000</v>
      </c>
    </row>
    <row r="43" spans="1:27" ht="13.5">
      <c r="A43" s="5" t="s">
        <v>47</v>
      </c>
      <c r="B43" s="3"/>
      <c r="C43" s="22">
        <v>812848</v>
      </c>
      <c r="D43" s="22"/>
      <c r="E43" s="23">
        <v>900000</v>
      </c>
      <c r="F43" s="24">
        <v>900000</v>
      </c>
      <c r="G43" s="24">
        <v>68680</v>
      </c>
      <c r="H43" s="24">
        <v>71768</v>
      </c>
      <c r="I43" s="24"/>
      <c r="J43" s="24">
        <v>140448</v>
      </c>
      <c r="K43" s="24"/>
      <c r="L43" s="24"/>
      <c r="M43" s="24">
        <v>71990</v>
      </c>
      <c r="N43" s="24">
        <v>71990</v>
      </c>
      <c r="O43" s="24"/>
      <c r="P43" s="24"/>
      <c r="Q43" s="24"/>
      <c r="R43" s="24"/>
      <c r="S43" s="24"/>
      <c r="T43" s="24"/>
      <c r="U43" s="24"/>
      <c r="V43" s="24"/>
      <c r="W43" s="24">
        <v>212438</v>
      </c>
      <c r="X43" s="24">
        <v>468900</v>
      </c>
      <c r="Y43" s="24">
        <v>-256462</v>
      </c>
      <c r="Z43" s="6">
        <v>-54.69</v>
      </c>
      <c r="AA43" s="22">
        <v>900000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2041471</v>
      </c>
      <c r="D46" s="22"/>
      <c r="E46" s="23">
        <v>4400000</v>
      </c>
      <c r="F46" s="24">
        <v>4400000</v>
      </c>
      <c r="G46" s="24">
        <v>169210</v>
      </c>
      <c r="H46" s="24">
        <v>169210</v>
      </c>
      <c r="I46" s="24">
        <v>169210</v>
      </c>
      <c r="J46" s="24">
        <v>507630</v>
      </c>
      <c r="K46" s="24">
        <v>169210</v>
      </c>
      <c r="L46" s="24"/>
      <c r="M46" s="24">
        <v>169210</v>
      </c>
      <c r="N46" s="24">
        <v>338420</v>
      </c>
      <c r="O46" s="24"/>
      <c r="P46" s="24"/>
      <c r="Q46" s="24"/>
      <c r="R46" s="24"/>
      <c r="S46" s="24"/>
      <c r="T46" s="24"/>
      <c r="U46" s="24"/>
      <c r="V46" s="24"/>
      <c r="W46" s="24">
        <v>846050</v>
      </c>
      <c r="X46" s="24">
        <v>1250400</v>
      </c>
      <c r="Y46" s="24">
        <v>-404350</v>
      </c>
      <c r="Z46" s="6">
        <v>-32.34</v>
      </c>
      <c r="AA46" s="22">
        <v>4400000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105523715</v>
      </c>
      <c r="D48" s="40">
        <f>+D28+D32+D38+D42+D47</f>
        <v>0</v>
      </c>
      <c r="E48" s="41">
        <f t="shared" si="9"/>
        <v>132706615</v>
      </c>
      <c r="F48" s="42">
        <f t="shared" si="9"/>
        <v>132706615</v>
      </c>
      <c r="G48" s="42">
        <f t="shared" si="9"/>
        <v>4620375</v>
      </c>
      <c r="H48" s="42">
        <f t="shared" si="9"/>
        <v>5532993</v>
      </c>
      <c r="I48" s="42">
        <f t="shared" si="9"/>
        <v>6008191</v>
      </c>
      <c r="J48" s="42">
        <f t="shared" si="9"/>
        <v>16161559</v>
      </c>
      <c r="K48" s="42">
        <f t="shared" si="9"/>
        <v>7432962</v>
      </c>
      <c r="L48" s="42">
        <f t="shared" si="9"/>
        <v>0</v>
      </c>
      <c r="M48" s="42">
        <f t="shared" si="9"/>
        <v>6184577</v>
      </c>
      <c r="N48" s="42">
        <f t="shared" si="9"/>
        <v>13617539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29779098</v>
      </c>
      <c r="X48" s="42">
        <f t="shared" si="9"/>
        <v>69655363</v>
      </c>
      <c r="Y48" s="42">
        <f t="shared" si="9"/>
        <v>-39876265</v>
      </c>
      <c r="Z48" s="43">
        <f>+IF(X48&lt;&gt;0,+(Y48/X48)*100,0)</f>
        <v>-57.247946579504585</v>
      </c>
      <c r="AA48" s="40">
        <f>+AA28+AA32+AA38+AA42+AA47</f>
        <v>132706615</v>
      </c>
    </row>
    <row r="49" spans="1:27" ht="13.5">
      <c r="A49" s="14" t="s">
        <v>58</v>
      </c>
      <c r="B49" s="15"/>
      <c r="C49" s="44">
        <f aca="true" t="shared" si="10" ref="C49:Y49">+C25-C48</f>
        <v>13489072</v>
      </c>
      <c r="D49" s="44">
        <f>+D25-D48</f>
        <v>0</v>
      </c>
      <c r="E49" s="45">
        <f t="shared" si="10"/>
        <v>-5230800</v>
      </c>
      <c r="F49" s="46">
        <f t="shared" si="10"/>
        <v>-5230800</v>
      </c>
      <c r="G49" s="46">
        <f t="shared" si="10"/>
        <v>27448430</v>
      </c>
      <c r="H49" s="46">
        <f t="shared" si="10"/>
        <v>-648034</v>
      </c>
      <c r="I49" s="46">
        <f t="shared" si="10"/>
        <v>-823490</v>
      </c>
      <c r="J49" s="46">
        <f t="shared" si="10"/>
        <v>25976906</v>
      </c>
      <c r="K49" s="46">
        <f t="shared" si="10"/>
        <v>-134374</v>
      </c>
      <c r="L49" s="46">
        <f t="shared" si="10"/>
        <v>0</v>
      </c>
      <c r="M49" s="46">
        <f t="shared" si="10"/>
        <v>9839589</v>
      </c>
      <c r="N49" s="46">
        <f t="shared" si="10"/>
        <v>9705215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35682121</v>
      </c>
      <c r="X49" s="46">
        <f>IF(F25=F48,0,X25-X48)</f>
        <v>10608494</v>
      </c>
      <c r="Y49" s="46">
        <f t="shared" si="10"/>
        <v>25073627</v>
      </c>
      <c r="Z49" s="47">
        <f>+IF(X49&lt;&gt;0,+(Y49/X49)*100,0)</f>
        <v>236.35425537310007</v>
      </c>
      <c r="AA49" s="44">
        <f>+AA25-AA48</f>
        <v>-5230800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1004237403</v>
      </c>
      <c r="D5" s="19">
        <f>SUM(D6:D8)</f>
        <v>0</v>
      </c>
      <c r="E5" s="20">
        <f t="shared" si="0"/>
        <v>1218057030</v>
      </c>
      <c r="F5" s="21">
        <f t="shared" si="0"/>
        <v>1218057030</v>
      </c>
      <c r="G5" s="21">
        <f t="shared" si="0"/>
        <v>54635042</v>
      </c>
      <c r="H5" s="21">
        <f t="shared" si="0"/>
        <v>1651349</v>
      </c>
      <c r="I5" s="21">
        <f t="shared" si="0"/>
        <v>67422356</v>
      </c>
      <c r="J5" s="21">
        <f t="shared" si="0"/>
        <v>123708747</v>
      </c>
      <c r="K5" s="21">
        <f t="shared" si="0"/>
        <v>326470</v>
      </c>
      <c r="L5" s="21">
        <f t="shared" si="0"/>
        <v>18514354</v>
      </c>
      <c r="M5" s="21">
        <f t="shared" si="0"/>
        <v>55648350</v>
      </c>
      <c r="N5" s="21">
        <f t="shared" si="0"/>
        <v>74489174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198197921</v>
      </c>
      <c r="X5" s="21">
        <f t="shared" si="0"/>
        <v>541612534</v>
      </c>
      <c r="Y5" s="21">
        <f t="shared" si="0"/>
        <v>-343414613</v>
      </c>
      <c r="Z5" s="4">
        <f>+IF(X5&lt;&gt;0,+(Y5/X5)*100,0)</f>
        <v>-63.40595747734302</v>
      </c>
      <c r="AA5" s="19">
        <f>SUM(AA6:AA8)</f>
        <v>1218057030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1004237403</v>
      </c>
      <c r="D7" s="25"/>
      <c r="E7" s="26">
        <v>1218057030</v>
      </c>
      <c r="F7" s="27">
        <v>1218057030</v>
      </c>
      <c r="G7" s="27">
        <v>54635042</v>
      </c>
      <c r="H7" s="27">
        <v>1651349</v>
      </c>
      <c r="I7" s="27">
        <v>67422356</v>
      </c>
      <c r="J7" s="27">
        <v>123708747</v>
      </c>
      <c r="K7" s="27">
        <v>326470</v>
      </c>
      <c r="L7" s="27">
        <v>18514354</v>
      </c>
      <c r="M7" s="27">
        <v>55648350</v>
      </c>
      <c r="N7" s="27">
        <v>74489174</v>
      </c>
      <c r="O7" s="27"/>
      <c r="P7" s="27"/>
      <c r="Q7" s="27"/>
      <c r="R7" s="27"/>
      <c r="S7" s="27"/>
      <c r="T7" s="27"/>
      <c r="U7" s="27"/>
      <c r="V7" s="27"/>
      <c r="W7" s="27">
        <v>198197921</v>
      </c>
      <c r="X7" s="27">
        <v>541612534</v>
      </c>
      <c r="Y7" s="27">
        <v>-343414613</v>
      </c>
      <c r="Z7" s="7">
        <v>-63.41</v>
      </c>
      <c r="AA7" s="25">
        <v>1218057030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408796261</v>
      </c>
      <c r="D19" s="19">
        <f>SUM(D20:D23)</f>
        <v>0</v>
      </c>
      <c r="E19" s="20">
        <f t="shared" si="3"/>
        <v>330438343</v>
      </c>
      <c r="F19" s="21">
        <f t="shared" si="3"/>
        <v>330438343</v>
      </c>
      <c r="G19" s="21">
        <f t="shared" si="3"/>
        <v>16410977</v>
      </c>
      <c r="H19" s="21">
        <f t="shared" si="3"/>
        <v>0</v>
      </c>
      <c r="I19" s="21">
        <f t="shared" si="3"/>
        <v>6328637</v>
      </c>
      <c r="J19" s="21">
        <f t="shared" si="3"/>
        <v>22739614</v>
      </c>
      <c r="K19" s="21">
        <f t="shared" si="3"/>
        <v>11764948</v>
      </c>
      <c r="L19" s="21">
        <f t="shared" si="3"/>
        <v>0</v>
      </c>
      <c r="M19" s="21">
        <f t="shared" si="3"/>
        <v>16367187</v>
      </c>
      <c r="N19" s="21">
        <f t="shared" si="3"/>
        <v>28132135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50871749</v>
      </c>
      <c r="X19" s="21">
        <f t="shared" si="3"/>
        <v>119468166</v>
      </c>
      <c r="Y19" s="21">
        <f t="shared" si="3"/>
        <v>-68596417</v>
      </c>
      <c r="Z19" s="4">
        <f>+IF(X19&lt;&gt;0,+(Y19/X19)*100,0)</f>
        <v>-57.418155226388926</v>
      </c>
      <c r="AA19" s="19">
        <f>SUM(AA20:AA23)</f>
        <v>330438343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385184195</v>
      </c>
      <c r="D21" s="22"/>
      <c r="E21" s="23">
        <v>299207868</v>
      </c>
      <c r="F21" s="24">
        <v>299207868</v>
      </c>
      <c r="G21" s="24">
        <v>15245562</v>
      </c>
      <c r="H21" s="24"/>
      <c r="I21" s="24">
        <v>4850766</v>
      </c>
      <c r="J21" s="24">
        <v>20096328</v>
      </c>
      <c r="K21" s="24">
        <v>10166589</v>
      </c>
      <c r="L21" s="24"/>
      <c r="M21" s="24">
        <v>14035549</v>
      </c>
      <c r="N21" s="24">
        <v>24202138</v>
      </c>
      <c r="O21" s="24"/>
      <c r="P21" s="24"/>
      <c r="Q21" s="24"/>
      <c r="R21" s="24"/>
      <c r="S21" s="24"/>
      <c r="T21" s="24"/>
      <c r="U21" s="24"/>
      <c r="V21" s="24"/>
      <c r="W21" s="24">
        <v>44298466</v>
      </c>
      <c r="X21" s="24">
        <v>105856075</v>
      </c>
      <c r="Y21" s="24">
        <v>-61557609</v>
      </c>
      <c r="Z21" s="6">
        <v>-58.15</v>
      </c>
      <c r="AA21" s="22">
        <v>299207868</v>
      </c>
    </row>
    <row r="22" spans="1:27" ht="13.5">
      <c r="A22" s="5" t="s">
        <v>49</v>
      </c>
      <c r="B22" s="3"/>
      <c r="C22" s="25">
        <v>23612066</v>
      </c>
      <c r="D22" s="25"/>
      <c r="E22" s="26">
        <v>31230475</v>
      </c>
      <c r="F22" s="27">
        <v>31230475</v>
      </c>
      <c r="G22" s="27">
        <v>1165415</v>
      </c>
      <c r="H22" s="27"/>
      <c r="I22" s="27">
        <v>1477871</v>
      </c>
      <c r="J22" s="27">
        <v>2643286</v>
      </c>
      <c r="K22" s="27">
        <v>1598359</v>
      </c>
      <c r="L22" s="27"/>
      <c r="M22" s="27">
        <v>2331638</v>
      </c>
      <c r="N22" s="27">
        <v>3929997</v>
      </c>
      <c r="O22" s="27"/>
      <c r="P22" s="27"/>
      <c r="Q22" s="27"/>
      <c r="R22" s="27"/>
      <c r="S22" s="27"/>
      <c r="T22" s="27"/>
      <c r="U22" s="27"/>
      <c r="V22" s="27"/>
      <c r="W22" s="27">
        <v>6573283</v>
      </c>
      <c r="X22" s="27">
        <v>13612091</v>
      </c>
      <c r="Y22" s="27">
        <v>-7038808</v>
      </c>
      <c r="Z22" s="7">
        <v>-51.71</v>
      </c>
      <c r="AA22" s="25">
        <v>31230475</v>
      </c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1413033664</v>
      </c>
      <c r="D25" s="40">
        <f>+D5+D9+D15+D19+D24</f>
        <v>0</v>
      </c>
      <c r="E25" s="41">
        <f t="shared" si="4"/>
        <v>1548495373</v>
      </c>
      <c r="F25" s="42">
        <f t="shared" si="4"/>
        <v>1548495373</v>
      </c>
      <c r="G25" s="42">
        <f t="shared" si="4"/>
        <v>71046019</v>
      </c>
      <c r="H25" s="42">
        <f t="shared" si="4"/>
        <v>1651349</v>
      </c>
      <c r="I25" s="42">
        <f t="shared" si="4"/>
        <v>73750993</v>
      </c>
      <c r="J25" s="42">
        <f t="shared" si="4"/>
        <v>146448361</v>
      </c>
      <c r="K25" s="42">
        <f t="shared" si="4"/>
        <v>12091418</v>
      </c>
      <c r="L25" s="42">
        <f t="shared" si="4"/>
        <v>18514354</v>
      </c>
      <c r="M25" s="42">
        <f t="shared" si="4"/>
        <v>72015537</v>
      </c>
      <c r="N25" s="42">
        <f t="shared" si="4"/>
        <v>102621309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249069670</v>
      </c>
      <c r="X25" s="42">
        <f t="shared" si="4"/>
        <v>661080700</v>
      </c>
      <c r="Y25" s="42">
        <f t="shared" si="4"/>
        <v>-412011030</v>
      </c>
      <c r="Z25" s="43">
        <f>+IF(X25&lt;&gt;0,+(Y25/X25)*100,0)</f>
        <v>-62.32386303215326</v>
      </c>
      <c r="AA25" s="40">
        <f>+AA5+AA9+AA15+AA19+AA24</f>
        <v>1548495373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120809020</v>
      </c>
      <c r="D28" s="19">
        <f>SUM(D29:D31)</f>
        <v>0</v>
      </c>
      <c r="E28" s="20">
        <f t="shared" si="5"/>
        <v>202109010</v>
      </c>
      <c r="F28" s="21">
        <f t="shared" si="5"/>
        <v>202109010</v>
      </c>
      <c r="G28" s="21">
        <f t="shared" si="5"/>
        <v>6257206</v>
      </c>
      <c r="H28" s="21">
        <f t="shared" si="5"/>
        <v>5295655</v>
      </c>
      <c r="I28" s="21">
        <f t="shared" si="5"/>
        <v>10014018</v>
      </c>
      <c r="J28" s="21">
        <f t="shared" si="5"/>
        <v>21566879</v>
      </c>
      <c r="K28" s="21">
        <f t="shared" si="5"/>
        <v>7928112</v>
      </c>
      <c r="L28" s="21">
        <f t="shared" si="5"/>
        <v>6094098</v>
      </c>
      <c r="M28" s="21">
        <f t="shared" si="5"/>
        <v>6824936</v>
      </c>
      <c r="N28" s="21">
        <f t="shared" si="5"/>
        <v>20847146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42414025</v>
      </c>
      <c r="X28" s="21">
        <f t="shared" si="5"/>
        <v>62296382</v>
      </c>
      <c r="Y28" s="21">
        <f t="shared" si="5"/>
        <v>-19882357</v>
      </c>
      <c r="Z28" s="4">
        <f>+IF(X28&lt;&gt;0,+(Y28/X28)*100,0)</f>
        <v>-31.91574913612158</v>
      </c>
      <c r="AA28" s="19">
        <f>SUM(AA29:AA31)</f>
        <v>202109010</v>
      </c>
    </row>
    <row r="29" spans="1:27" ht="13.5">
      <c r="A29" s="5" t="s">
        <v>33</v>
      </c>
      <c r="B29" s="3"/>
      <c r="C29" s="22">
        <v>36780806</v>
      </c>
      <c r="D29" s="22"/>
      <c r="E29" s="23">
        <v>48770893</v>
      </c>
      <c r="F29" s="24">
        <v>48770893</v>
      </c>
      <c r="G29" s="24">
        <v>1975924</v>
      </c>
      <c r="H29" s="24">
        <v>1884442</v>
      </c>
      <c r="I29" s="24">
        <v>2656720</v>
      </c>
      <c r="J29" s="24">
        <v>6517086</v>
      </c>
      <c r="K29" s="24">
        <v>2108436</v>
      </c>
      <c r="L29" s="24">
        <v>2287610</v>
      </c>
      <c r="M29" s="24">
        <v>2408094</v>
      </c>
      <c r="N29" s="24">
        <v>6804140</v>
      </c>
      <c r="O29" s="24"/>
      <c r="P29" s="24"/>
      <c r="Q29" s="24"/>
      <c r="R29" s="24"/>
      <c r="S29" s="24"/>
      <c r="T29" s="24"/>
      <c r="U29" s="24"/>
      <c r="V29" s="24"/>
      <c r="W29" s="24">
        <v>13321226</v>
      </c>
      <c r="X29" s="24">
        <v>20779474</v>
      </c>
      <c r="Y29" s="24">
        <v>-7458248</v>
      </c>
      <c r="Z29" s="6">
        <v>-35.89</v>
      </c>
      <c r="AA29" s="22">
        <v>48770893</v>
      </c>
    </row>
    <row r="30" spans="1:27" ht="13.5">
      <c r="A30" s="5" t="s">
        <v>34</v>
      </c>
      <c r="B30" s="3"/>
      <c r="C30" s="25">
        <v>23401071</v>
      </c>
      <c r="D30" s="25"/>
      <c r="E30" s="26">
        <v>65694620</v>
      </c>
      <c r="F30" s="27">
        <v>65694620</v>
      </c>
      <c r="G30" s="27">
        <v>2574872</v>
      </c>
      <c r="H30" s="27">
        <v>1286916</v>
      </c>
      <c r="I30" s="27">
        <v>3753574</v>
      </c>
      <c r="J30" s="27">
        <v>7615362</v>
      </c>
      <c r="K30" s="27">
        <v>1240149</v>
      </c>
      <c r="L30" s="27">
        <v>1209152</v>
      </c>
      <c r="M30" s="27">
        <v>1016575</v>
      </c>
      <c r="N30" s="27">
        <v>3465876</v>
      </c>
      <c r="O30" s="27"/>
      <c r="P30" s="27"/>
      <c r="Q30" s="27"/>
      <c r="R30" s="27"/>
      <c r="S30" s="27"/>
      <c r="T30" s="27"/>
      <c r="U30" s="27"/>
      <c r="V30" s="27"/>
      <c r="W30" s="27">
        <v>11081238</v>
      </c>
      <c r="X30" s="27">
        <v>10372450</v>
      </c>
      <c r="Y30" s="27">
        <v>708788</v>
      </c>
      <c r="Z30" s="7">
        <v>6.83</v>
      </c>
      <c r="AA30" s="25">
        <v>65694620</v>
      </c>
    </row>
    <row r="31" spans="1:27" ht="13.5">
      <c r="A31" s="5" t="s">
        <v>35</v>
      </c>
      <c r="B31" s="3"/>
      <c r="C31" s="22">
        <v>60627143</v>
      </c>
      <c r="D31" s="22"/>
      <c r="E31" s="23">
        <v>87643497</v>
      </c>
      <c r="F31" s="24">
        <v>87643497</v>
      </c>
      <c r="G31" s="24">
        <v>1706410</v>
      </c>
      <c r="H31" s="24">
        <v>2124297</v>
      </c>
      <c r="I31" s="24">
        <v>3603724</v>
      </c>
      <c r="J31" s="24">
        <v>7434431</v>
      </c>
      <c r="K31" s="24">
        <v>4579527</v>
      </c>
      <c r="L31" s="24">
        <v>2597336</v>
      </c>
      <c r="M31" s="24">
        <v>3400267</v>
      </c>
      <c r="N31" s="24">
        <v>10577130</v>
      </c>
      <c r="O31" s="24"/>
      <c r="P31" s="24"/>
      <c r="Q31" s="24"/>
      <c r="R31" s="24"/>
      <c r="S31" s="24"/>
      <c r="T31" s="24"/>
      <c r="U31" s="24"/>
      <c r="V31" s="24"/>
      <c r="W31" s="24">
        <v>18011561</v>
      </c>
      <c r="X31" s="24">
        <v>31144458</v>
      </c>
      <c r="Y31" s="24">
        <v>-13132897</v>
      </c>
      <c r="Z31" s="6">
        <v>-42.17</v>
      </c>
      <c r="AA31" s="22">
        <v>87643497</v>
      </c>
    </row>
    <row r="32" spans="1:27" ht="13.5">
      <c r="A32" s="2" t="s">
        <v>36</v>
      </c>
      <c r="B32" s="3"/>
      <c r="C32" s="19">
        <f aca="true" t="shared" si="6" ref="C32:Y32">SUM(C33:C37)</f>
        <v>46663210</v>
      </c>
      <c r="D32" s="19">
        <f>SUM(D33:D37)</f>
        <v>0</v>
      </c>
      <c r="E32" s="20">
        <f t="shared" si="6"/>
        <v>103717574</v>
      </c>
      <c r="F32" s="21">
        <f t="shared" si="6"/>
        <v>103717574</v>
      </c>
      <c r="G32" s="21">
        <f t="shared" si="6"/>
        <v>3257195</v>
      </c>
      <c r="H32" s="21">
        <f t="shared" si="6"/>
        <v>3222341</v>
      </c>
      <c r="I32" s="21">
        <f t="shared" si="6"/>
        <v>3684667</v>
      </c>
      <c r="J32" s="21">
        <f t="shared" si="6"/>
        <v>10164203</v>
      </c>
      <c r="K32" s="21">
        <f t="shared" si="6"/>
        <v>3387669</v>
      </c>
      <c r="L32" s="21">
        <f t="shared" si="6"/>
        <v>4716382</v>
      </c>
      <c r="M32" s="21">
        <f t="shared" si="6"/>
        <v>3395999</v>
      </c>
      <c r="N32" s="21">
        <f t="shared" si="6"/>
        <v>11500050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21664253</v>
      </c>
      <c r="X32" s="21">
        <f t="shared" si="6"/>
        <v>20531685</v>
      </c>
      <c r="Y32" s="21">
        <f t="shared" si="6"/>
        <v>1132568</v>
      </c>
      <c r="Z32" s="4">
        <f>+IF(X32&lt;&gt;0,+(Y32/X32)*100,0)</f>
        <v>5.516196064765264</v>
      </c>
      <c r="AA32" s="19">
        <f>SUM(AA33:AA37)</f>
        <v>103717574</v>
      </c>
    </row>
    <row r="33" spans="1:27" ht="13.5">
      <c r="A33" s="5" t="s">
        <v>37</v>
      </c>
      <c r="B33" s="3"/>
      <c r="C33" s="22">
        <v>5249824</v>
      </c>
      <c r="D33" s="22"/>
      <c r="E33" s="23">
        <v>13021542</v>
      </c>
      <c r="F33" s="24">
        <v>13021542</v>
      </c>
      <c r="G33" s="24">
        <v>370711</v>
      </c>
      <c r="H33" s="24">
        <v>379012</v>
      </c>
      <c r="I33" s="24">
        <v>393576</v>
      </c>
      <c r="J33" s="24">
        <v>1143299</v>
      </c>
      <c r="K33" s="24">
        <v>378151</v>
      </c>
      <c r="L33" s="24">
        <v>430788</v>
      </c>
      <c r="M33" s="24">
        <v>388738</v>
      </c>
      <c r="N33" s="24">
        <v>1197677</v>
      </c>
      <c r="O33" s="24"/>
      <c r="P33" s="24"/>
      <c r="Q33" s="24"/>
      <c r="R33" s="24"/>
      <c r="S33" s="24"/>
      <c r="T33" s="24"/>
      <c r="U33" s="24"/>
      <c r="V33" s="24"/>
      <c r="W33" s="24">
        <v>2340976</v>
      </c>
      <c r="X33" s="24">
        <v>2344074</v>
      </c>
      <c r="Y33" s="24">
        <v>-3098</v>
      </c>
      <c r="Z33" s="6">
        <v>-0.13</v>
      </c>
      <c r="AA33" s="22">
        <v>13021542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38234708</v>
      </c>
      <c r="D35" s="22"/>
      <c r="E35" s="23">
        <v>64158943</v>
      </c>
      <c r="F35" s="24">
        <v>64158943</v>
      </c>
      <c r="G35" s="24">
        <v>2692716</v>
      </c>
      <c r="H35" s="24">
        <v>2653210</v>
      </c>
      <c r="I35" s="24">
        <v>3055815</v>
      </c>
      <c r="J35" s="24">
        <v>8401741</v>
      </c>
      <c r="K35" s="24">
        <v>2847871</v>
      </c>
      <c r="L35" s="24">
        <v>4024461</v>
      </c>
      <c r="M35" s="24">
        <v>2724687</v>
      </c>
      <c r="N35" s="24">
        <v>9597019</v>
      </c>
      <c r="O35" s="24"/>
      <c r="P35" s="24"/>
      <c r="Q35" s="24"/>
      <c r="R35" s="24"/>
      <c r="S35" s="24"/>
      <c r="T35" s="24"/>
      <c r="U35" s="24"/>
      <c r="V35" s="24"/>
      <c r="W35" s="24">
        <v>17998760</v>
      </c>
      <c r="X35" s="24">
        <v>16815743</v>
      </c>
      <c r="Y35" s="24">
        <v>1183017</v>
      </c>
      <c r="Z35" s="6">
        <v>7.04</v>
      </c>
      <c r="AA35" s="22">
        <v>64158943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3178678</v>
      </c>
      <c r="D37" s="25"/>
      <c r="E37" s="26">
        <v>26537089</v>
      </c>
      <c r="F37" s="27">
        <v>26537089</v>
      </c>
      <c r="G37" s="27">
        <v>193768</v>
      </c>
      <c r="H37" s="27">
        <v>190119</v>
      </c>
      <c r="I37" s="27">
        <v>235276</v>
      </c>
      <c r="J37" s="27">
        <v>619163</v>
      </c>
      <c r="K37" s="27">
        <v>161647</v>
      </c>
      <c r="L37" s="27">
        <v>261133</v>
      </c>
      <c r="M37" s="27">
        <v>282574</v>
      </c>
      <c r="N37" s="27">
        <v>705354</v>
      </c>
      <c r="O37" s="27"/>
      <c r="P37" s="27"/>
      <c r="Q37" s="27"/>
      <c r="R37" s="27"/>
      <c r="S37" s="27"/>
      <c r="T37" s="27"/>
      <c r="U37" s="27"/>
      <c r="V37" s="27"/>
      <c r="W37" s="27">
        <v>1324517</v>
      </c>
      <c r="X37" s="27">
        <v>1371868</v>
      </c>
      <c r="Y37" s="27">
        <v>-47351</v>
      </c>
      <c r="Z37" s="7">
        <v>-3.45</v>
      </c>
      <c r="AA37" s="25">
        <v>26537089</v>
      </c>
    </row>
    <row r="38" spans="1:27" ht="13.5">
      <c r="A38" s="2" t="s">
        <v>42</v>
      </c>
      <c r="B38" s="8"/>
      <c r="C38" s="19">
        <f aca="true" t="shared" si="7" ref="C38:Y38">SUM(C39:C41)</f>
        <v>26477265</v>
      </c>
      <c r="D38" s="19">
        <f>SUM(D39:D41)</f>
        <v>0</v>
      </c>
      <c r="E38" s="20">
        <f t="shared" si="7"/>
        <v>23509989</v>
      </c>
      <c r="F38" s="21">
        <f t="shared" si="7"/>
        <v>23509989</v>
      </c>
      <c r="G38" s="21">
        <f t="shared" si="7"/>
        <v>838710</v>
      </c>
      <c r="H38" s="21">
        <f t="shared" si="7"/>
        <v>783355</v>
      </c>
      <c r="I38" s="21">
        <f t="shared" si="7"/>
        <v>797945</v>
      </c>
      <c r="J38" s="21">
        <f t="shared" si="7"/>
        <v>2420010</v>
      </c>
      <c r="K38" s="21">
        <f t="shared" si="7"/>
        <v>905962</v>
      </c>
      <c r="L38" s="21">
        <f t="shared" si="7"/>
        <v>829974</v>
      </c>
      <c r="M38" s="21">
        <f t="shared" si="7"/>
        <v>972484</v>
      </c>
      <c r="N38" s="21">
        <f t="shared" si="7"/>
        <v>2708420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5128430</v>
      </c>
      <c r="X38" s="21">
        <f t="shared" si="7"/>
        <v>4321546</v>
      </c>
      <c r="Y38" s="21">
        <f t="shared" si="7"/>
        <v>806884</v>
      </c>
      <c r="Z38" s="4">
        <f>+IF(X38&lt;&gt;0,+(Y38/X38)*100,0)</f>
        <v>18.67118850522475</v>
      </c>
      <c r="AA38" s="19">
        <f>SUM(AA39:AA41)</f>
        <v>23509989</v>
      </c>
    </row>
    <row r="39" spans="1:27" ht="13.5">
      <c r="A39" s="5" t="s">
        <v>43</v>
      </c>
      <c r="B39" s="3"/>
      <c r="C39" s="22">
        <v>23152358</v>
      </c>
      <c r="D39" s="22"/>
      <c r="E39" s="23">
        <v>14310424</v>
      </c>
      <c r="F39" s="24">
        <v>14310424</v>
      </c>
      <c r="G39" s="24">
        <v>579614</v>
      </c>
      <c r="H39" s="24">
        <v>616388</v>
      </c>
      <c r="I39" s="24">
        <v>630978</v>
      </c>
      <c r="J39" s="24">
        <v>1826980</v>
      </c>
      <c r="K39" s="24">
        <v>538368</v>
      </c>
      <c r="L39" s="24">
        <v>663865</v>
      </c>
      <c r="M39" s="24">
        <v>643175</v>
      </c>
      <c r="N39" s="24">
        <v>1845408</v>
      </c>
      <c r="O39" s="24"/>
      <c r="P39" s="24"/>
      <c r="Q39" s="24"/>
      <c r="R39" s="24"/>
      <c r="S39" s="24"/>
      <c r="T39" s="24"/>
      <c r="U39" s="24"/>
      <c r="V39" s="24"/>
      <c r="W39" s="24">
        <v>3672388</v>
      </c>
      <c r="X39" s="24">
        <v>2857827</v>
      </c>
      <c r="Y39" s="24">
        <v>814561</v>
      </c>
      <c r="Z39" s="6">
        <v>28.5</v>
      </c>
      <c r="AA39" s="22">
        <v>14310424</v>
      </c>
    </row>
    <row r="40" spans="1:27" ht="13.5">
      <c r="A40" s="5" t="s">
        <v>44</v>
      </c>
      <c r="B40" s="3"/>
      <c r="C40" s="22">
        <v>3324907</v>
      </c>
      <c r="D40" s="22"/>
      <c r="E40" s="23">
        <v>9199565</v>
      </c>
      <c r="F40" s="24">
        <v>9199565</v>
      </c>
      <c r="G40" s="24">
        <v>259096</v>
      </c>
      <c r="H40" s="24">
        <v>166967</v>
      </c>
      <c r="I40" s="24">
        <v>166967</v>
      </c>
      <c r="J40" s="24">
        <v>593030</v>
      </c>
      <c r="K40" s="24">
        <v>367594</v>
      </c>
      <c r="L40" s="24">
        <v>166109</v>
      </c>
      <c r="M40" s="24">
        <v>329309</v>
      </c>
      <c r="N40" s="24">
        <v>863012</v>
      </c>
      <c r="O40" s="24"/>
      <c r="P40" s="24"/>
      <c r="Q40" s="24"/>
      <c r="R40" s="24"/>
      <c r="S40" s="24"/>
      <c r="T40" s="24"/>
      <c r="U40" s="24"/>
      <c r="V40" s="24"/>
      <c r="W40" s="24">
        <v>1456042</v>
      </c>
      <c r="X40" s="24">
        <v>1463719</v>
      </c>
      <c r="Y40" s="24">
        <v>-7677</v>
      </c>
      <c r="Z40" s="6">
        <v>-0.52</v>
      </c>
      <c r="AA40" s="22">
        <v>9199565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679290368</v>
      </c>
      <c r="D42" s="19">
        <f>SUM(D43:D46)</f>
        <v>0</v>
      </c>
      <c r="E42" s="20">
        <f t="shared" si="8"/>
        <v>564939172</v>
      </c>
      <c r="F42" s="21">
        <f t="shared" si="8"/>
        <v>564939172</v>
      </c>
      <c r="G42" s="21">
        <f t="shared" si="8"/>
        <v>11100138</v>
      </c>
      <c r="H42" s="21">
        <f t="shared" si="8"/>
        <v>11872670</v>
      </c>
      <c r="I42" s="21">
        <f t="shared" si="8"/>
        <v>19120962</v>
      </c>
      <c r="J42" s="21">
        <f t="shared" si="8"/>
        <v>42093770</v>
      </c>
      <c r="K42" s="21">
        <f t="shared" si="8"/>
        <v>16564199</v>
      </c>
      <c r="L42" s="21">
        <f t="shared" si="8"/>
        <v>19326989</v>
      </c>
      <c r="M42" s="21">
        <f t="shared" si="8"/>
        <v>42409744</v>
      </c>
      <c r="N42" s="21">
        <f t="shared" si="8"/>
        <v>78300932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120394702</v>
      </c>
      <c r="X42" s="21">
        <f t="shared" si="8"/>
        <v>133337157</v>
      </c>
      <c r="Y42" s="21">
        <f t="shared" si="8"/>
        <v>-12942455</v>
      </c>
      <c r="Z42" s="4">
        <f>+IF(X42&lt;&gt;0,+(Y42/X42)*100,0)</f>
        <v>-9.70656289004272</v>
      </c>
      <c r="AA42" s="19">
        <f>SUM(AA43:AA46)</f>
        <v>564939172</v>
      </c>
    </row>
    <row r="43" spans="1:27" ht="13.5">
      <c r="A43" s="5" t="s">
        <v>47</v>
      </c>
      <c r="B43" s="3"/>
      <c r="C43" s="22">
        <v>739146</v>
      </c>
      <c r="D43" s="22"/>
      <c r="E43" s="23">
        <v>1763057</v>
      </c>
      <c r="F43" s="24">
        <v>1763057</v>
      </c>
      <c r="G43" s="24">
        <v>58948</v>
      </c>
      <c r="H43" s="24">
        <v>59649</v>
      </c>
      <c r="I43" s="24">
        <v>97792</v>
      </c>
      <c r="J43" s="24">
        <v>216389</v>
      </c>
      <c r="K43" s="24">
        <v>60791</v>
      </c>
      <c r="L43" s="24">
        <v>107081</v>
      </c>
      <c r="M43" s="24">
        <v>60270</v>
      </c>
      <c r="N43" s="24">
        <v>228142</v>
      </c>
      <c r="O43" s="24"/>
      <c r="P43" s="24"/>
      <c r="Q43" s="24"/>
      <c r="R43" s="24"/>
      <c r="S43" s="24"/>
      <c r="T43" s="24"/>
      <c r="U43" s="24"/>
      <c r="V43" s="24"/>
      <c r="W43" s="24">
        <v>444531</v>
      </c>
      <c r="X43" s="24">
        <v>390210</v>
      </c>
      <c r="Y43" s="24">
        <v>54321</v>
      </c>
      <c r="Z43" s="6">
        <v>13.92</v>
      </c>
      <c r="AA43" s="22">
        <v>1763057</v>
      </c>
    </row>
    <row r="44" spans="1:27" ht="13.5">
      <c r="A44" s="5" t="s">
        <v>48</v>
      </c>
      <c r="B44" s="3"/>
      <c r="C44" s="22">
        <v>661893789</v>
      </c>
      <c r="D44" s="22"/>
      <c r="E44" s="23">
        <v>541201067</v>
      </c>
      <c r="F44" s="24">
        <v>541201067</v>
      </c>
      <c r="G44" s="24">
        <v>10423992</v>
      </c>
      <c r="H44" s="24">
        <v>12341469</v>
      </c>
      <c r="I44" s="24">
        <v>18050017</v>
      </c>
      <c r="J44" s="24">
        <v>40815478</v>
      </c>
      <c r="K44" s="24">
        <v>16002575</v>
      </c>
      <c r="L44" s="24">
        <v>19219908</v>
      </c>
      <c r="M44" s="24">
        <v>39779178</v>
      </c>
      <c r="N44" s="24">
        <v>75001661</v>
      </c>
      <c r="O44" s="24"/>
      <c r="P44" s="24"/>
      <c r="Q44" s="24"/>
      <c r="R44" s="24"/>
      <c r="S44" s="24"/>
      <c r="T44" s="24"/>
      <c r="U44" s="24"/>
      <c r="V44" s="24"/>
      <c r="W44" s="24">
        <v>115817139</v>
      </c>
      <c r="X44" s="24">
        <v>127112342</v>
      </c>
      <c r="Y44" s="24">
        <v>-11295203</v>
      </c>
      <c r="Z44" s="6">
        <v>-8.89</v>
      </c>
      <c r="AA44" s="22">
        <v>541201067</v>
      </c>
    </row>
    <row r="45" spans="1:27" ht="13.5">
      <c r="A45" s="5" t="s">
        <v>49</v>
      </c>
      <c r="B45" s="3"/>
      <c r="C45" s="25">
        <v>16657433</v>
      </c>
      <c r="D45" s="25"/>
      <c r="E45" s="26">
        <v>21975048</v>
      </c>
      <c r="F45" s="27">
        <v>21975048</v>
      </c>
      <c r="G45" s="27">
        <v>617198</v>
      </c>
      <c r="H45" s="27">
        <v>-528448</v>
      </c>
      <c r="I45" s="27">
        <v>973153</v>
      </c>
      <c r="J45" s="27">
        <v>1061903</v>
      </c>
      <c r="K45" s="27">
        <v>500833</v>
      </c>
      <c r="L45" s="27"/>
      <c r="M45" s="27">
        <v>2570296</v>
      </c>
      <c r="N45" s="27">
        <v>3071129</v>
      </c>
      <c r="O45" s="27"/>
      <c r="P45" s="27"/>
      <c r="Q45" s="27"/>
      <c r="R45" s="27"/>
      <c r="S45" s="27"/>
      <c r="T45" s="27"/>
      <c r="U45" s="27"/>
      <c r="V45" s="27"/>
      <c r="W45" s="27">
        <v>4133032</v>
      </c>
      <c r="X45" s="27">
        <v>5834605</v>
      </c>
      <c r="Y45" s="27">
        <v>-1701573</v>
      </c>
      <c r="Z45" s="7">
        <v>-29.16</v>
      </c>
      <c r="AA45" s="25">
        <v>21975048</v>
      </c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873239863</v>
      </c>
      <c r="D48" s="40">
        <f>+D28+D32+D38+D42+D47</f>
        <v>0</v>
      </c>
      <c r="E48" s="41">
        <f t="shared" si="9"/>
        <v>894275745</v>
      </c>
      <c r="F48" s="42">
        <f t="shared" si="9"/>
        <v>894275745</v>
      </c>
      <c r="G48" s="42">
        <f t="shared" si="9"/>
        <v>21453249</v>
      </c>
      <c r="H48" s="42">
        <f t="shared" si="9"/>
        <v>21174021</v>
      </c>
      <c r="I48" s="42">
        <f t="shared" si="9"/>
        <v>33617592</v>
      </c>
      <c r="J48" s="42">
        <f t="shared" si="9"/>
        <v>76244862</v>
      </c>
      <c r="K48" s="42">
        <f t="shared" si="9"/>
        <v>28785942</v>
      </c>
      <c r="L48" s="42">
        <f t="shared" si="9"/>
        <v>30967443</v>
      </c>
      <c r="M48" s="42">
        <f t="shared" si="9"/>
        <v>53603163</v>
      </c>
      <c r="N48" s="42">
        <f t="shared" si="9"/>
        <v>113356548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189601410</v>
      </c>
      <c r="X48" s="42">
        <f t="shared" si="9"/>
        <v>220486770</v>
      </c>
      <c r="Y48" s="42">
        <f t="shared" si="9"/>
        <v>-30885360</v>
      </c>
      <c r="Z48" s="43">
        <f>+IF(X48&lt;&gt;0,+(Y48/X48)*100,0)</f>
        <v>-14.007806454781846</v>
      </c>
      <c r="AA48" s="40">
        <f>+AA28+AA32+AA38+AA42+AA47</f>
        <v>894275745</v>
      </c>
    </row>
    <row r="49" spans="1:27" ht="13.5">
      <c r="A49" s="14" t="s">
        <v>58</v>
      </c>
      <c r="B49" s="15"/>
      <c r="C49" s="44">
        <f aca="true" t="shared" si="10" ref="C49:Y49">+C25-C48</f>
        <v>539793801</v>
      </c>
      <c r="D49" s="44">
        <f>+D25-D48</f>
        <v>0</v>
      </c>
      <c r="E49" s="45">
        <f t="shared" si="10"/>
        <v>654219628</v>
      </c>
      <c r="F49" s="46">
        <f t="shared" si="10"/>
        <v>654219628</v>
      </c>
      <c r="G49" s="46">
        <f t="shared" si="10"/>
        <v>49592770</v>
      </c>
      <c r="H49" s="46">
        <f t="shared" si="10"/>
        <v>-19522672</v>
      </c>
      <c r="I49" s="46">
        <f t="shared" si="10"/>
        <v>40133401</v>
      </c>
      <c r="J49" s="46">
        <f t="shared" si="10"/>
        <v>70203499</v>
      </c>
      <c r="K49" s="46">
        <f t="shared" si="10"/>
        <v>-16694524</v>
      </c>
      <c r="L49" s="46">
        <f t="shared" si="10"/>
        <v>-12453089</v>
      </c>
      <c r="M49" s="46">
        <f t="shared" si="10"/>
        <v>18412374</v>
      </c>
      <c r="N49" s="46">
        <f t="shared" si="10"/>
        <v>-10735239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59468260</v>
      </c>
      <c r="X49" s="46">
        <f>IF(F25=F48,0,X25-X48)</f>
        <v>440593930</v>
      </c>
      <c r="Y49" s="46">
        <f t="shared" si="10"/>
        <v>-381125670</v>
      </c>
      <c r="Z49" s="47">
        <f>+IF(X49&lt;&gt;0,+(Y49/X49)*100,0)</f>
        <v>-86.50270556382836</v>
      </c>
      <c r="AA49" s="44">
        <f>+AA25-AA48</f>
        <v>654219628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57396796</v>
      </c>
      <c r="D5" s="19">
        <f>SUM(D6:D8)</f>
        <v>0</v>
      </c>
      <c r="E5" s="20">
        <f t="shared" si="0"/>
        <v>88277000</v>
      </c>
      <c r="F5" s="21">
        <f t="shared" si="0"/>
        <v>88277000</v>
      </c>
      <c r="G5" s="21">
        <f t="shared" si="0"/>
        <v>23358522</v>
      </c>
      <c r="H5" s="21">
        <f t="shared" si="0"/>
        <v>15977432</v>
      </c>
      <c r="I5" s="21">
        <f t="shared" si="0"/>
        <v>13012362</v>
      </c>
      <c r="J5" s="21">
        <f t="shared" si="0"/>
        <v>52348316</v>
      </c>
      <c r="K5" s="21">
        <f t="shared" si="0"/>
        <v>11146227</v>
      </c>
      <c r="L5" s="21">
        <f t="shared" si="0"/>
        <v>22292092</v>
      </c>
      <c r="M5" s="21">
        <f t="shared" si="0"/>
        <v>27284972</v>
      </c>
      <c r="N5" s="21">
        <f t="shared" si="0"/>
        <v>60723291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113071607</v>
      </c>
      <c r="X5" s="21">
        <f t="shared" si="0"/>
        <v>47798000</v>
      </c>
      <c r="Y5" s="21">
        <f t="shared" si="0"/>
        <v>65273607</v>
      </c>
      <c r="Z5" s="4">
        <f>+IF(X5&lt;&gt;0,+(Y5/X5)*100,0)</f>
        <v>136.56137704506466</v>
      </c>
      <c r="AA5" s="19">
        <f>SUM(AA6:AA8)</f>
        <v>88277000</v>
      </c>
    </row>
    <row r="6" spans="1:27" ht="13.5">
      <c r="A6" s="5" t="s">
        <v>33</v>
      </c>
      <c r="B6" s="3"/>
      <c r="C6" s="22">
        <v>17746605</v>
      </c>
      <c r="D6" s="22"/>
      <c r="E6" s="23">
        <v>11985000</v>
      </c>
      <c r="F6" s="24">
        <v>11985000</v>
      </c>
      <c r="G6" s="24">
        <v>4985119</v>
      </c>
      <c r="H6" s="24">
        <v>13904333</v>
      </c>
      <c r="I6" s="24">
        <v>11967834</v>
      </c>
      <c r="J6" s="24">
        <v>30857286</v>
      </c>
      <c r="K6" s="24">
        <v>7529975</v>
      </c>
      <c r="L6" s="24">
        <v>21205640</v>
      </c>
      <c r="M6" s="24">
        <v>6860620</v>
      </c>
      <c r="N6" s="24">
        <v>35596235</v>
      </c>
      <c r="O6" s="24"/>
      <c r="P6" s="24"/>
      <c r="Q6" s="24"/>
      <c r="R6" s="24"/>
      <c r="S6" s="24"/>
      <c r="T6" s="24"/>
      <c r="U6" s="24"/>
      <c r="V6" s="24"/>
      <c r="W6" s="24">
        <v>66453521</v>
      </c>
      <c r="X6" s="24">
        <v>7821000</v>
      </c>
      <c r="Y6" s="24">
        <v>58632521</v>
      </c>
      <c r="Z6" s="6">
        <v>749.68</v>
      </c>
      <c r="AA6" s="22">
        <v>11985000</v>
      </c>
    </row>
    <row r="7" spans="1:27" ht="13.5">
      <c r="A7" s="5" t="s">
        <v>34</v>
      </c>
      <c r="B7" s="3"/>
      <c r="C7" s="25">
        <v>39650191</v>
      </c>
      <c r="D7" s="25"/>
      <c r="E7" s="26">
        <v>42901000</v>
      </c>
      <c r="F7" s="27">
        <v>42901000</v>
      </c>
      <c r="G7" s="27">
        <v>18373403</v>
      </c>
      <c r="H7" s="27">
        <v>2073099</v>
      </c>
      <c r="I7" s="27">
        <v>1044528</v>
      </c>
      <c r="J7" s="27">
        <v>21491030</v>
      </c>
      <c r="K7" s="27">
        <v>3616252</v>
      </c>
      <c r="L7" s="27">
        <v>1086452</v>
      </c>
      <c r="M7" s="27">
        <v>20424352</v>
      </c>
      <c r="N7" s="27">
        <v>25127056</v>
      </c>
      <c r="O7" s="27"/>
      <c r="P7" s="27"/>
      <c r="Q7" s="27"/>
      <c r="R7" s="27"/>
      <c r="S7" s="27"/>
      <c r="T7" s="27"/>
      <c r="U7" s="27"/>
      <c r="V7" s="27"/>
      <c r="W7" s="27">
        <v>46618086</v>
      </c>
      <c r="X7" s="27">
        <v>23285000</v>
      </c>
      <c r="Y7" s="27">
        <v>23333086</v>
      </c>
      <c r="Z7" s="7">
        <v>100.21</v>
      </c>
      <c r="AA7" s="25">
        <v>42901000</v>
      </c>
    </row>
    <row r="8" spans="1:27" ht="13.5">
      <c r="A8" s="5" t="s">
        <v>35</v>
      </c>
      <c r="B8" s="3"/>
      <c r="C8" s="22"/>
      <c r="D8" s="22"/>
      <c r="E8" s="23">
        <v>33391000</v>
      </c>
      <c r="F8" s="24">
        <v>33391000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16692000</v>
      </c>
      <c r="Y8" s="24">
        <v>-16692000</v>
      </c>
      <c r="Z8" s="6">
        <v>-100</v>
      </c>
      <c r="AA8" s="22">
        <v>33391000</v>
      </c>
    </row>
    <row r="9" spans="1:27" ht="13.5">
      <c r="A9" s="2" t="s">
        <v>36</v>
      </c>
      <c r="B9" s="3"/>
      <c r="C9" s="19">
        <f aca="true" t="shared" si="1" ref="C9:Y9">SUM(C10:C14)</f>
        <v>791074</v>
      </c>
      <c r="D9" s="19">
        <f>SUM(D10:D14)</f>
        <v>0</v>
      </c>
      <c r="E9" s="20">
        <f t="shared" si="1"/>
        <v>98000</v>
      </c>
      <c r="F9" s="21">
        <f t="shared" si="1"/>
        <v>98000</v>
      </c>
      <c r="G9" s="21">
        <f t="shared" si="1"/>
        <v>56711</v>
      </c>
      <c r="H9" s="21">
        <f t="shared" si="1"/>
        <v>338643</v>
      </c>
      <c r="I9" s="21">
        <f t="shared" si="1"/>
        <v>4242800</v>
      </c>
      <c r="J9" s="21">
        <f t="shared" si="1"/>
        <v>4638154</v>
      </c>
      <c r="K9" s="21">
        <f t="shared" si="1"/>
        <v>236572</v>
      </c>
      <c r="L9" s="21">
        <f t="shared" si="1"/>
        <v>52895</v>
      </c>
      <c r="M9" s="21">
        <f t="shared" si="1"/>
        <v>41903</v>
      </c>
      <c r="N9" s="21">
        <f t="shared" si="1"/>
        <v>331370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4969524</v>
      </c>
      <c r="X9" s="21">
        <f t="shared" si="1"/>
        <v>45500</v>
      </c>
      <c r="Y9" s="21">
        <f t="shared" si="1"/>
        <v>4924024</v>
      </c>
      <c r="Z9" s="4">
        <f>+IF(X9&lt;&gt;0,+(Y9/X9)*100,0)</f>
        <v>10822.03076923077</v>
      </c>
      <c r="AA9" s="19">
        <f>SUM(AA10:AA14)</f>
        <v>98000</v>
      </c>
    </row>
    <row r="10" spans="1:27" ht="13.5">
      <c r="A10" s="5" t="s">
        <v>37</v>
      </c>
      <c r="B10" s="3"/>
      <c r="C10" s="22">
        <v>99976</v>
      </c>
      <c r="D10" s="22"/>
      <c r="E10" s="23">
        <v>98000</v>
      </c>
      <c r="F10" s="24">
        <v>98000</v>
      </c>
      <c r="G10" s="24">
        <v>9311</v>
      </c>
      <c r="H10" s="24">
        <v>10178</v>
      </c>
      <c r="I10" s="24">
        <v>6605</v>
      </c>
      <c r="J10" s="24">
        <v>26094</v>
      </c>
      <c r="K10" s="24">
        <v>9524</v>
      </c>
      <c r="L10" s="24">
        <v>7680</v>
      </c>
      <c r="M10" s="24">
        <v>9285</v>
      </c>
      <c r="N10" s="24">
        <v>26489</v>
      </c>
      <c r="O10" s="24"/>
      <c r="P10" s="24"/>
      <c r="Q10" s="24"/>
      <c r="R10" s="24"/>
      <c r="S10" s="24"/>
      <c r="T10" s="24"/>
      <c r="U10" s="24"/>
      <c r="V10" s="24"/>
      <c r="W10" s="24">
        <v>52583</v>
      </c>
      <c r="X10" s="24">
        <v>45500</v>
      </c>
      <c r="Y10" s="24">
        <v>7083</v>
      </c>
      <c r="Z10" s="6">
        <v>15.57</v>
      </c>
      <c r="AA10" s="22">
        <v>98000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691098</v>
      </c>
      <c r="D12" s="22"/>
      <c r="E12" s="23"/>
      <c r="F12" s="24"/>
      <c r="G12" s="24">
        <v>47400</v>
      </c>
      <c r="H12" s="24">
        <v>328465</v>
      </c>
      <c r="I12" s="24">
        <v>4236195</v>
      </c>
      <c r="J12" s="24">
        <v>4612060</v>
      </c>
      <c r="K12" s="24">
        <v>227048</v>
      </c>
      <c r="L12" s="24">
        <v>45215</v>
      </c>
      <c r="M12" s="24">
        <v>32618</v>
      </c>
      <c r="N12" s="24">
        <v>304881</v>
      </c>
      <c r="O12" s="24"/>
      <c r="P12" s="24"/>
      <c r="Q12" s="24"/>
      <c r="R12" s="24"/>
      <c r="S12" s="24"/>
      <c r="T12" s="24"/>
      <c r="U12" s="24"/>
      <c r="V12" s="24"/>
      <c r="W12" s="24">
        <v>4916941</v>
      </c>
      <c r="X12" s="24"/>
      <c r="Y12" s="24">
        <v>4916941</v>
      </c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23349887</v>
      </c>
      <c r="D15" s="19">
        <f>SUM(D16:D18)</f>
        <v>0</v>
      </c>
      <c r="E15" s="20">
        <f t="shared" si="2"/>
        <v>23210000</v>
      </c>
      <c r="F15" s="21">
        <f t="shared" si="2"/>
        <v>23210000</v>
      </c>
      <c r="G15" s="21">
        <f t="shared" si="2"/>
        <v>908480</v>
      </c>
      <c r="H15" s="21">
        <f t="shared" si="2"/>
        <v>1824080</v>
      </c>
      <c r="I15" s="21">
        <f t="shared" si="2"/>
        <v>582391</v>
      </c>
      <c r="J15" s="21">
        <f t="shared" si="2"/>
        <v>3314951</v>
      </c>
      <c r="K15" s="21">
        <f t="shared" si="2"/>
        <v>1032145</v>
      </c>
      <c r="L15" s="21">
        <f t="shared" si="2"/>
        <v>3361553</v>
      </c>
      <c r="M15" s="21">
        <f t="shared" si="2"/>
        <v>316590</v>
      </c>
      <c r="N15" s="21">
        <f t="shared" si="2"/>
        <v>4710288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8025239</v>
      </c>
      <c r="X15" s="21">
        <f t="shared" si="2"/>
        <v>16602000</v>
      </c>
      <c r="Y15" s="21">
        <f t="shared" si="2"/>
        <v>-8576761</v>
      </c>
      <c r="Z15" s="4">
        <f>+IF(X15&lt;&gt;0,+(Y15/X15)*100,0)</f>
        <v>-51.66101072159981</v>
      </c>
      <c r="AA15" s="19">
        <f>SUM(AA16:AA18)</f>
        <v>23210000</v>
      </c>
    </row>
    <row r="16" spans="1:27" ht="13.5">
      <c r="A16" s="5" t="s">
        <v>43</v>
      </c>
      <c r="B16" s="3"/>
      <c r="C16" s="22">
        <v>18512510</v>
      </c>
      <c r="D16" s="22"/>
      <c r="E16" s="23">
        <v>20010000</v>
      </c>
      <c r="F16" s="24">
        <v>20010000</v>
      </c>
      <c r="G16" s="24"/>
      <c r="H16" s="24">
        <v>426000</v>
      </c>
      <c r="I16" s="24"/>
      <c r="J16" s="24">
        <v>426000</v>
      </c>
      <c r="K16" s="24"/>
      <c r="L16" s="24">
        <v>321000</v>
      </c>
      <c r="M16" s="24"/>
      <c r="N16" s="24">
        <v>321000</v>
      </c>
      <c r="O16" s="24"/>
      <c r="P16" s="24"/>
      <c r="Q16" s="24"/>
      <c r="R16" s="24"/>
      <c r="S16" s="24"/>
      <c r="T16" s="24"/>
      <c r="U16" s="24"/>
      <c r="V16" s="24"/>
      <c r="W16" s="24">
        <v>747000</v>
      </c>
      <c r="X16" s="24">
        <v>15000000</v>
      </c>
      <c r="Y16" s="24">
        <v>-14253000</v>
      </c>
      <c r="Z16" s="6">
        <v>-95.02</v>
      </c>
      <c r="AA16" s="22">
        <v>20010000</v>
      </c>
    </row>
    <row r="17" spans="1:27" ht="13.5">
      <c r="A17" s="5" t="s">
        <v>44</v>
      </c>
      <c r="B17" s="3"/>
      <c r="C17" s="22">
        <v>4837377</v>
      </c>
      <c r="D17" s="22"/>
      <c r="E17" s="23">
        <v>3200000</v>
      </c>
      <c r="F17" s="24">
        <v>3200000</v>
      </c>
      <c r="G17" s="24">
        <v>908480</v>
      </c>
      <c r="H17" s="24">
        <v>1398080</v>
      </c>
      <c r="I17" s="24">
        <v>582391</v>
      </c>
      <c r="J17" s="24">
        <v>2888951</v>
      </c>
      <c r="K17" s="24">
        <v>1032145</v>
      </c>
      <c r="L17" s="24">
        <v>3040553</v>
      </c>
      <c r="M17" s="24">
        <v>316590</v>
      </c>
      <c r="N17" s="24">
        <v>4389288</v>
      </c>
      <c r="O17" s="24"/>
      <c r="P17" s="24"/>
      <c r="Q17" s="24"/>
      <c r="R17" s="24"/>
      <c r="S17" s="24"/>
      <c r="T17" s="24"/>
      <c r="U17" s="24"/>
      <c r="V17" s="24"/>
      <c r="W17" s="24">
        <v>7278239</v>
      </c>
      <c r="X17" s="24">
        <v>1602000</v>
      </c>
      <c r="Y17" s="24">
        <v>5676239</v>
      </c>
      <c r="Z17" s="6">
        <v>354.32</v>
      </c>
      <c r="AA17" s="22">
        <v>3200000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84276915</v>
      </c>
      <c r="D19" s="19">
        <f>SUM(D20:D23)</f>
        <v>0</v>
      </c>
      <c r="E19" s="20">
        <f t="shared" si="3"/>
        <v>94546000</v>
      </c>
      <c r="F19" s="21">
        <f t="shared" si="3"/>
        <v>94546000</v>
      </c>
      <c r="G19" s="21">
        <f t="shared" si="3"/>
        <v>5593549</v>
      </c>
      <c r="H19" s="21">
        <f t="shared" si="3"/>
        <v>7332710</v>
      </c>
      <c r="I19" s="21">
        <f t="shared" si="3"/>
        <v>7627486</v>
      </c>
      <c r="J19" s="21">
        <f t="shared" si="3"/>
        <v>20553745</v>
      </c>
      <c r="K19" s="21">
        <f t="shared" si="3"/>
        <v>13178233</v>
      </c>
      <c r="L19" s="21">
        <f t="shared" si="3"/>
        <v>7784942</v>
      </c>
      <c r="M19" s="21">
        <f t="shared" si="3"/>
        <v>7745659</v>
      </c>
      <c r="N19" s="21">
        <f t="shared" si="3"/>
        <v>28708834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49262579</v>
      </c>
      <c r="X19" s="21">
        <f t="shared" si="3"/>
        <v>47274000</v>
      </c>
      <c r="Y19" s="21">
        <f t="shared" si="3"/>
        <v>1988579</v>
      </c>
      <c r="Z19" s="4">
        <f>+IF(X19&lt;&gt;0,+(Y19/X19)*100,0)</f>
        <v>4.206496171256928</v>
      </c>
      <c r="AA19" s="19">
        <f>SUM(AA20:AA23)</f>
        <v>94546000</v>
      </c>
    </row>
    <row r="20" spans="1:27" ht="13.5">
      <c r="A20" s="5" t="s">
        <v>47</v>
      </c>
      <c r="B20" s="3"/>
      <c r="C20" s="22">
        <v>73388146</v>
      </c>
      <c r="D20" s="22"/>
      <c r="E20" s="23">
        <v>85891000</v>
      </c>
      <c r="F20" s="24">
        <v>85891000</v>
      </c>
      <c r="G20" s="24">
        <v>4602450</v>
      </c>
      <c r="H20" s="24">
        <v>6339086</v>
      </c>
      <c r="I20" s="24">
        <v>6615963</v>
      </c>
      <c r="J20" s="24">
        <v>17557499</v>
      </c>
      <c r="K20" s="24">
        <v>11190657</v>
      </c>
      <c r="L20" s="24">
        <v>6794426</v>
      </c>
      <c r="M20" s="24">
        <v>6757977</v>
      </c>
      <c r="N20" s="24">
        <v>24743060</v>
      </c>
      <c r="O20" s="24"/>
      <c r="P20" s="24"/>
      <c r="Q20" s="24"/>
      <c r="R20" s="24"/>
      <c r="S20" s="24"/>
      <c r="T20" s="24"/>
      <c r="U20" s="24"/>
      <c r="V20" s="24"/>
      <c r="W20" s="24">
        <v>42300559</v>
      </c>
      <c r="X20" s="24">
        <v>42948000</v>
      </c>
      <c r="Y20" s="24">
        <v>-647441</v>
      </c>
      <c r="Z20" s="6">
        <v>-1.51</v>
      </c>
      <c r="AA20" s="22">
        <v>85891000</v>
      </c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10888769</v>
      </c>
      <c r="D23" s="22"/>
      <c r="E23" s="23">
        <v>8655000</v>
      </c>
      <c r="F23" s="24">
        <v>8655000</v>
      </c>
      <c r="G23" s="24">
        <v>991099</v>
      </c>
      <c r="H23" s="24">
        <v>993624</v>
      </c>
      <c r="I23" s="24">
        <v>1011523</v>
      </c>
      <c r="J23" s="24">
        <v>2996246</v>
      </c>
      <c r="K23" s="24">
        <v>1987576</v>
      </c>
      <c r="L23" s="24">
        <v>990516</v>
      </c>
      <c r="M23" s="24">
        <v>987682</v>
      </c>
      <c r="N23" s="24">
        <v>3965774</v>
      </c>
      <c r="O23" s="24"/>
      <c r="P23" s="24"/>
      <c r="Q23" s="24"/>
      <c r="R23" s="24"/>
      <c r="S23" s="24"/>
      <c r="T23" s="24"/>
      <c r="U23" s="24"/>
      <c r="V23" s="24"/>
      <c r="W23" s="24">
        <v>6962020</v>
      </c>
      <c r="X23" s="24">
        <v>4326000</v>
      </c>
      <c r="Y23" s="24">
        <v>2636020</v>
      </c>
      <c r="Z23" s="6">
        <v>60.93</v>
      </c>
      <c r="AA23" s="22">
        <v>8655000</v>
      </c>
    </row>
    <row r="24" spans="1:27" ht="13.5">
      <c r="A24" s="2" t="s">
        <v>51</v>
      </c>
      <c r="B24" s="8" t="s">
        <v>52</v>
      </c>
      <c r="C24" s="19"/>
      <c r="D24" s="19"/>
      <c r="E24" s="20">
        <v>40000</v>
      </c>
      <c r="F24" s="21">
        <v>40000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>
        <v>40000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165814672</v>
      </c>
      <c r="D25" s="40">
        <f>+D5+D9+D15+D19+D24</f>
        <v>0</v>
      </c>
      <c r="E25" s="41">
        <f t="shared" si="4"/>
        <v>206171000</v>
      </c>
      <c r="F25" s="42">
        <f t="shared" si="4"/>
        <v>206171000</v>
      </c>
      <c r="G25" s="42">
        <f t="shared" si="4"/>
        <v>29917262</v>
      </c>
      <c r="H25" s="42">
        <f t="shared" si="4"/>
        <v>25472865</v>
      </c>
      <c r="I25" s="42">
        <f t="shared" si="4"/>
        <v>25465039</v>
      </c>
      <c r="J25" s="42">
        <f t="shared" si="4"/>
        <v>80855166</v>
      </c>
      <c r="K25" s="42">
        <f t="shared" si="4"/>
        <v>25593177</v>
      </c>
      <c r="L25" s="42">
        <f t="shared" si="4"/>
        <v>33491482</v>
      </c>
      <c r="M25" s="42">
        <f t="shared" si="4"/>
        <v>35389124</v>
      </c>
      <c r="N25" s="42">
        <f t="shared" si="4"/>
        <v>94473783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175328949</v>
      </c>
      <c r="X25" s="42">
        <f t="shared" si="4"/>
        <v>111719500</v>
      </c>
      <c r="Y25" s="42">
        <f t="shared" si="4"/>
        <v>63609449</v>
      </c>
      <c r="Z25" s="43">
        <f>+IF(X25&lt;&gt;0,+(Y25/X25)*100,0)</f>
        <v>56.93674694211843</v>
      </c>
      <c r="AA25" s="40">
        <f>+AA5+AA9+AA15+AA19+AA24</f>
        <v>206171000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97392676</v>
      </c>
      <c r="D28" s="19">
        <f>SUM(D29:D31)</f>
        <v>0</v>
      </c>
      <c r="E28" s="20">
        <f t="shared" si="5"/>
        <v>91170000</v>
      </c>
      <c r="F28" s="21">
        <f t="shared" si="5"/>
        <v>91170000</v>
      </c>
      <c r="G28" s="21">
        <f t="shared" si="5"/>
        <v>13660285</v>
      </c>
      <c r="H28" s="21">
        <f t="shared" si="5"/>
        <v>7386937</v>
      </c>
      <c r="I28" s="21">
        <f t="shared" si="5"/>
        <v>5448603</v>
      </c>
      <c r="J28" s="21">
        <f t="shared" si="5"/>
        <v>26495825</v>
      </c>
      <c r="K28" s="21">
        <f t="shared" si="5"/>
        <v>5979495</v>
      </c>
      <c r="L28" s="21">
        <f t="shared" si="5"/>
        <v>5293251</v>
      </c>
      <c r="M28" s="21">
        <f t="shared" si="5"/>
        <v>8847164</v>
      </c>
      <c r="N28" s="21">
        <f t="shared" si="5"/>
        <v>20119910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46615735</v>
      </c>
      <c r="X28" s="21">
        <f t="shared" si="5"/>
        <v>45582000</v>
      </c>
      <c r="Y28" s="21">
        <f t="shared" si="5"/>
        <v>1033735</v>
      </c>
      <c r="Z28" s="4">
        <f>+IF(X28&lt;&gt;0,+(Y28/X28)*100,0)</f>
        <v>2.2678579263744463</v>
      </c>
      <c r="AA28" s="19">
        <f>SUM(AA29:AA31)</f>
        <v>91170000</v>
      </c>
    </row>
    <row r="29" spans="1:27" ht="13.5">
      <c r="A29" s="5" t="s">
        <v>33</v>
      </c>
      <c r="B29" s="3"/>
      <c r="C29" s="22">
        <v>54064032</v>
      </c>
      <c r="D29" s="22"/>
      <c r="E29" s="23">
        <v>44247000</v>
      </c>
      <c r="F29" s="24">
        <v>44247000</v>
      </c>
      <c r="G29" s="24">
        <v>3326170</v>
      </c>
      <c r="H29" s="24">
        <v>2049380</v>
      </c>
      <c r="I29" s="24">
        <v>2429098</v>
      </c>
      <c r="J29" s="24">
        <v>7804648</v>
      </c>
      <c r="K29" s="24">
        <v>3740131</v>
      </c>
      <c r="L29" s="24">
        <v>2476289</v>
      </c>
      <c r="M29" s="24">
        <v>4774912</v>
      </c>
      <c r="N29" s="24">
        <v>10991332</v>
      </c>
      <c r="O29" s="24"/>
      <c r="P29" s="24"/>
      <c r="Q29" s="24"/>
      <c r="R29" s="24"/>
      <c r="S29" s="24"/>
      <c r="T29" s="24"/>
      <c r="U29" s="24"/>
      <c r="V29" s="24"/>
      <c r="W29" s="24">
        <v>18795980</v>
      </c>
      <c r="X29" s="24">
        <v>22122000</v>
      </c>
      <c r="Y29" s="24">
        <v>-3326020</v>
      </c>
      <c r="Z29" s="6">
        <v>-15.03</v>
      </c>
      <c r="AA29" s="22">
        <v>44247000</v>
      </c>
    </row>
    <row r="30" spans="1:27" ht="13.5">
      <c r="A30" s="5" t="s">
        <v>34</v>
      </c>
      <c r="B30" s="3"/>
      <c r="C30" s="25">
        <v>30867654</v>
      </c>
      <c r="D30" s="25"/>
      <c r="E30" s="26">
        <v>26798000</v>
      </c>
      <c r="F30" s="27">
        <v>26798000</v>
      </c>
      <c r="G30" s="27">
        <v>2542037</v>
      </c>
      <c r="H30" s="27">
        <v>2249297</v>
      </c>
      <c r="I30" s="27">
        <v>2079531</v>
      </c>
      <c r="J30" s="27">
        <v>6870865</v>
      </c>
      <c r="K30" s="27">
        <v>1017014</v>
      </c>
      <c r="L30" s="27">
        <v>1644698</v>
      </c>
      <c r="M30" s="27">
        <v>1998952</v>
      </c>
      <c r="N30" s="27">
        <v>4660664</v>
      </c>
      <c r="O30" s="27"/>
      <c r="P30" s="27"/>
      <c r="Q30" s="27"/>
      <c r="R30" s="27"/>
      <c r="S30" s="27"/>
      <c r="T30" s="27"/>
      <c r="U30" s="27"/>
      <c r="V30" s="27"/>
      <c r="W30" s="27">
        <v>11531529</v>
      </c>
      <c r="X30" s="27">
        <v>13398000</v>
      </c>
      <c r="Y30" s="27">
        <v>-1866471</v>
      </c>
      <c r="Z30" s="7">
        <v>-13.93</v>
      </c>
      <c r="AA30" s="25">
        <v>26798000</v>
      </c>
    </row>
    <row r="31" spans="1:27" ht="13.5">
      <c r="A31" s="5" t="s">
        <v>35</v>
      </c>
      <c r="B31" s="3"/>
      <c r="C31" s="22">
        <v>12460990</v>
      </c>
      <c r="D31" s="22"/>
      <c r="E31" s="23">
        <v>20125000</v>
      </c>
      <c r="F31" s="24">
        <v>20125000</v>
      </c>
      <c r="G31" s="24">
        <v>7792078</v>
      </c>
      <c r="H31" s="24">
        <v>3088260</v>
      </c>
      <c r="I31" s="24">
        <v>939974</v>
      </c>
      <c r="J31" s="24">
        <v>11820312</v>
      </c>
      <c r="K31" s="24">
        <v>1222350</v>
      </c>
      <c r="L31" s="24">
        <v>1172264</v>
      </c>
      <c r="M31" s="24">
        <v>2073300</v>
      </c>
      <c r="N31" s="24">
        <v>4467914</v>
      </c>
      <c r="O31" s="24"/>
      <c r="P31" s="24"/>
      <c r="Q31" s="24"/>
      <c r="R31" s="24"/>
      <c r="S31" s="24"/>
      <c r="T31" s="24"/>
      <c r="U31" s="24"/>
      <c r="V31" s="24"/>
      <c r="W31" s="24">
        <v>16288226</v>
      </c>
      <c r="X31" s="24">
        <v>10062000</v>
      </c>
      <c r="Y31" s="24">
        <v>6226226</v>
      </c>
      <c r="Z31" s="6">
        <v>61.88</v>
      </c>
      <c r="AA31" s="22">
        <v>20125000</v>
      </c>
    </row>
    <row r="32" spans="1:27" ht="13.5">
      <c r="A32" s="2" t="s">
        <v>36</v>
      </c>
      <c r="B32" s="3"/>
      <c r="C32" s="19">
        <f aca="true" t="shared" si="6" ref="C32:Y32">SUM(C33:C37)</f>
        <v>16909916</v>
      </c>
      <c r="D32" s="19">
        <f>SUM(D33:D37)</f>
        <v>0</v>
      </c>
      <c r="E32" s="20">
        <f t="shared" si="6"/>
        <v>6939400</v>
      </c>
      <c r="F32" s="21">
        <f t="shared" si="6"/>
        <v>6939400</v>
      </c>
      <c r="G32" s="21">
        <f t="shared" si="6"/>
        <v>8160110</v>
      </c>
      <c r="H32" s="21">
        <f t="shared" si="6"/>
        <v>3838984</v>
      </c>
      <c r="I32" s="21">
        <f t="shared" si="6"/>
        <v>5748061</v>
      </c>
      <c r="J32" s="21">
        <f t="shared" si="6"/>
        <v>17747155</v>
      </c>
      <c r="K32" s="21">
        <f t="shared" si="6"/>
        <v>4824001</v>
      </c>
      <c r="L32" s="21">
        <f t="shared" si="6"/>
        <v>2782200</v>
      </c>
      <c r="M32" s="21">
        <f t="shared" si="6"/>
        <v>5348628</v>
      </c>
      <c r="N32" s="21">
        <f t="shared" si="6"/>
        <v>12954829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30701984</v>
      </c>
      <c r="X32" s="21">
        <f t="shared" si="6"/>
        <v>3496000</v>
      </c>
      <c r="Y32" s="21">
        <f t="shared" si="6"/>
        <v>27205984</v>
      </c>
      <c r="Z32" s="4">
        <f>+IF(X32&lt;&gt;0,+(Y32/X32)*100,0)</f>
        <v>778.2032036613273</v>
      </c>
      <c r="AA32" s="19">
        <f>SUM(AA33:AA37)</f>
        <v>6939400</v>
      </c>
    </row>
    <row r="33" spans="1:27" ht="13.5">
      <c r="A33" s="5" t="s">
        <v>37</v>
      </c>
      <c r="B33" s="3"/>
      <c r="C33" s="22">
        <v>1689617</v>
      </c>
      <c r="D33" s="22"/>
      <c r="E33" s="23">
        <v>2195000</v>
      </c>
      <c r="F33" s="24">
        <v>2195000</v>
      </c>
      <c r="G33" s="24">
        <v>182797</v>
      </c>
      <c r="H33" s="24">
        <v>532771</v>
      </c>
      <c r="I33" s="24">
        <v>147624</v>
      </c>
      <c r="J33" s="24">
        <v>863192</v>
      </c>
      <c r="K33" s="24">
        <v>171092</v>
      </c>
      <c r="L33" s="24">
        <v>231272</v>
      </c>
      <c r="M33" s="24">
        <v>410890</v>
      </c>
      <c r="N33" s="24">
        <v>813254</v>
      </c>
      <c r="O33" s="24"/>
      <c r="P33" s="24"/>
      <c r="Q33" s="24"/>
      <c r="R33" s="24"/>
      <c r="S33" s="24"/>
      <c r="T33" s="24"/>
      <c r="U33" s="24"/>
      <c r="V33" s="24"/>
      <c r="W33" s="24">
        <v>1676446</v>
      </c>
      <c r="X33" s="24">
        <v>1098000</v>
      </c>
      <c r="Y33" s="24">
        <v>578446</v>
      </c>
      <c r="Z33" s="6">
        <v>52.68</v>
      </c>
      <c r="AA33" s="22">
        <v>2195000</v>
      </c>
    </row>
    <row r="34" spans="1:27" ht="13.5">
      <c r="A34" s="5" t="s">
        <v>38</v>
      </c>
      <c r="B34" s="3"/>
      <c r="C34" s="22">
        <v>7360686</v>
      </c>
      <c r="D34" s="22"/>
      <c r="E34" s="23">
        <v>4698400</v>
      </c>
      <c r="F34" s="24">
        <v>4698400</v>
      </c>
      <c r="G34" s="24">
        <v>648086</v>
      </c>
      <c r="H34" s="24">
        <v>702676</v>
      </c>
      <c r="I34" s="24">
        <v>2171911</v>
      </c>
      <c r="J34" s="24">
        <v>3522673</v>
      </c>
      <c r="K34" s="24">
        <v>2603697</v>
      </c>
      <c r="L34" s="24">
        <v>1916106</v>
      </c>
      <c r="M34" s="24">
        <v>4394809</v>
      </c>
      <c r="N34" s="24">
        <v>8914612</v>
      </c>
      <c r="O34" s="24"/>
      <c r="P34" s="24"/>
      <c r="Q34" s="24"/>
      <c r="R34" s="24"/>
      <c r="S34" s="24"/>
      <c r="T34" s="24"/>
      <c r="U34" s="24"/>
      <c r="V34" s="24"/>
      <c r="W34" s="24">
        <v>12437285</v>
      </c>
      <c r="X34" s="24">
        <v>2352000</v>
      </c>
      <c r="Y34" s="24">
        <v>10085285</v>
      </c>
      <c r="Z34" s="6">
        <v>428.8</v>
      </c>
      <c r="AA34" s="22">
        <v>4698400</v>
      </c>
    </row>
    <row r="35" spans="1:27" ht="13.5">
      <c r="A35" s="5" t="s">
        <v>39</v>
      </c>
      <c r="B35" s="3"/>
      <c r="C35" s="22">
        <v>7859613</v>
      </c>
      <c r="D35" s="22"/>
      <c r="E35" s="23">
        <v>46000</v>
      </c>
      <c r="F35" s="24">
        <v>46000</v>
      </c>
      <c r="G35" s="24">
        <v>7329227</v>
      </c>
      <c r="H35" s="24">
        <v>2603537</v>
      </c>
      <c r="I35" s="24">
        <v>3428526</v>
      </c>
      <c r="J35" s="24">
        <v>13361290</v>
      </c>
      <c r="K35" s="24">
        <v>2049212</v>
      </c>
      <c r="L35" s="24">
        <v>634822</v>
      </c>
      <c r="M35" s="24">
        <v>542929</v>
      </c>
      <c r="N35" s="24">
        <v>3226963</v>
      </c>
      <c r="O35" s="24"/>
      <c r="P35" s="24"/>
      <c r="Q35" s="24"/>
      <c r="R35" s="24"/>
      <c r="S35" s="24"/>
      <c r="T35" s="24"/>
      <c r="U35" s="24"/>
      <c r="V35" s="24"/>
      <c r="W35" s="24">
        <v>16588253</v>
      </c>
      <c r="X35" s="24">
        <v>46000</v>
      </c>
      <c r="Y35" s="24">
        <v>16542253</v>
      </c>
      <c r="Z35" s="6">
        <v>35961.42</v>
      </c>
      <c r="AA35" s="22">
        <v>46000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20471947</v>
      </c>
      <c r="D38" s="19">
        <f>SUM(D39:D41)</f>
        <v>0</v>
      </c>
      <c r="E38" s="20">
        <f t="shared" si="7"/>
        <v>37895300</v>
      </c>
      <c r="F38" s="21">
        <f t="shared" si="7"/>
        <v>37895300</v>
      </c>
      <c r="G38" s="21">
        <f t="shared" si="7"/>
        <v>8717132</v>
      </c>
      <c r="H38" s="21">
        <f t="shared" si="7"/>
        <v>4320976</v>
      </c>
      <c r="I38" s="21">
        <f t="shared" si="7"/>
        <v>4710235</v>
      </c>
      <c r="J38" s="21">
        <f t="shared" si="7"/>
        <v>17748343</v>
      </c>
      <c r="K38" s="21">
        <f t="shared" si="7"/>
        <v>4448970</v>
      </c>
      <c r="L38" s="21">
        <f t="shared" si="7"/>
        <v>3175778</v>
      </c>
      <c r="M38" s="21">
        <f t="shared" si="7"/>
        <v>9304992</v>
      </c>
      <c r="N38" s="21">
        <f t="shared" si="7"/>
        <v>16929740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34678083</v>
      </c>
      <c r="X38" s="21">
        <f t="shared" si="7"/>
        <v>18942000</v>
      </c>
      <c r="Y38" s="21">
        <f t="shared" si="7"/>
        <v>15736083</v>
      </c>
      <c r="Z38" s="4">
        <f>+IF(X38&lt;&gt;0,+(Y38/X38)*100,0)</f>
        <v>83.07508710801393</v>
      </c>
      <c r="AA38" s="19">
        <f>SUM(AA39:AA41)</f>
        <v>37895300</v>
      </c>
    </row>
    <row r="39" spans="1:27" ht="13.5">
      <c r="A39" s="5" t="s">
        <v>43</v>
      </c>
      <c r="B39" s="3"/>
      <c r="C39" s="22">
        <v>8828908</v>
      </c>
      <c r="D39" s="22"/>
      <c r="E39" s="23">
        <v>28096300</v>
      </c>
      <c r="F39" s="24">
        <v>28096300</v>
      </c>
      <c r="G39" s="24">
        <v>714345</v>
      </c>
      <c r="H39" s="24">
        <v>889484</v>
      </c>
      <c r="I39" s="24">
        <v>1322278</v>
      </c>
      <c r="J39" s="24">
        <v>2926107</v>
      </c>
      <c r="K39" s="24">
        <v>3225430</v>
      </c>
      <c r="L39" s="24">
        <v>1602039</v>
      </c>
      <c r="M39" s="24">
        <v>3344238</v>
      </c>
      <c r="N39" s="24">
        <v>8171707</v>
      </c>
      <c r="O39" s="24"/>
      <c r="P39" s="24"/>
      <c r="Q39" s="24"/>
      <c r="R39" s="24"/>
      <c r="S39" s="24"/>
      <c r="T39" s="24"/>
      <c r="U39" s="24"/>
      <c r="V39" s="24"/>
      <c r="W39" s="24">
        <v>11097814</v>
      </c>
      <c r="X39" s="24">
        <v>14046000</v>
      </c>
      <c r="Y39" s="24">
        <v>-2948186</v>
      </c>
      <c r="Z39" s="6">
        <v>-20.99</v>
      </c>
      <c r="AA39" s="22">
        <v>28096300</v>
      </c>
    </row>
    <row r="40" spans="1:27" ht="13.5">
      <c r="A40" s="5" t="s">
        <v>44</v>
      </c>
      <c r="B40" s="3"/>
      <c r="C40" s="22">
        <v>11643039</v>
      </c>
      <c r="D40" s="22"/>
      <c r="E40" s="23">
        <v>9799000</v>
      </c>
      <c r="F40" s="24">
        <v>9799000</v>
      </c>
      <c r="G40" s="24">
        <v>8002787</v>
      </c>
      <c r="H40" s="24">
        <v>3431492</v>
      </c>
      <c r="I40" s="24">
        <v>3387957</v>
      </c>
      <c r="J40" s="24">
        <v>14822236</v>
      </c>
      <c r="K40" s="24">
        <v>1223540</v>
      </c>
      <c r="L40" s="24">
        <v>1573739</v>
      </c>
      <c r="M40" s="24">
        <v>5960754</v>
      </c>
      <c r="N40" s="24">
        <v>8758033</v>
      </c>
      <c r="O40" s="24"/>
      <c r="P40" s="24"/>
      <c r="Q40" s="24"/>
      <c r="R40" s="24"/>
      <c r="S40" s="24"/>
      <c r="T40" s="24"/>
      <c r="U40" s="24"/>
      <c r="V40" s="24"/>
      <c r="W40" s="24">
        <v>23580269</v>
      </c>
      <c r="X40" s="24">
        <v>4896000</v>
      </c>
      <c r="Y40" s="24">
        <v>18684269</v>
      </c>
      <c r="Z40" s="6">
        <v>381.62</v>
      </c>
      <c r="AA40" s="22">
        <v>9799000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67695183</v>
      </c>
      <c r="D42" s="19">
        <f>SUM(D43:D46)</f>
        <v>0</v>
      </c>
      <c r="E42" s="20">
        <f t="shared" si="8"/>
        <v>59270968</v>
      </c>
      <c r="F42" s="21">
        <f t="shared" si="8"/>
        <v>59270968</v>
      </c>
      <c r="G42" s="21">
        <f t="shared" si="8"/>
        <v>1253651</v>
      </c>
      <c r="H42" s="21">
        <f t="shared" si="8"/>
        <v>5036546</v>
      </c>
      <c r="I42" s="21">
        <f t="shared" si="8"/>
        <v>7562442</v>
      </c>
      <c r="J42" s="21">
        <f t="shared" si="8"/>
        <v>13852639</v>
      </c>
      <c r="K42" s="21">
        <f t="shared" si="8"/>
        <v>8036498</v>
      </c>
      <c r="L42" s="21">
        <f t="shared" si="8"/>
        <v>7235931</v>
      </c>
      <c r="M42" s="21">
        <f t="shared" si="8"/>
        <v>11103040</v>
      </c>
      <c r="N42" s="21">
        <f t="shared" si="8"/>
        <v>26375469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40228108</v>
      </c>
      <c r="X42" s="21">
        <f t="shared" si="8"/>
        <v>29628000</v>
      </c>
      <c r="Y42" s="21">
        <f t="shared" si="8"/>
        <v>10600108</v>
      </c>
      <c r="Z42" s="4">
        <f>+IF(X42&lt;&gt;0,+(Y42/X42)*100,0)</f>
        <v>35.77733225327393</v>
      </c>
      <c r="AA42" s="19">
        <f>SUM(AA43:AA46)</f>
        <v>59270968</v>
      </c>
    </row>
    <row r="43" spans="1:27" ht="13.5">
      <c r="A43" s="5" t="s">
        <v>47</v>
      </c>
      <c r="B43" s="3"/>
      <c r="C43" s="22">
        <v>56451253</v>
      </c>
      <c r="D43" s="22"/>
      <c r="E43" s="23">
        <v>49131968</v>
      </c>
      <c r="F43" s="24">
        <v>49131968</v>
      </c>
      <c r="G43" s="24">
        <v>732930</v>
      </c>
      <c r="H43" s="24">
        <v>3971989</v>
      </c>
      <c r="I43" s="24">
        <v>7034424</v>
      </c>
      <c r="J43" s="24">
        <v>11739343</v>
      </c>
      <c r="K43" s="24">
        <v>7051556</v>
      </c>
      <c r="L43" s="24">
        <v>6392899</v>
      </c>
      <c r="M43" s="24">
        <v>10034426</v>
      </c>
      <c r="N43" s="24">
        <v>23478881</v>
      </c>
      <c r="O43" s="24"/>
      <c r="P43" s="24"/>
      <c r="Q43" s="24"/>
      <c r="R43" s="24"/>
      <c r="S43" s="24"/>
      <c r="T43" s="24"/>
      <c r="U43" s="24"/>
      <c r="V43" s="24"/>
      <c r="W43" s="24">
        <v>35218224</v>
      </c>
      <c r="X43" s="24">
        <v>24564000</v>
      </c>
      <c r="Y43" s="24">
        <v>10654224</v>
      </c>
      <c r="Z43" s="6">
        <v>43.37</v>
      </c>
      <c r="AA43" s="22">
        <v>49131968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11243930</v>
      </c>
      <c r="D46" s="22"/>
      <c r="E46" s="23">
        <v>10139000</v>
      </c>
      <c r="F46" s="24">
        <v>10139000</v>
      </c>
      <c r="G46" s="24">
        <v>520721</v>
      </c>
      <c r="H46" s="24">
        <v>1064557</v>
      </c>
      <c r="I46" s="24">
        <v>528018</v>
      </c>
      <c r="J46" s="24">
        <v>2113296</v>
      </c>
      <c r="K46" s="24">
        <v>984942</v>
      </c>
      <c r="L46" s="24">
        <v>843032</v>
      </c>
      <c r="M46" s="24">
        <v>1068614</v>
      </c>
      <c r="N46" s="24">
        <v>2896588</v>
      </c>
      <c r="O46" s="24"/>
      <c r="P46" s="24"/>
      <c r="Q46" s="24"/>
      <c r="R46" s="24"/>
      <c r="S46" s="24"/>
      <c r="T46" s="24"/>
      <c r="U46" s="24"/>
      <c r="V46" s="24"/>
      <c r="W46" s="24">
        <v>5009884</v>
      </c>
      <c r="X46" s="24">
        <v>5064000</v>
      </c>
      <c r="Y46" s="24">
        <v>-54116</v>
      </c>
      <c r="Z46" s="6">
        <v>-1.07</v>
      </c>
      <c r="AA46" s="22">
        <v>10139000</v>
      </c>
    </row>
    <row r="47" spans="1:27" ht="13.5">
      <c r="A47" s="2" t="s">
        <v>51</v>
      </c>
      <c r="B47" s="8" t="s">
        <v>52</v>
      </c>
      <c r="C47" s="19">
        <v>811291</v>
      </c>
      <c r="D47" s="19"/>
      <c r="E47" s="20">
        <v>388000</v>
      </c>
      <c r="F47" s="21">
        <v>388000</v>
      </c>
      <c r="G47" s="21">
        <v>61640</v>
      </c>
      <c r="H47" s="21">
        <v>66700</v>
      </c>
      <c r="I47" s="21">
        <v>56010</v>
      </c>
      <c r="J47" s="21">
        <v>184350</v>
      </c>
      <c r="K47" s="21">
        <v>61009</v>
      </c>
      <c r="L47" s="21">
        <v>56085</v>
      </c>
      <c r="M47" s="21">
        <v>59203</v>
      </c>
      <c r="N47" s="21">
        <v>176297</v>
      </c>
      <c r="O47" s="21"/>
      <c r="P47" s="21"/>
      <c r="Q47" s="21"/>
      <c r="R47" s="21"/>
      <c r="S47" s="21"/>
      <c r="T47" s="21"/>
      <c r="U47" s="21"/>
      <c r="V47" s="21"/>
      <c r="W47" s="21">
        <v>360647</v>
      </c>
      <c r="X47" s="21">
        <v>192000</v>
      </c>
      <c r="Y47" s="21">
        <v>168647</v>
      </c>
      <c r="Z47" s="4">
        <v>87.84</v>
      </c>
      <c r="AA47" s="19">
        <v>388000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203281013</v>
      </c>
      <c r="D48" s="40">
        <f>+D28+D32+D38+D42+D47</f>
        <v>0</v>
      </c>
      <c r="E48" s="41">
        <f t="shared" si="9"/>
        <v>195663668</v>
      </c>
      <c r="F48" s="42">
        <f t="shared" si="9"/>
        <v>195663668</v>
      </c>
      <c r="G48" s="42">
        <f t="shared" si="9"/>
        <v>31852818</v>
      </c>
      <c r="H48" s="42">
        <f t="shared" si="9"/>
        <v>20650143</v>
      </c>
      <c r="I48" s="42">
        <f t="shared" si="9"/>
        <v>23525351</v>
      </c>
      <c r="J48" s="42">
        <f t="shared" si="9"/>
        <v>76028312</v>
      </c>
      <c r="K48" s="42">
        <f t="shared" si="9"/>
        <v>23349973</v>
      </c>
      <c r="L48" s="42">
        <f t="shared" si="9"/>
        <v>18543245</v>
      </c>
      <c r="M48" s="42">
        <f t="shared" si="9"/>
        <v>34663027</v>
      </c>
      <c r="N48" s="42">
        <f t="shared" si="9"/>
        <v>76556245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152584557</v>
      </c>
      <c r="X48" s="42">
        <f t="shared" si="9"/>
        <v>97840000</v>
      </c>
      <c r="Y48" s="42">
        <f t="shared" si="9"/>
        <v>54744557</v>
      </c>
      <c r="Z48" s="43">
        <f>+IF(X48&lt;&gt;0,+(Y48/X48)*100,0)</f>
        <v>55.95314493049878</v>
      </c>
      <c r="AA48" s="40">
        <f>+AA28+AA32+AA38+AA42+AA47</f>
        <v>195663668</v>
      </c>
    </row>
    <row r="49" spans="1:27" ht="13.5">
      <c r="A49" s="14" t="s">
        <v>58</v>
      </c>
      <c r="B49" s="15"/>
      <c r="C49" s="44">
        <f aca="true" t="shared" si="10" ref="C49:Y49">+C25-C48</f>
        <v>-37466341</v>
      </c>
      <c r="D49" s="44">
        <f>+D25-D48</f>
        <v>0</v>
      </c>
      <c r="E49" s="45">
        <f t="shared" si="10"/>
        <v>10507332</v>
      </c>
      <c r="F49" s="46">
        <f t="shared" si="10"/>
        <v>10507332</v>
      </c>
      <c r="G49" s="46">
        <f t="shared" si="10"/>
        <v>-1935556</v>
      </c>
      <c r="H49" s="46">
        <f t="shared" si="10"/>
        <v>4822722</v>
      </c>
      <c r="I49" s="46">
        <f t="shared" si="10"/>
        <v>1939688</v>
      </c>
      <c r="J49" s="46">
        <f t="shared" si="10"/>
        <v>4826854</v>
      </c>
      <c r="K49" s="46">
        <f t="shared" si="10"/>
        <v>2243204</v>
      </c>
      <c r="L49" s="46">
        <f t="shared" si="10"/>
        <v>14948237</v>
      </c>
      <c r="M49" s="46">
        <f t="shared" si="10"/>
        <v>726097</v>
      </c>
      <c r="N49" s="46">
        <f t="shared" si="10"/>
        <v>17917538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22744392</v>
      </c>
      <c r="X49" s="46">
        <f>IF(F25=F48,0,X25-X48)</f>
        <v>13879500</v>
      </c>
      <c r="Y49" s="46">
        <f t="shared" si="10"/>
        <v>8864892</v>
      </c>
      <c r="Z49" s="47">
        <f>+IF(X49&lt;&gt;0,+(Y49/X49)*100,0)</f>
        <v>63.87039878958176</v>
      </c>
      <c r="AA49" s="44">
        <f>+AA25-AA48</f>
        <v>10507332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51770656</v>
      </c>
      <c r="D5" s="19">
        <f>SUM(D6:D8)</f>
        <v>0</v>
      </c>
      <c r="E5" s="20">
        <f t="shared" si="0"/>
        <v>72500219</v>
      </c>
      <c r="F5" s="21">
        <f t="shared" si="0"/>
        <v>72500219</v>
      </c>
      <c r="G5" s="21">
        <f t="shared" si="0"/>
        <v>26910838</v>
      </c>
      <c r="H5" s="21">
        <f t="shared" si="0"/>
        <v>710351</v>
      </c>
      <c r="I5" s="21">
        <f t="shared" si="0"/>
        <v>732895</v>
      </c>
      <c r="J5" s="21">
        <f t="shared" si="0"/>
        <v>28354084</v>
      </c>
      <c r="K5" s="21">
        <f t="shared" si="0"/>
        <v>697957</v>
      </c>
      <c r="L5" s="21">
        <f t="shared" si="0"/>
        <v>22392038</v>
      </c>
      <c r="M5" s="21">
        <f t="shared" si="0"/>
        <v>847750</v>
      </c>
      <c r="N5" s="21">
        <f t="shared" si="0"/>
        <v>23937745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52291829</v>
      </c>
      <c r="X5" s="21">
        <f t="shared" si="0"/>
        <v>48548330</v>
      </c>
      <c r="Y5" s="21">
        <f t="shared" si="0"/>
        <v>3743499</v>
      </c>
      <c r="Z5" s="4">
        <f>+IF(X5&lt;&gt;0,+(Y5/X5)*100,0)</f>
        <v>7.710870796173627</v>
      </c>
      <c r="AA5" s="19">
        <f>SUM(AA6:AA8)</f>
        <v>72500219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51770656</v>
      </c>
      <c r="D7" s="25"/>
      <c r="E7" s="26">
        <v>71236219</v>
      </c>
      <c r="F7" s="27">
        <v>71236219</v>
      </c>
      <c r="G7" s="27">
        <v>1193838</v>
      </c>
      <c r="H7" s="27">
        <v>494355</v>
      </c>
      <c r="I7" s="27">
        <v>732895</v>
      </c>
      <c r="J7" s="27">
        <v>2421088</v>
      </c>
      <c r="K7" s="27">
        <v>697825</v>
      </c>
      <c r="L7" s="27">
        <v>22355606</v>
      </c>
      <c r="M7" s="27">
        <v>847750</v>
      </c>
      <c r="N7" s="27">
        <v>23901181</v>
      </c>
      <c r="O7" s="27"/>
      <c r="P7" s="27"/>
      <c r="Q7" s="27"/>
      <c r="R7" s="27"/>
      <c r="S7" s="27"/>
      <c r="T7" s="27"/>
      <c r="U7" s="27"/>
      <c r="V7" s="27"/>
      <c r="W7" s="27">
        <v>26322269</v>
      </c>
      <c r="X7" s="27">
        <v>47916332</v>
      </c>
      <c r="Y7" s="27">
        <v>-21594063</v>
      </c>
      <c r="Z7" s="7">
        <v>-45.07</v>
      </c>
      <c r="AA7" s="25">
        <v>71236219</v>
      </c>
    </row>
    <row r="8" spans="1:27" ht="13.5">
      <c r="A8" s="5" t="s">
        <v>35</v>
      </c>
      <c r="B8" s="3"/>
      <c r="C8" s="22"/>
      <c r="D8" s="22"/>
      <c r="E8" s="23">
        <v>1264000</v>
      </c>
      <c r="F8" s="24">
        <v>1264000</v>
      </c>
      <c r="G8" s="24">
        <v>25717000</v>
      </c>
      <c r="H8" s="24">
        <v>215996</v>
      </c>
      <c r="I8" s="24"/>
      <c r="J8" s="24">
        <v>25932996</v>
      </c>
      <c r="K8" s="24">
        <v>132</v>
      </c>
      <c r="L8" s="24">
        <v>36432</v>
      </c>
      <c r="M8" s="24"/>
      <c r="N8" s="24">
        <v>36564</v>
      </c>
      <c r="O8" s="24"/>
      <c r="P8" s="24"/>
      <c r="Q8" s="24"/>
      <c r="R8" s="24"/>
      <c r="S8" s="24"/>
      <c r="T8" s="24"/>
      <c r="U8" s="24"/>
      <c r="V8" s="24"/>
      <c r="W8" s="24">
        <v>25969560</v>
      </c>
      <c r="X8" s="24">
        <v>631998</v>
      </c>
      <c r="Y8" s="24">
        <v>25337562</v>
      </c>
      <c r="Z8" s="6">
        <v>4009.12</v>
      </c>
      <c r="AA8" s="22">
        <v>1264000</v>
      </c>
    </row>
    <row r="9" spans="1:27" ht="13.5">
      <c r="A9" s="2" t="s">
        <v>36</v>
      </c>
      <c r="B9" s="3"/>
      <c r="C9" s="19">
        <f aca="true" t="shared" si="1" ref="C9:Y9">SUM(C10:C14)</f>
        <v>495185</v>
      </c>
      <c r="D9" s="19">
        <f>SUM(D10:D14)</f>
        <v>0</v>
      </c>
      <c r="E9" s="20">
        <f t="shared" si="1"/>
        <v>488919</v>
      </c>
      <c r="F9" s="21">
        <f t="shared" si="1"/>
        <v>488919</v>
      </c>
      <c r="G9" s="21">
        <f t="shared" si="1"/>
        <v>9068</v>
      </c>
      <c r="H9" s="21">
        <f t="shared" si="1"/>
        <v>19826</v>
      </c>
      <c r="I9" s="21">
        <f t="shared" si="1"/>
        <v>16180</v>
      </c>
      <c r="J9" s="21">
        <f t="shared" si="1"/>
        <v>45074</v>
      </c>
      <c r="K9" s="21">
        <f t="shared" si="1"/>
        <v>17817</v>
      </c>
      <c r="L9" s="21">
        <f t="shared" si="1"/>
        <v>17768</v>
      </c>
      <c r="M9" s="21">
        <f t="shared" si="1"/>
        <v>25078</v>
      </c>
      <c r="N9" s="21">
        <f t="shared" si="1"/>
        <v>60663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105737</v>
      </c>
      <c r="X9" s="21">
        <f t="shared" si="1"/>
        <v>244458</v>
      </c>
      <c r="Y9" s="21">
        <f t="shared" si="1"/>
        <v>-138721</v>
      </c>
      <c r="Z9" s="4">
        <f>+IF(X9&lt;&gt;0,+(Y9/X9)*100,0)</f>
        <v>-56.746353156779485</v>
      </c>
      <c r="AA9" s="19">
        <f>SUM(AA10:AA14)</f>
        <v>488919</v>
      </c>
    </row>
    <row r="10" spans="1:27" ht="13.5">
      <c r="A10" s="5" t="s">
        <v>37</v>
      </c>
      <c r="B10" s="3"/>
      <c r="C10" s="22">
        <v>495185</v>
      </c>
      <c r="D10" s="22"/>
      <c r="E10" s="23">
        <v>288147</v>
      </c>
      <c r="F10" s="24">
        <v>288147</v>
      </c>
      <c r="G10" s="24">
        <v>9068</v>
      </c>
      <c r="H10" s="24">
        <v>19826</v>
      </c>
      <c r="I10" s="24">
        <v>16180</v>
      </c>
      <c r="J10" s="24">
        <v>45074</v>
      </c>
      <c r="K10" s="24">
        <v>17817</v>
      </c>
      <c r="L10" s="24">
        <v>17768</v>
      </c>
      <c r="M10" s="24">
        <v>25078</v>
      </c>
      <c r="N10" s="24">
        <v>60663</v>
      </c>
      <c r="O10" s="24"/>
      <c r="P10" s="24"/>
      <c r="Q10" s="24"/>
      <c r="R10" s="24"/>
      <c r="S10" s="24"/>
      <c r="T10" s="24"/>
      <c r="U10" s="24"/>
      <c r="V10" s="24"/>
      <c r="W10" s="24">
        <v>105737</v>
      </c>
      <c r="X10" s="24">
        <v>144072</v>
      </c>
      <c r="Y10" s="24">
        <v>-38335</v>
      </c>
      <c r="Z10" s="6">
        <v>-26.61</v>
      </c>
      <c r="AA10" s="22">
        <v>288147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200772</v>
      </c>
      <c r="F12" s="24">
        <v>200772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100386</v>
      </c>
      <c r="Y12" s="24">
        <v>-100386</v>
      </c>
      <c r="Z12" s="6">
        <v>-100</v>
      </c>
      <c r="AA12" s="22">
        <v>200772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46648019</v>
      </c>
      <c r="D15" s="19">
        <f>SUM(D16:D18)</f>
        <v>0</v>
      </c>
      <c r="E15" s="20">
        <f t="shared" si="2"/>
        <v>30849354</v>
      </c>
      <c r="F15" s="21">
        <f t="shared" si="2"/>
        <v>30849354</v>
      </c>
      <c r="G15" s="21">
        <f t="shared" si="2"/>
        <v>323178</v>
      </c>
      <c r="H15" s="21">
        <f t="shared" si="2"/>
        <v>461482</v>
      </c>
      <c r="I15" s="21">
        <f t="shared" si="2"/>
        <v>307097</v>
      </c>
      <c r="J15" s="21">
        <f t="shared" si="2"/>
        <v>1091757</v>
      </c>
      <c r="K15" s="21">
        <f t="shared" si="2"/>
        <v>3797818</v>
      </c>
      <c r="L15" s="21">
        <f t="shared" si="2"/>
        <v>1964994</v>
      </c>
      <c r="M15" s="21">
        <f t="shared" si="2"/>
        <v>677805</v>
      </c>
      <c r="N15" s="21">
        <f t="shared" si="2"/>
        <v>6440617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7532374</v>
      </c>
      <c r="X15" s="21">
        <f t="shared" si="2"/>
        <v>15013653</v>
      </c>
      <c r="Y15" s="21">
        <f t="shared" si="2"/>
        <v>-7481279</v>
      </c>
      <c r="Z15" s="4">
        <f>+IF(X15&lt;&gt;0,+(Y15/X15)*100,0)</f>
        <v>-49.82983821459041</v>
      </c>
      <c r="AA15" s="19">
        <f>SUM(AA16:AA18)</f>
        <v>30849354</v>
      </c>
    </row>
    <row r="16" spans="1:27" ht="13.5">
      <c r="A16" s="5" t="s">
        <v>43</v>
      </c>
      <c r="B16" s="3"/>
      <c r="C16" s="22">
        <v>3209877</v>
      </c>
      <c r="D16" s="22"/>
      <c r="E16" s="23">
        <v>2152257</v>
      </c>
      <c r="F16" s="24">
        <v>2152257</v>
      </c>
      <c r="G16" s="24">
        <v>7414</v>
      </c>
      <c r="H16" s="24">
        <v>199166</v>
      </c>
      <c r="I16" s="24">
        <v>101400</v>
      </c>
      <c r="J16" s="24">
        <v>307980</v>
      </c>
      <c r="K16" s="24">
        <v>176160</v>
      </c>
      <c r="L16" s="24">
        <v>176728</v>
      </c>
      <c r="M16" s="24">
        <v>285140</v>
      </c>
      <c r="N16" s="24">
        <v>638028</v>
      </c>
      <c r="O16" s="24"/>
      <c r="P16" s="24"/>
      <c r="Q16" s="24"/>
      <c r="R16" s="24"/>
      <c r="S16" s="24"/>
      <c r="T16" s="24"/>
      <c r="U16" s="24"/>
      <c r="V16" s="24"/>
      <c r="W16" s="24">
        <v>946008</v>
      </c>
      <c r="X16" s="24">
        <v>1648218</v>
      </c>
      <c r="Y16" s="24">
        <v>-702210</v>
      </c>
      <c r="Z16" s="6">
        <v>-42.6</v>
      </c>
      <c r="AA16" s="22">
        <v>2152257</v>
      </c>
    </row>
    <row r="17" spans="1:27" ht="13.5">
      <c r="A17" s="5" t="s">
        <v>44</v>
      </c>
      <c r="B17" s="3"/>
      <c r="C17" s="22">
        <v>43438142</v>
      </c>
      <c r="D17" s="22"/>
      <c r="E17" s="23">
        <v>28697097</v>
      </c>
      <c r="F17" s="24">
        <v>28697097</v>
      </c>
      <c r="G17" s="24">
        <v>315764</v>
      </c>
      <c r="H17" s="24">
        <v>262316</v>
      </c>
      <c r="I17" s="24">
        <v>205697</v>
      </c>
      <c r="J17" s="24">
        <v>783777</v>
      </c>
      <c r="K17" s="24">
        <v>3621658</v>
      </c>
      <c r="L17" s="24">
        <v>1788266</v>
      </c>
      <c r="M17" s="24">
        <v>392665</v>
      </c>
      <c r="N17" s="24">
        <v>5802589</v>
      </c>
      <c r="O17" s="24"/>
      <c r="P17" s="24"/>
      <c r="Q17" s="24"/>
      <c r="R17" s="24"/>
      <c r="S17" s="24"/>
      <c r="T17" s="24"/>
      <c r="U17" s="24"/>
      <c r="V17" s="24"/>
      <c r="W17" s="24">
        <v>6586366</v>
      </c>
      <c r="X17" s="24">
        <v>13365435</v>
      </c>
      <c r="Y17" s="24">
        <v>-6779069</v>
      </c>
      <c r="Z17" s="6">
        <v>-50.72</v>
      </c>
      <c r="AA17" s="22">
        <v>28697097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390712</v>
      </c>
      <c r="D19" s="19">
        <f>SUM(D20:D23)</f>
        <v>0</v>
      </c>
      <c r="E19" s="20">
        <f t="shared" si="3"/>
        <v>943246</v>
      </c>
      <c r="F19" s="21">
        <f t="shared" si="3"/>
        <v>943246</v>
      </c>
      <c r="G19" s="21">
        <f t="shared" si="3"/>
        <v>77910</v>
      </c>
      <c r="H19" s="21">
        <f t="shared" si="3"/>
        <v>79092</v>
      </c>
      <c r="I19" s="21">
        <f t="shared" si="3"/>
        <v>114217</v>
      </c>
      <c r="J19" s="21">
        <f t="shared" si="3"/>
        <v>271219</v>
      </c>
      <c r="K19" s="21">
        <f t="shared" si="3"/>
        <v>94152</v>
      </c>
      <c r="L19" s="21">
        <f t="shared" si="3"/>
        <v>139577</v>
      </c>
      <c r="M19" s="21">
        <f t="shared" si="3"/>
        <v>101042</v>
      </c>
      <c r="N19" s="21">
        <f t="shared" si="3"/>
        <v>334771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605990</v>
      </c>
      <c r="X19" s="21">
        <f t="shared" si="3"/>
        <v>471624</v>
      </c>
      <c r="Y19" s="21">
        <f t="shared" si="3"/>
        <v>134366</v>
      </c>
      <c r="Z19" s="4">
        <f>+IF(X19&lt;&gt;0,+(Y19/X19)*100,0)</f>
        <v>28.49006835954065</v>
      </c>
      <c r="AA19" s="19">
        <f>SUM(AA20:AA23)</f>
        <v>943246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390712</v>
      </c>
      <c r="D23" s="22"/>
      <c r="E23" s="23">
        <v>943246</v>
      </c>
      <c r="F23" s="24">
        <v>943246</v>
      </c>
      <c r="G23" s="24">
        <v>77910</v>
      </c>
      <c r="H23" s="24">
        <v>79092</v>
      </c>
      <c r="I23" s="24">
        <v>114217</v>
      </c>
      <c r="J23" s="24">
        <v>271219</v>
      </c>
      <c r="K23" s="24">
        <v>94152</v>
      </c>
      <c r="L23" s="24">
        <v>139577</v>
      </c>
      <c r="M23" s="24">
        <v>101042</v>
      </c>
      <c r="N23" s="24">
        <v>334771</v>
      </c>
      <c r="O23" s="24"/>
      <c r="P23" s="24"/>
      <c r="Q23" s="24"/>
      <c r="R23" s="24"/>
      <c r="S23" s="24"/>
      <c r="T23" s="24"/>
      <c r="U23" s="24"/>
      <c r="V23" s="24"/>
      <c r="W23" s="24">
        <v>605990</v>
      </c>
      <c r="X23" s="24">
        <v>471624</v>
      </c>
      <c r="Y23" s="24">
        <v>134366</v>
      </c>
      <c r="Z23" s="6">
        <v>28.49</v>
      </c>
      <c r="AA23" s="22">
        <v>943246</v>
      </c>
    </row>
    <row r="24" spans="1:27" ht="13.5">
      <c r="A24" s="2" t="s">
        <v>51</v>
      </c>
      <c r="B24" s="8" t="s">
        <v>52</v>
      </c>
      <c r="C24" s="19"/>
      <c r="D24" s="19"/>
      <c r="E24" s="20">
        <v>168960</v>
      </c>
      <c r="F24" s="21">
        <v>168960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84480</v>
      </c>
      <c r="Y24" s="21">
        <v>-84480</v>
      </c>
      <c r="Z24" s="4">
        <v>-100</v>
      </c>
      <c r="AA24" s="19">
        <v>168960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99304572</v>
      </c>
      <c r="D25" s="40">
        <f>+D5+D9+D15+D19+D24</f>
        <v>0</v>
      </c>
      <c r="E25" s="41">
        <f t="shared" si="4"/>
        <v>104950698</v>
      </c>
      <c r="F25" s="42">
        <f t="shared" si="4"/>
        <v>104950698</v>
      </c>
      <c r="G25" s="42">
        <f t="shared" si="4"/>
        <v>27320994</v>
      </c>
      <c r="H25" s="42">
        <f t="shared" si="4"/>
        <v>1270751</v>
      </c>
      <c r="I25" s="42">
        <f t="shared" si="4"/>
        <v>1170389</v>
      </c>
      <c r="J25" s="42">
        <f t="shared" si="4"/>
        <v>29762134</v>
      </c>
      <c r="K25" s="42">
        <f t="shared" si="4"/>
        <v>4607744</v>
      </c>
      <c r="L25" s="42">
        <f t="shared" si="4"/>
        <v>24514377</v>
      </c>
      <c r="M25" s="42">
        <f t="shared" si="4"/>
        <v>1651675</v>
      </c>
      <c r="N25" s="42">
        <f t="shared" si="4"/>
        <v>30773796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60535930</v>
      </c>
      <c r="X25" s="42">
        <f t="shared" si="4"/>
        <v>64362545</v>
      </c>
      <c r="Y25" s="42">
        <f t="shared" si="4"/>
        <v>-3826615</v>
      </c>
      <c r="Z25" s="43">
        <f>+IF(X25&lt;&gt;0,+(Y25/X25)*100,0)</f>
        <v>-5.94540660255122</v>
      </c>
      <c r="AA25" s="40">
        <f>+AA5+AA9+AA15+AA19+AA24</f>
        <v>104950698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52356386</v>
      </c>
      <c r="D28" s="19">
        <f>SUM(D29:D31)</f>
        <v>0</v>
      </c>
      <c r="E28" s="20">
        <f t="shared" si="5"/>
        <v>48875568</v>
      </c>
      <c r="F28" s="21">
        <f t="shared" si="5"/>
        <v>48875568</v>
      </c>
      <c r="G28" s="21">
        <f t="shared" si="5"/>
        <v>1527076</v>
      </c>
      <c r="H28" s="21">
        <f t="shared" si="5"/>
        <v>13460027</v>
      </c>
      <c r="I28" s="21">
        <f t="shared" si="5"/>
        <v>3692795</v>
      </c>
      <c r="J28" s="21">
        <f t="shared" si="5"/>
        <v>18679898</v>
      </c>
      <c r="K28" s="21">
        <f t="shared" si="5"/>
        <v>2283862</v>
      </c>
      <c r="L28" s="21">
        <f t="shared" si="5"/>
        <v>2787444</v>
      </c>
      <c r="M28" s="21">
        <f t="shared" si="5"/>
        <v>2604212</v>
      </c>
      <c r="N28" s="21">
        <f t="shared" si="5"/>
        <v>7675518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26355416</v>
      </c>
      <c r="X28" s="21">
        <f t="shared" si="5"/>
        <v>22285048</v>
      </c>
      <c r="Y28" s="21">
        <f t="shared" si="5"/>
        <v>4070368</v>
      </c>
      <c r="Z28" s="4">
        <f>+IF(X28&lt;&gt;0,+(Y28/X28)*100,0)</f>
        <v>18.265017872072793</v>
      </c>
      <c r="AA28" s="19">
        <f>SUM(AA29:AA31)</f>
        <v>48875568</v>
      </c>
    </row>
    <row r="29" spans="1:27" ht="13.5">
      <c r="A29" s="5" t="s">
        <v>33</v>
      </c>
      <c r="B29" s="3"/>
      <c r="C29" s="22">
        <v>14454327</v>
      </c>
      <c r="D29" s="22"/>
      <c r="E29" s="23">
        <v>17587602</v>
      </c>
      <c r="F29" s="24">
        <v>17587602</v>
      </c>
      <c r="G29" s="24">
        <v>451984</v>
      </c>
      <c r="H29" s="24">
        <v>651137</v>
      </c>
      <c r="I29" s="24">
        <v>482275</v>
      </c>
      <c r="J29" s="24">
        <v>1585396</v>
      </c>
      <c r="K29" s="24">
        <v>697008</v>
      </c>
      <c r="L29" s="24">
        <v>795510</v>
      </c>
      <c r="M29" s="24">
        <v>901279</v>
      </c>
      <c r="N29" s="24">
        <v>2393797</v>
      </c>
      <c r="O29" s="24"/>
      <c r="P29" s="24"/>
      <c r="Q29" s="24"/>
      <c r="R29" s="24"/>
      <c r="S29" s="24"/>
      <c r="T29" s="24"/>
      <c r="U29" s="24"/>
      <c r="V29" s="24"/>
      <c r="W29" s="24">
        <v>3979193</v>
      </c>
      <c r="X29" s="24">
        <v>7441062</v>
      </c>
      <c r="Y29" s="24">
        <v>-3461869</v>
      </c>
      <c r="Z29" s="6">
        <v>-46.52</v>
      </c>
      <c r="AA29" s="22">
        <v>17587602</v>
      </c>
    </row>
    <row r="30" spans="1:27" ht="13.5">
      <c r="A30" s="5" t="s">
        <v>34</v>
      </c>
      <c r="B30" s="3"/>
      <c r="C30" s="25">
        <v>28338525</v>
      </c>
      <c r="D30" s="25"/>
      <c r="E30" s="26">
        <v>18683362</v>
      </c>
      <c r="F30" s="27">
        <v>18683362</v>
      </c>
      <c r="G30" s="27">
        <v>656686</v>
      </c>
      <c r="H30" s="27">
        <v>12295517</v>
      </c>
      <c r="I30" s="27">
        <v>2647765</v>
      </c>
      <c r="J30" s="27">
        <v>15599968</v>
      </c>
      <c r="K30" s="27">
        <v>835841</v>
      </c>
      <c r="L30" s="27">
        <v>1399272</v>
      </c>
      <c r="M30" s="27">
        <v>1045082</v>
      </c>
      <c r="N30" s="27">
        <v>3280195</v>
      </c>
      <c r="O30" s="27"/>
      <c r="P30" s="27"/>
      <c r="Q30" s="27"/>
      <c r="R30" s="27"/>
      <c r="S30" s="27"/>
      <c r="T30" s="27"/>
      <c r="U30" s="27"/>
      <c r="V30" s="27"/>
      <c r="W30" s="27">
        <v>18880163</v>
      </c>
      <c r="X30" s="27">
        <v>8541682</v>
      </c>
      <c r="Y30" s="27">
        <v>10338481</v>
      </c>
      <c r="Z30" s="7">
        <v>121.04</v>
      </c>
      <c r="AA30" s="25">
        <v>18683362</v>
      </c>
    </row>
    <row r="31" spans="1:27" ht="13.5">
      <c r="A31" s="5" t="s">
        <v>35</v>
      </c>
      <c r="B31" s="3"/>
      <c r="C31" s="22">
        <v>9563534</v>
      </c>
      <c r="D31" s="22"/>
      <c r="E31" s="23">
        <v>12604604</v>
      </c>
      <c r="F31" s="24">
        <v>12604604</v>
      </c>
      <c r="G31" s="24">
        <v>418406</v>
      </c>
      <c r="H31" s="24">
        <v>513373</v>
      </c>
      <c r="I31" s="24">
        <v>562755</v>
      </c>
      <c r="J31" s="24">
        <v>1494534</v>
      </c>
      <c r="K31" s="24">
        <v>751013</v>
      </c>
      <c r="L31" s="24">
        <v>592662</v>
      </c>
      <c r="M31" s="24">
        <v>657851</v>
      </c>
      <c r="N31" s="24">
        <v>2001526</v>
      </c>
      <c r="O31" s="24"/>
      <c r="P31" s="24"/>
      <c r="Q31" s="24"/>
      <c r="R31" s="24"/>
      <c r="S31" s="24"/>
      <c r="T31" s="24"/>
      <c r="U31" s="24"/>
      <c r="V31" s="24"/>
      <c r="W31" s="24">
        <v>3496060</v>
      </c>
      <c r="X31" s="24">
        <v>6302304</v>
      </c>
      <c r="Y31" s="24">
        <v>-2806244</v>
      </c>
      <c r="Z31" s="6">
        <v>-44.53</v>
      </c>
      <c r="AA31" s="22">
        <v>12604604</v>
      </c>
    </row>
    <row r="32" spans="1:27" ht="13.5">
      <c r="A32" s="2" t="s">
        <v>36</v>
      </c>
      <c r="B32" s="3"/>
      <c r="C32" s="19">
        <f aca="true" t="shared" si="6" ref="C32:Y32">SUM(C33:C37)</f>
        <v>5017505</v>
      </c>
      <c r="D32" s="19">
        <f>SUM(D33:D37)</f>
        <v>0</v>
      </c>
      <c r="E32" s="20">
        <f t="shared" si="6"/>
        <v>1666237</v>
      </c>
      <c r="F32" s="21">
        <f t="shared" si="6"/>
        <v>1666237</v>
      </c>
      <c r="G32" s="21">
        <f t="shared" si="6"/>
        <v>67469</v>
      </c>
      <c r="H32" s="21">
        <f t="shared" si="6"/>
        <v>301942</v>
      </c>
      <c r="I32" s="21">
        <f t="shared" si="6"/>
        <v>308145</v>
      </c>
      <c r="J32" s="21">
        <f t="shared" si="6"/>
        <v>677556</v>
      </c>
      <c r="K32" s="21">
        <f t="shared" si="6"/>
        <v>362640</v>
      </c>
      <c r="L32" s="21">
        <f t="shared" si="6"/>
        <v>392208</v>
      </c>
      <c r="M32" s="21">
        <f t="shared" si="6"/>
        <v>517514</v>
      </c>
      <c r="N32" s="21">
        <f t="shared" si="6"/>
        <v>1272362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1949918</v>
      </c>
      <c r="X32" s="21">
        <f t="shared" si="6"/>
        <v>833118</v>
      </c>
      <c r="Y32" s="21">
        <f t="shared" si="6"/>
        <v>1116800</v>
      </c>
      <c r="Z32" s="4">
        <f>+IF(X32&lt;&gt;0,+(Y32/X32)*100,0)</f>
        <v>134.0506386850362</v>
      </c>
      <c r="AA32" s="19">
        <f>SUM(AA33:AA37)</f>
        <v>1666237</v>
      </c>
    </row>
    <row r="33" spans="1:27" ht="13.5">
      <c r="A33" s="5" t="s">
        <v>37</v>
      </c>
      <c r="B33" s="3"/>
      <c r="C33" s="22">
        <v>5017505</v>
      </c>
      <c r="D33" s="22"/>
      <c r="E33" s="23"/>
      <c r="F33" s="24"/>
      <c r="G33" s="24"/>
      <c r="H33" s="24">
        <v>254522</v>
      </c>
      <c r="I33" s="24">
        <v>261181</v>
      </c>
      <c r="J33" s="24">
        <v>515703</v>
      </c>
      <c r="K33" s="24">
        <v>298996</v>
      </c>
      <c r="L33" s="24">
        <v>317323</v>
      </c>
      <c r="M33" s="24">
        <v>423223</v>
      </c>
      <c r="N33" s="24">
        <v>1039542</v>
      </c>
      <c r="O33" s="24"/>
      <c r="P33" s="24"/>
      <c r="Q33" s="24"/>
      <c r="R33" s="24"/>
      <c r="S33" s="24"/>
      <c r="T33" s="24"/>
      <c r="U33" s="24"/>
      <c r="V33" s="24"/>
      <c r="W33" s="24">
        <v>1555245</v>
      </c>
      <c r="X33" s="24"/>
      <c r="Y33" s="24">
        <v>1555245</v>
      </c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>
        <v>475911</v>
      </c>
      <c r="F34" s="24">
        <v>475911</v>
      </c>
      <c r="G34" s="24">
        <v>41453</v>
      </c>
      <c r="H34" s="24">
        <v>20948</v>
      </c>
      <c r="I34" s="24">
        <v>20948</v>
      </c>
      <c r="J34" s="24">
        <v>83349</v>
      </c>
      <c r="K34" s="24">
        <v>27642</v>
      </c>
      <c r="L34" s="24">
        <v>33623</v>
      </c>
      <c r="M34" s="24">
        <v>48698</v>
      </c>
      <c r="N34" s="24">
        <v>109963</v>
      </c>
      <c r="O34" s="24"/>
      <c r="P34" s="24"/>
      <c r="Q34" s="24"/>
      <c r="R34" s="24"/>
      <c r="S34" s="24"/>
      <c r="T34" s="24"/>
      <c r="U34" s="24"/>
      <c r="V34" s="24"/>
      <c r="W34" s="24">
        <v>193312</v>
      </c>
      <c r="X34" s="24">
        <v>237954</v>
      </c>
      <c r="Y34" s="24">
        <v>-44642</v>
      </c>
      <c r="Z34" s="6">
        <v>-18.76</v>
      </c>
      <c r="AA34" s="22">
        <v>475911</v>
      </c>
    </row>
    <row r="35" spans="1:27" ht="13.5">
      <c r="A35" s="5" t="s">
        <v>39</v>
      </c>
      <c r="B35" s="3"/>
      <c r="C35" s="22"/>
      <c r="D35" s="22"/>
      <c r="E35" s="23">
        <v>1013160</v>
      </c>
      <c r="F35" s="24">
        <v>1013160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506580</v>
      </c>
      <c r="Y35" s="24">
        <v>-506580</v>
      </c>
      <c r="Z35" s="6">
        <v>-100</v>
      </c>
      <c r="AA35" s="22">
        <v>1013160</v>
      </c>
    </row>
    <row r="36" spans="1:27" ht="13.5">
      <c r="A36" s="5" t="s">
        <v>40</v>
      </c>
      <c r="B36" s="3"/>
      <c r="C36" s="22"/>
      <c r="D36" s="22"/>
      <c r="E36" s="23">
        <v>177166</v>
      </c>
      <c r="F36" s="24">
        <v>177166</v>
      </c>
      <c r="G36" s="24">
        <v>8156</v>
      </c>
      <c r="H36" s="24">
        <v>8612</v>
      </c>
      <c r="I36" s="24">
        <v>8156</v>
      </c>
      <c r="J36" s="24">
        <v>24924</v>
      </c>
      <c r="K36" s="24">
        <v>18142</v>
      </c>
      <c r="L36" s="24">
        <v>12413</v>
      </c>
      <c r="M36" s="24">
        <v>12369</v>
      </c>
      <c r="N36" s="24">
        <v>42924</v>
      </c>
      <c r="O36" s="24"/>
      <c r="P36" s="24"/>
      <c r="Q36" s="24"/>
      <c r="R36" s="24"/>
      <c r="S36" s="24"/>
      <c r="T36" s="24"/>
      <c r="U36" s="24"/>
      <c r="V36" s="24"/>
      <c r="W36" s="24">
        <v>67848</v>
      </c>
      <c r="X36" s="24">
        <v>88584</v>
      </c>
      <c r="Y36" s="24">
        <v>-20736</v>
      </c>
      <c r="Z36" s="6">
        <v>-23.41</v>
      </c>
      <c r="AA36" s="22">
        <v>177166</v>
      </c>
    </row>
    <row r="37" spans="1:27" ht="13.5">
      <c r="A37" s="5" t="s">
        <v>41</v>
      </c>
      <c r="B37" s="3"/>
      <c r="C37" s="25"/>
      <c r="D37" s="25"/>
      <c r="E37" s="26"/>
      <c r="F37" s="27"/>
      <c r="G37" s="27">
        <v>17860</v>
      </c>
      <c r="H37" s="27">
        <v>17860</v>
      </c>
      <c r="I37" s="27">
        <v>17860</v>
      </c>
      <c r="J37" s="27">
        <v>53580</v>
      </c>
      <c r="K37" s="27">
        <v>17860</v>
      </c>
      <c r="L37" s="27">
        <v>28849</v>
      </c>
      <c r="M37" s="27">
        <v>33224</v>
      </c>
      <c r="N37" s="27">
        <v>79933</v>
      </c>
      <c r="O37" s="27"/>
      <c r="P37" s="27"/>
      <c r="Q37" s="27"/>
      <c r="R37" s="27"/>
      <c r="S37" s="27"/>
      <c r="T37" s="27"/>
      <c r="U37" s="27"/>
      <c r="V37" s="27"/>
      <c r="W37" s="27">
        <v>133513</v>
      </c>
      <c r="X37" s="27"/>
      <c r="Y37" s="27">
        <v>133513</v>
      </c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6404981</v>
      </c>
      <c r="D38" s="19">
        <f>SUM(D39:D41)</f>
        <v>0</v>
      </c>
      <c r="E38" s="20">
        <f t="shared" si="7"/>
        <v>17836222</v>
      </c>
      <c r="F38" s="21">
        <f t="shared" si="7"/>
        <v>17836222</v>
      </c>
      <c r="G38" s="21">
        <f t="shared" si="7"/>
        <v>1876341</v>
      </c>
      <c r="H38" s="21">
        <f t="shared" si="7"/>
        <v>890099</v>
      </c>
      <c r="I38" s="21">
        <f t="shared" si="7"/>
        <v>3934883</v>
      </c>
      <c r="J38" s="21">
        <f t="shared" si="7"/>
        <v>6701323</v>
      </c>
      <c r="K38" s="21">
        <f t="shared" si="7"/>
        <v>5557738</v>
      </c>
      <c r="L38" s="21">
        <f t="shared" si="7"/>
        <v>2673972</v>
      </c>
      <c r="M38" s="21">
        <f t="shared" si="7"/>
        <v>3818248</v>
      </c>
      <c r="N38" s="21">
        <f t="shared" si="7"/>
        <v>12049958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18751281</v>
      </c>
      <c r="X38" s="21">
        <f t="shared" si="7"/>
        <v>8801964</v>
      </c>
      <c r="Y38" s="21">
        <f t="shared" si="7"/>
        <v>9949317</v>
      </c>
      <c r="Z38" s="4">
        <f>+IF(X38&lt;&gt;0,+(Y38/X38)*100,0)</f>
        <v>113.03519305464098</v>
      </c>
      <c r="AA38" s="19">
        <f>SUM(AA39:AA41)</f>
        <v>17836222</v>
      </c>
    </row>
    <row r="39" spans="1:27" ht="13.5">
      <c r="A39" s="5" t="s">
        <v>43</v>
      </c>
      <c r="B39" s="3"/>
      <c r="C39" s="22">
        <v>2382517</v>
      </c>
      <c r="D39" s="22"/>
      <c r="E39" s="23">
        <v>3050072</v>
      </c>
      <c r="F39" s="24">
        <v>3050072</v>
      </c>
      <c r="G39" s="24">
        <v>230011</v>
      </c>
      <c r="H39" s="24">
        <v>217149</v>
      </c>
      <c r="I39" s="24">
        <v>205684</v>
      </c>
      <c r="J39" s="24">
        <v>652844</v>
      </c>
      <c r="K39" s="24">
        <v>515984</v>
      </c>
      <c r="L39" s="24">
        <v>548376</v>
      </c>
      <c r="M39" s="24">
        <v>975609</v>
      </c>
      <c r="N39" s="24">
        <v>2039969</v>
      </c>
      <c r="O39" s="24"/>
      <c r="P39" s="24"/>
      <c r="Q39" s="24"/>
      <c r="R39" s="24"/>
      <c r="S39" s="24"/>
      <c r="T39" s="24"/>
      <c r="U39" s="24"/>
      <c r="V39" s="24"/>
      <c r="W39" s="24">
        <v>2692813</v>
      </c>
      <c r="X39" s="24">
        <v>1518822</v>
      </c>
      <c r="Y39" s="24">
        <v>1173991</v>
      </c>
      <c r="Z39" s="6">
        <v>77.3</v>
      </c>
      <c r="AA39" s="22">
        <v>3050072</v>
      </c>
    </row>
    <row r="40" spans="1:27" ht="13.5">
      <c r="A40" s="5" t="s">
        <v>44</v>
      </c>
      <c r="B40" s="3"/>
      <c r="C40" s="22">
        <v>4022464</v>
      </c>
      <c r="D40" s="22"/>
      <c r="E40" s="23">
        <v>14786150</v>
      </c>
      <c r="F40" s="24">
        <v>14786150</v>
      </c>
      <c r="G40" s="24">
        <v>1646330</v>
      </c>
      <c r="H40" s="24">
        <v>672950</v>
      </c>
      <c r="I40" s="24">
        <v>3729199</v>
      </c>
      <c r="J40" s="24">
        <v>6048479</v>
      </c>
      <c r="K40" s="24">
        <v>5041754</v>
      </c>
      <c r="L40" s="24">
        <v>2125596</v>
      </c>
      <c r="M40" s="24">
        <v>2842639</v>
      </c>
      <c r="N40" s="24">
        <v>10009989</v>
      </c>
      <c r="O40" s="24"/>
      <c r="P40" s="24"/>
      <c r="Q40" s="24"/>
      <c r="R40" s="24"/>
      <c r="S40" s="24"/>
      <c r="T40" s="24"/>
      <c r="U40" s="24"/>
      <c r="V40" s="24"/>
      <c r="W40" s="24">
        <v>16058468</v>
      </c>
      <c r="X40" s="24">
        <v>7283142</v>
      </c>
      <c r="Y40" s="24">
        <v>8775326</v>
      </c>
      <c r="Z40" s="6">
        <v>120.49</v>
      </c>
      <c r="AA40" s="22">
        <v>14786150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3005570</v>
      </c>
      <c r="F42" s="21">
        <f t="shared" si="8"/>
        <v>3005570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1502784</v>
      </c>
      <c r="Y42" s="21">
        <f t="shared" si="8"/>
        <v>-1502784</v>
      </c>
      <c r="Z42" s="4">
        <f>+IF(X42&lt;&gt;0,+(Y42/X42)*100,0)</f>
        <v>-100</v>
      </c>
      <c r="AA42" s="19">
        <f>SUM(AA43:AA46)</f>
        <v>3005570</v>
      </c>
    </row>
    <row r="43" spans="1:27" ht="13.5">
      <c r="A43" s="5" t="s">
        <v>47</v>
      </c>
      <c r="B43" s="3"/>
      <c r="C43" s="22"/>
      <c r="D43" s="22"/>
      <c r="E43" s="23">
        <v>1770000</v>
      </c>
      <c r="F43" s="24">
        <v>1770000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>
        <v>885000</v>
      </c>
      <c r="Y43" s="24">
        <v>-885000</v>
      </c>
      <c r="Z43" s="6">
        <v>-100</v>
      </c>
      <c r="AA43" s="22">
        <v>1770000</v>
      </c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>
        <v>1235570</v>
      </c>
      <c r="F46" s="24">
        <v>1235570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617784</v>
      </c>
      <c r="Y46" s="24">
        <v>-617784</v>
      </c>
      <c r="Z46" s="6">
        <v>-100</v>
      </c>
      <c r="AA46" s="22">
        <v>1235570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63778872</v>
      </c>
      <c r="D48" s="40">
        <f>+D28+D32+D38+D42+D47</f>
        <v>0</v>
      </c>
      <c r="E48" s="41">
        <f t="shared" si="9"/>
        <v>71383597</v>
      </c>
      <c r="F48" s="42">
        <f t="shared" si="9"/>
        <v>71383597</v>
      </c>
      <c r="G48" s="42">
        <f t="shared" si="9"/>
        <v>3470886</v>
      </c>
      <c r="H48" s="42">
        <f t="shared" si="9"/>
        <v>14652068</v>
      </c>
      <c r="I48" s="42">
        <f t="shared" si="9"/>
        <v>7935823</v>
      </c>
      <c r="J48" s="42">
        <f t="shared" si="9"/>
        <v>26058777</v>
      </c>
      <c r="K48" s="42">
        <f t="shared" si="9"/>
        <v>8204240</v>
      </c>
      <c r="L48" s="42">
        <f t="shared" si="9"/>
        <v>5853624</v>
      </c>
      <c r="M48" s="42">
        <f t="shared" si="9"/>
        <v>6939974</v>
      </c>
      <c r="N48" s="42">
        <f t="shared" si="9"/>
        <v>20997838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47056615</v>
      </c>
      <c r="X48" s="42">
        <f t="shared" si="9"/>
        <v>33422914</v>
      </c>
      <c r="Y48" s="42">
        <f t="shared" si="9"/>
        <v>13633701</v>
      </c>
      <c r="Z48" s="43">
        <f>+IF(X48&lt;&gt;0,+(Y48/X48)*100,0)</f>
        <v>40.79147916306759</v>
      </c>
      <c r="AA48" s="40">
        <f>+AA28+AA32+AA38+AA42+AA47</f>
        <v>71383597</v>
      </c>
    </row>
    <row r="49" spans="1:27" ht="13.5">
      <c r="A49" s="14" t="s">
        <v>58</v>
      </c>
      <c r="B49" s="15"/>
      <c r="C49" s="44">
        <f aca="true" t="shared" si="10" ref="C49:Y49">+C25-C48</f>
        <v>35525700</v>
      </c>
      <c r="D49" s="44">
        <f>+D25-D48</f>
        <v>0</v>
      </c>
      <c r="E49" s="45">
        <f t="shared" si="10"/>
        <v>33567101</v>
      </c>
      <c r="F49" s="46">
        <f t="shared" si="10"/>
        <v>33567101</v>
      </c>
      <c r="G49" s="46">
        <f t="shared" si="10"/>
        <v>23850108</v>
      </c>
      <c r="H49" s="46">
        <f t="shared" si="10"/>
        <v>-13381317</v>
      </c>
      <c r="I49" s="46">
        <f t="shared" si="10"/>
        <v>-6765434</v>
      </c>
      <c r="J49" s="46">
        <f t="shared" si="10"/>
        <v>3703357</v>
      </c>
      <c r="K49" s="46">
        <f t="shared" si="10"/>
        <v>-3596496</v>
      </c>
      <c r="L49" s="46">
        <f t="shared" si="10"/>
        <v>18660753</v>
      </c>
      <c r="M49" s="46">
        <f t="shared" si="10"/>
        <v>-5288299</v>
      </c>
      <c r="N49" s="46">
        <f t="shared" si="10"/>
        <v>9775958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13479315</v>
      </c>
      <c r="X49" s="46">
        <f>IF(F25=F48,0,X25-X48)</f>
        <v>30939631</v>
      </c>
      <c r="Y49" s="46">
        <f t="shared" si="10"/>
        <v>-17460316</v>
      </c>
      <c r="Z49" s="47">
        <f>+IF(X49&lt;&gt;0,+(Y49/X49)*100,0)</f>
        <v>-56.43349786556925</v>
      </c>
      <c r="AA49" s="44">
        <f>+AA25-AA48</f>
        <v>33567101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2015-02-02T08:32:34Z</dcterms:created>
  <dcterms:modified xsi:type="dcterms:W3CDTF">2015-02-16T09:45:57Z</dcterms:modified>
  <cp:category/>
  <cp:version/>
  <cp:contentType/>
  <cp:contentStatus/>
</cp:coreProperties>
</file>