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1" sheetId="20" r:id="rId20"/>
    <sheet name="NW402" sheetId="21" r:id="rId21"/>
    <sheet name="NW403" sheetId="22" r:id="rId22"/>
    <sheet name="NW404" sheetId="23" r:id="rId23"/>
    <sheet name="DC40" sheetId="24" r:id="rId24"/>
  </sheets>
  <definedNames>
    <definedName name="_xlnm.Print_Area" localSheetId="6">'DC37'!$A$1:$AA$55</definedName>
    <definedName name="_xlnm.Print_Area" localSheetId="12">'DC38'!$A$1:$AA$55</definedName>
    <definedName name="_xlnm.Print_Area" localSheetId="18">'DC39'!$A$1:$AA$55</definedName>
    <definedName name="_xlnm.Print_Area" localSheetId="23">'DC40'!$A$1:$AA$55</definedName>
    <definedName name="_xlnm.Print_Area" localSheetId="1">'NW371'!$A$1:$AA$55</definedName>
    <definedName name="_xlnm.Print_Area" localSheetId="2">'NW372'!$A$1:$AA$55</definedName>
    <definedName name="_xlnm.Print_Area" localSheetId="3">'NW373'!$A$1:$AA$55</definedName>
    <definedName name="_xlnm.Print_Area" localSheetId="4">'NW374'!$A$1:$AA$55</definedName>
    <definedName name="_xlnm.Print_Area" localSheetId="5">'NW375'!$A$1:$AA$55</definedName>
    <definedName name="_xlnm.Print_Area" localSheetId="7">'NW381'!$A$1:$AA$55</definedName>
    <definedName name="_xlnm.Print_Area" localSheetId="8">'NW382'!$A$1:$AA$55</definedName>
    <definedName name="_xlnm.Print_Area" localSheetId="9">'NW383'!$A$1:$AA$55</definedName>
    <definedName name="_xlnm.Print_Area" localSheetId="10">'NW384'!$A$1:$AA$55</definedName>
    <definedName name="_xlnm.Print_Area" localSheetId="11">'NW385'!$A$1:$AA$55</definedName>
    <definedName name="_xlnm.Print_Area" localSheetId="13">'NW392'!$A$1:$AA$55</definedName>
    <definedName name="_xlnm.Print_Area" localSheetId="14">'NW393'!$A$1:$AA$55</definedName>
    <definedName name="_xlnm.Print_Area" localSheetId="15">'NW394'!$A$1:$AA$55</definedName>
    <definedName name="_xlnm.Print_Area" localSheetId="16">'NW396'!$A$1:$AA$55</definedName>
    <definedName name="_xlnm.Print_Area" localSheetId="17">'NW397'!$A$1:$AA$55</definedName>
    <definedName name="_xlnm.Print_Area" localSheetId="19">'NW401'!$A$1:$AA$55</definedName>
    <definedName name="_xlnm.Print_Area" localSheetId="20">'NW402'!$A$1:$AA$55</definedName>
    <definedName name="_xlnm.Print_Area" localSheetId="21">'NW403'!$A$1:$AA$55</definedName>
    <definedName name="_xlnm.Print_Area" localSheetId="22">'NW404'!$A$1:$AA$55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<sst xmlns="http://schemas.openxmlformats.org/spreadsheetml/2006/main" count="2088" uniqueCount="88">
  <si>
    <t>North West: Moretele(NW371)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</si>
  <si>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</si>
  <si>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</si>
  <si>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</si>
  <si>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</si>
  <si>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</si>
  <si>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</si>
  <si>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</si>
  <si>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</si>
  <si>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</si>
  <si>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</si>
  <si>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</si>
  <si>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</si>
  <si>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</si>
  <si>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</si>
  <si>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</si>
  <si>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</si>
  <si>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</si>
  <si>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</si>
  <si>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</si>
  <si>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</si>
  <si>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</si>
  <si>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</si>
  <si>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</si>
  <si>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</si>
  <si>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</si>
  <si>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</si>
  <si>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</si>
  <si>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</si>
  <si>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</si>
  <si>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</si>
  <si>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</si>
  <si>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</si>
  <si>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</si>
  <si>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</si>
  <si>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</si>
  <si>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</si>
  <si>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</si>
  <si>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</si>
  <si>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</si>
  <si>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</si>
  <si>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</si>
  <si>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</si>
  <si>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</si>
  <si>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</si>
  <si>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</si>
  <si>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</si>
  <si>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</si>
  <si>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</si>
  <si>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</si>
  <si>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</si>
  <si>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</si>
  <si>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</si>
  <si>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</si>
  <si>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</si>
  <si>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</si>
  <si>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</si>
  <si>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</si>
  <si>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</si>
  <si>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North West: Madibeng(NW372) - Table C2 Quarterly Budget Statement - Financial Performance (standard classification) for 2nd Quarter ended 31 December 2014 (Figures Finalised as at 2015/01/31)</t>
  </si>
  <si>
    <t>North West: Rustenburg(NW373) - Table C2 Quarterly Budget Statement - Financial Performance (standard classification) for 2nd Quarter ended 31 December 2014 (Figures Finalised as at 2015/01/31)</t>
  </si>
  <si>
    <t>North West: Kgetlengrivier(NW374) - Table C2 Quarterly Budget Statement - Financial Performance (standard classification) for 2nd Quarter ended 31 December 2014 (Figures Finalised as at 2015/01/31)</t>
  </si>
  <si>
    <t>North West: Moses Kotane(NW375) - Table C2 Quarterly Budget Statement - Financial Performance (standard classification) for 2nd Quarter ended 31 December 2014 (Figures Finalised as at 2015/01/31)</t>
  </si>
  <si>
    <t>North West: Bojanala Platinum(DC37) - Table C2 Quarterly Budget Statement - Financial Performance (standard classification) for 2nd Quarter ended 31 December 2014 (Figures Finalised as at 2015/01/31)</t>
  </si>
  <si>
    <t>North West: Ratlou(NW381) - Table C2 Quarterly Budget Statement - Financial Performance (standard classification) for 2nd Quarter ended 31 December 2014 (Figures Finalised as at 2015/01/31)</t>
  </si>
  <si>
    <t>North West: Tswaing(NW382) - Table C2 Quarterly Budget Statement - Financial Performance (standard classification) for 2nd Quarter ended 31 December 2014 (Figures Finalised as at 2015/01/31)</t>
  </si>
  <si>
    <t>North West: Mafikeng(NW383) - Table C2 Quarterly Budget Statement - Financial Performance (standard classification) for 2nd Quarter ended 31 December 2014 (Figures Finalised as at 2015/01/31)</t>
  </si>
  <si>
    <t>North West: Ditsobotla(NW384) - Table C2 Quarterly Budget Statement - Financial Performance (standard classification) for 2nd Quarter ended 31 December 2014 (Figures Finalised as at 2015/01/31)</t>
  </si>
  <si>
    <t>North West: Ramotshere Moiloa(NW385) - Table C2 Quarterly Budget Statement - Financial Performance (standard classification) for 2nd Quarter ended 31 December 2014 (Figures Finalised as at 2015/01/31)</t>
  </si>
  <si>
    <t>North West: Ngaka Modiri Molema(DC38) - Table C2 Quarterly Budget Statement - Financial Performance (standard classification) for 2nd Quarter ended 31 December 2014 (Figures Finalised as at 2015/01/31)</t>
  </si>
  <si>
    <t>North West: Naledi (Nw)(NW392) - Table C2 Quarterly Budget Statement - Financial Performance (standard classification) for 2nd Quarter ended 31 December 2014 (Figures Finalised as at 2015/01/31)</t>
  </si>
  <si>
    <t>North West: Mamusa(NW393) - Table C2 Quarterly Budget Statement - Financial Performance (standard classification) for 2nd Quarter ended 31 December 2014 (Figures Finalised as at 2015/01/31)</t>
  </si>
  <si>
    <t>North West: Greater Taung(NW394) - Table C2 Quarterly Budget Statement - Financial Performance (standard classification) for 2nd Quarter ended 31 December 2014 (Figures Finalised as at 2015/01/31)</t>
  </si>
  <si>
    <t>North West: Lekwa-Teemane(NW396) - Table C2 Quarterly Budget Statement - Financial Performance (standard classification) for 2nd Quarter ended 31 December 2014 (Figures Finalised as at 2015/01/31)</t>
  </si>
  <si>
    <t>North West: Molopo-Kagisano(NW397) - Table C2 Quarterly Budget Statement - Financial Performance (standard classification) for 2nd Quarter ended 31 December 2014 (Figures Finalised as at 2015/01/31)</t>
  </si>
  <si>
    <t>North West: Dr Ruth Segomotsi Mompati(DC39) - Table C2 Quarterly Budget Statement - Financial Performance (standard classification) for 2nd Quarter ended 31 December 2014 (Figures Finalised as at 2015/01/31)</t>
  </si>
  <si>
    <t>North West: Ventersdorp(NW401) - Table C2 Quarterly Budget Statement - Financial Performance (standard classification) for 2nd Quarter ended 31 December 2014 (Figures Finalised as at 2015/01/31)</t>
  </si>
  <si>
    <t>North West: Tlokwe(NW402) - Table C2 Quarterly Budget Statement - Financial Performance (standard classification) for 2nd Quarter ended 31 December 2014 (Figures Finalised as at 2015/01/31)</t>
  </si>
  <si>
    <t>North West: City Of Matlosana(NW403) - Table C2 Quarterly Budget Statement - Financial Performance (standard classification) for 2nd Quarter ended 31 December 2014 (Figures Finalised as at 2015/01/31)</t>
  </si>
  <si>
    <t>North West: Maquassi Hills(NW404) - Table C2 Quarterly Budget Statement - Financial Performance (standard classification) for 2nd Quarter ended 31 December 2014 (Figures Finalised as at 2015/01/31)</t>
  </si>
  <si>
    <t>North West: Dr Kenneth Kaunda(DC40)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</si>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</sst>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2302488111</v>
      </c>
      <c r="D5" s="19">
        <f>SUM(D6:D8)</f>
        <v>0</v>
      </c>
      <c r="E5" s="20">
        <f t="shared" si="0"/>
        <v>4176987772</v>
      </c>
      <c r="F5" s="21">
        <f t="shared" si="0"/>
        <v>4179834802</v>
      </c>
      <c r="G5" s="21">
        <f t="shared" si="0"/>
        <v>1140097174</v>
      </c>
      <c r="H5" s="21">
        <f t="shared" si="0"/>
        <v>315883708</v>
      </c>
      <c r="I5" s="21">
        <f t="shared" si="0"/>
        <v>168002965</v>
      </c>
      <c r="J5" s="21">
        <f t="shared" si="0"/>
        <v>1623983847</v>
      </c>
      <c r="K5" s="21">
        <f t="shared" si="0"/>
        <v>298144115</v>
      </c>
      <c r="L5" s="21">
        <f t="shared" si="0"/>
        <v>497389163</v>
      </c>
      <c r="M5" s="21">
        <f t="shared" si="0"/>
        <v>481586438</v>
      </c>
      <c r="N5" s="21">
        <f t="shared" si="0"/>
        <v>1277119716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2901103563</v>
      </c>
      <c r="X5" s="21">
        <f t="shared" si="0"/>
        <v>2366621488</v>
      </c>
      <c r="Y5" s="21">
        <f t="shared" si="0"/>
        <v>534482075</v>
      </c>
      <c r="Z5" s="4">
        <f>+IF(X5&lt;&gt;0,+(Y5/X5)*100,0)</f>
        <v>22.58418077035562</v>
      </c>
      <c r="AA5" s="19">
        <f>SUM(AA6:AA8)</f>
        <v>4179834802</v>
      </c>
    </row>
    <row r="6" spans="1:27" ht="13.5">
      <c r="A6" s="5" t="s">
        <v>33</v>
      </c>
      <c r="B6" s="3"/>
      <c r="C6" s="22">
        <v>549053185</v>
      </c>
      <c r="D6" s="22"/>
      <c r="E6" s="23">
        <v>906626073</v>
      </c>
      <c r="F6" s="24">
        <v>907884246</v>
      </c>
      <c r="G6" s="24">
        <v>134917008</v>
      </c>
      <c r="H6" s="24">
        <v>29360303</v>
      </c>
      <c r="I6" s="24">
        <v>13546442</v>
      </c>
      <c r="J6" s="24">
        <v>177823753</v>
      </c>
      <c r="K6" s="24">
        <v>15939690</v>
      </c>
      <c r="L6" s="24">
        <v>48336238</v>
      </c>
      <c r="M6" s="24">
        <v>51283734</v>
      </c>
      <c r="N6" s="24">
        <v>115559662</v>
      </c>
      <c r="O6" s="24"/>
      <c r="P6" s="24"/>
      <c r="Q6" s="24"/>
      <c r="R6" s="24"/>
      <c r="S6" s="24"/>
      <c r="T6" s="24"/>
      <c r="U6" s="24"/>
      <c r="V6" s="24"/>
      <c r="W6" s="24">
        <v>293383415</v>
      </c>
      <c r="X6" s="24">
        <v>569155124</v>
      </c>
      <c r="Y6" s="24">
        <v>-275771709</v>
      </c>
      <c r="Z6" s="6">
        <v>-48.45</v>
      </c>
      <c r="AA6" s="22">
        <v>907884246</v>
      </c>
    </row>
    <row r="7" spans="1:27" ht="13.5">
      <c r="A7" s="5" t="s">
        <v>34</v>
      </c>
      <c r="B7" s="3"/>
      <c r="C7" s="25">
        <v>1740140847</v>
      </c>
      <c r="D7" s="25"/>
      <c r="E7" s="26">
        <v>3063506914</v>
      </c>
      <c r="F7" s="27">
        <v>3067214391</v>
      </c>
      <c r="G7" s="27">
        <v>982382880</v>
      </c>
      <c r="H7" s="27">
        <v>276335284</v>
      </c>
      <c r="I7" s="27">
        <v>153921597</v>
      </c>
      <c r="J7" s="27">
        <v>1412639761</v>
      </c>
      <c r="K7" s="27">
        <v>281690157</v>
      </c>
      <c r="L7" s="27">
        <v>430964282</v>
      </c>
      <c r="M7" s="27">
        <v>429838012</v>
      </c>
      <c r="N7" s="27">
        <v>1142492451</v>
      </c>
      <c r="O7" s="27"/>
      <c r="P7" s="27"/>
      <c r="Q7" s="27"/>
      <c r="R7" s="27"/>
      <c r="S7" s="27"/>
      <c r="T7" s="27"/>
      <c r="U7" s="27"/>
      <c r="V7" s="27"/>
      <c r="W7" s="27">
        <v>2555132212</v>
      </c>
      <c r="X7" s="27">
        <v>1704473031</v>
      </c>
      <c r="Y7" s="27">
        <v>850659181</v>
      </c>
      <c r="Z7" s="7">
        <v>49.91</v>
      </c>
      <c r="AA7" s="25">
        <v>3067214391</v>
      </c>
    </row>
    <row r="8" spans="1:27" ht="13.5">
      <c r="A8" s="5" t="s">
        <v>35</v>
      </c>
      <c r="B8" s="3"/>
      <c r="C8" s="22">
        <v>13294079</v>
      </c>
      <c r="D8" s="22"/>
      <c r="E8" s="23">
        <v>206854785</v>
      </c>
      <c r="F8" s="24">
        <v>204736165</v>
      </c>
      <c r="G8" s="24">
        <v>22797286</v>
      </c>
      <c r="H8" s="24">
        <v>10188121</v>
      </c>
      <c r="I8" s="24">
        <v>534926</v>
      </c>
      <c r="J8" s="24">
        <v>33520333</v>
      </c>
      <c r="K8" s="24">
        <v>514268</v>
      </c>
      <c r="L8" s="24">
        <v>18088643</v>
      </c>
      <c r="M8" s="24">
        <v>464692</v>
      </c>
      <c r="N8" s="24">
        <v>19067603</v>
      </c>
      <c r="O8" s="24"/>
      <c r="P8" s="24"/>
      <c r="Q8" s="24"/>
      <c r="R8" s="24"/>
      <c r="S8" s="24"/>
      <c r="T8" s="24"/>
      <c r="U8" s="24"/>
      <c r="V8" s="24"/>
      <c r="W8" s="24">
        <v>52587936</v>
      </c>
      <c r="X8" s="24">
        <v>92993333</v>
      </c>
      <c r="Y8" s="24">
        <v>-40405397</v>
      </c>
      <c r="Z8" s="6">
        <v>-43.45</v>
      </c>
      <c r="AA8" s="22">
        <v>204736165</v>
      </c>
    </row>
    <row r="9" spans="1:27" ht="13.5">
      <c r="A9" s="2" t="s">
        <v>36</v>
      </c>
      <c r="B9" s="3"/>
      <c r="C9" s="19">
        <f aca="true" t="shared" si="1" ref="C9:Y9">SUM(C10:C14)</f>
        <v>198483642</v>
      </c>
      <c r="D9" s="19">
        <f>SUM(D10:D14)</f>
        <v>0</v>
      </c>
      <c r="E9" s="20">
        <f t="shared" si="1"/>
        <v>458685316</v>
      </c>
      <c r="F9" s="21">
        <f t="shared" si="1"/>
        <v>452822974</v>
      </c>
      <c r="G9" s="21">
        <f t="shared" si="1"/>
        <v>25539061</v>
      </c>
      <c r="H9" s="21">
        <f t="shared" si="1"/>
        <v>18030813</v>
      </c>
      <c r="I9" s="21">
        <f t="shared" si="1"/>
        <v>6321638</v>
      </c>
      <c r="J9" s="21">
        <f t="shared" si="1"/>
        <v>49891512</v>
      </c>
      <c r="K9" s="21">
        <f t="shared" si="1"/>
        <v>6415644</v>
      </c>
      <c r="L9" s="21">
        <f t="shared" si="1"/>
        <v>22786359</v>
      </c>
      <c r="M9" s="21">
        <f t="shared" si="1"/>
        <v>10249014</v>
      </c>
      <c r="N9" s="21">
        <f t="shared" si="1"/>
        <v>39451017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89342529</v>
      </c>
      <c r="X9" s="21">
        <f t="shared" si="1"/>
        <v>297588780</v>
      </c>
      <c r="Y9" s="21">
        <f t="shared" si="1"/>
        <v>-208246251</v>
      </c>
      <c r="Z9" s="4">
        <f>+IF(X9&lt;&gt;0,+(Y9/X9)*100,0)</f>
        <v>-69.97785702807747</v>
      </c>
      <c r="AA9" s="19">
        <f>SUM(AA10:AA14)</f>
        <v>452822974</v>
      </c>
    </row>
    <row r="10" spans="1:27" ht="13.5">
      <c r="A10" s="5" t="s">
        <v>37</v>
      </c>
      <c r="B10" s="3"/>
      <c r="C10" s="22">
        <v>28770036</v>
      </c>
      <c r="D10" s="22"/>
      <c r="E10" s="23">
        <v>83057965</v>
      </c>
      <c r="F10" s="24">
        <v>83123703</v>
      </c>
      <c r="G10" s="24">
        <v>8018736</v>
      </c>
      <c r="H10" s="24">
        <v>2170823</v>
      </c>
      <c r="I10" s="24">
        <v>1348015</v>
      </c>
      <c r="J10" s="24">
        <v>11537574</v>
      </c>
      <c r="K10" s="24">
        <v>1601922</v>
      </c>
      <c r="L10" s="24">
        <v>4523965</v>
      </c>
      <c r="M10" s="24">
        <v>3129576</v>
      </c>
      <c r="N10" s="24">
        <v>9255463</v>
      </c>
      <c r="O10" s="24"/>
      <c r="P10" s="24"/>
      <c r="Q10" s="24"/>
      <c r="R10" s="24"/>
      <c r="S10" s="24"/>
      <c r="T10" s="24"/>
      <c r="U10" s="24"/>
      <c r="V10" s="24"/>
      <c r="W10" s="24">
        <v>20793037</v>
      </c>
      <c r="X10" s="24">
        <v>69850538</v>
      </c>
      <c r="Y10" s="24">
        <v>-49057501</v>
      </c>
      <c r="Z10" s="6">
        <v>-70.23</v>
      </c>
      <c r="AA10" s="22">
        <v>83123703</v>
      </c>
    </row>
    <row r="11" spans="1:27" ht="13.5">
      <c r="A11" s="5" t="s">
        <v>38</v>
      </c>
      <c r="B11" s="3"/>
      <c r="C11" s="22">
        <v>13055090</v>
      </c>
      <c r="D11" s="22"/>
      <c r="E11" s="23">
        <v>25261354</v>
      </c>
      <c r="F11" s="24">
        <v>25320774</v>
      </c>
      <c r="G11" s="24">
        <v>3647347</v>
      </c>
      <c r="H11" s="24">
        <v>635856</v>
      </c>
      <c r="I11" s="24">
        <v>798463</v>
      </c>
      <c r="J11" s="24">
        <v>5081666</v>
      </c>
      <c r="K11" s="24">
        <v>809774</v>
      </c>
      <c r="L11" s="24">
        <v>658033</v>
      </c>
      <c r="M11" s="24">
        <v>808139</v>
      </c>
      <c r="N11" s="24">
        <v>2275946</v>
      </c>
      <c r="O11" s="24"/>
      <c r="P11" s="24"/>
      <c r="Q11" s="24"/>
      <c r="R11" s="24"/>
      <c r="S11" s="24"/>
      <c r="T11" s="24"/>
      <c r="U11" s="24"/>
      <c r="V11" s="24"/>
      <c r="W11" s="24">
        <v>7357612</v>
      </c>
      <c r="X11" s="24">
        <v>22891374</v>
      </c>
      <c r="Y11" s="24">
        <v>-15533762</v>
      </c>
      <c r="Z11" s="6">
        <v>-67.86</v>
      </c>
      <c r="AA11" s="22">
        <v>25320774</v>
      </c>
    </row>
    <row r="12" spans="1:27" ht="13.5">
      <c r="A12" s="5" t="s">
        <v>39</v>
      </c>
      <c r="B12" s="3"/>
      <c r="C12" s="22">
        <v>154582167</v>
      </c>
      <c r="D12" s="22"/>
      <c r="E12" s="23">
        <v>334487211</v>
      </c>
      <c r="F12" s="24">
        <v>328499711</v>
      </c>
      <c r="G12" s="24">
        <v>13423262</v>
      </c>
      <c r="H12" s="24">
        <v>14782823</v>
      </c>
      <c r="I12" s="24">
        <v>3789288</v>
      </c>
      <c r="J12" s="24">
        <v>31995373</v>
      </c>
      <c r="K12" s="24">
        <v>3618044</v>
      </c>
      <c r="L12" s="24">
        <v>17175135</v>
      </c>
      <c r="M12" s="24">
        <v>5935313</v>
      </c>
      <c r="N12" s="24">
        <v>26728492</v>
      </c>
      <c r="O12" s="24"/>
      <c r="P12" s="24"/>
      <c r="Q12" s="24"/>
      <c r="R12" s="24"/>
      <c r="S12" s="24"/>
      <c r="T12" s="24"/>
      <c r="U12" s="24"/>
      <c r="V12" s="24"/>
      <c r="W12" s="24">
        <v>58723865</v>
      </c>
      <c r="X12" s="24">
        <v>171642380</v>
      </c>
      <c r="Y12" s="24">
        <v>-112918515</v>
      </c>
      <c r="Z12" s="6">
        <v>-65.79</v>
      </c>
      <c r="AA12" s="22">
        <v>328499711</v>
      </c>
    </row>
    <row r="13" spans="1:27" ht="13.5">
      <c r="A13" s="5" t="s">
        <v>40</v>
      </c>
      <c r="B13" s="3"/>
      <c r="C13" s="22">
        <v>1944619</v>
      </c>
      <c r="D13" s="22"/>
      <c r="E13" s="23">
        <v>7535819</v>
      </c>
      <c r="F13" s="24">
        <v>7535819</v>
      </c>
      <c r="G13" s="24">
        <v>421407</v>
      </c>
      <c r="H13" s="24">
        <v>440686</v>
      </c>
      <c r="I13" s="24">
        <v>385662</v>
      </c>
      <c r="J13" s="24">
        <v>1247755</v>
      </c>
      <c r="K13" s="24">
        <v>385904</v>
      </c>
      <c r="L13" s="24">
        <v>429226</v>
      </c>
      <c r="M13" s="24">
        <v>375409</v>
      </c>
      <c r="N13" s="24">
        <v>1190539</v>
      </c>
      <c r="O13" s="24"/>
      <c r="P13" s="24"/>
      <c r="Q13" s="24"/>
      <c r="R13" s="24"/>
      <c r="S13" s="24"/>
      <c r="T13" s="24"/>
      <c r="U13" s="24"/>
      <c r="V13" s="24"/>
      <c r="W13" s="24">
        <v>2438294</v>
      </c>
      <c r="X13" s="24">
        <v>15077754</v>
      </c>
      <c r="Y13" s="24">
        <v>-12639460</v>
      </c>
      <c r="Z13" s="6">
        <v>-83.83</v>
      </c>
      <c r="AA13" s="22">
        <v>7535819</v>
      </c>
    </row>
    <row r="14" spans="1:27" ht="13.5">
      <c r="A14" s="5" t="s">
        <v>41</v>
      </c>
      <c r="B14" s="3"/>
      <c r="C14" s="25">
        <v>131730</v>
      </c>
      <c r="D14" s="25"/>
      <c r="E14" s="26">
        <v>8342967</v>
      </c>
      <c r="F14" s="27">
        <v>8342967</v>
      </c>
      <c r="G14" s="27">
        <v>28309</v>
      </c>
      <c r="H14" s="27">
        <v>625</v>
      </c>
      <c r="I14" s="27">
        <v>210</v>
      </c>
      <c r="J14" s="27">
        <v>29144</v>
      </c>
      <c r="K14" s="27"/>
      <c r="L14" s="27"/>
      <c r="M14" s="27">
        <v>577</v>
      </c>
      <c r="N14" s="27">
        <v>577</v>
      </c>
      <c r="O14" s="27"/>
      <c r="P14" s="27"/>
      <c r="Q14" s="27"/>
      <c r="R14" s="27"/>
      <c r="S14" s="27"/>
      <c r="T14" s="27"/>
      <c r="U14" s="27"/>
      <c r="V14" s="27"/>
      <c r="W14" s="27">
        <v>29721</v>
      </c>
      <c r="X14" s="27">
        <v>18126734</v>
      </c>
      <c r="Y14" s="27">
        <v>-18097013</v>
      </c>
      <c r="Z14" s="7">
        <v>-99.84</v>
      </c>
      <c r="AA14" s="25">
        <v>8342967</v>
      </c>
    </row>
    <row r="15" spans="1:27" ht="13.5">
      <c r="A15" s="2" t="s">
        <v>42</v>
      </c>
      <c r="B15" s="8"/>
      <c r="C15" s="19">
        <f aca="true" t="shared" si="2" ref="C15:Y15">SUM(C16:C18)</f>
        <v>534488586</v>
      </c>
      <c r="D15" s="19">
        <f>SUM(D16:D18)</f>
        <v>0</v>
      </c>
      <c r="E15" s="20">
        <f t="shared" si="2"/>
        <v>1574265405</v>
      </c>
      <c r="F15" s="21">
        <f t="shared" si="2"/>
        <v>1592320458</v>
      </c>
      <c r="G15" s="21">
        <f t="shared" si="2"/>
        <v>112935156</v>
      </c>
      <c r="H15" s="21">
        <f t="shared" si="2"/>
        <v>36958947</v>
      </c>
      <c r="I15" s="21">
        <f t="shared" si="2"/>
        <v>26629592</v>
      </c>
      <c r="J15" s="21">
        <f t="shared" si="2"/>
        <v>176523695</v>
      </c>
      <c r="K15" s="21">
        <f t="shared" si="2"/>
        <v>41830581</v>
      </c>
      <c r="L15" s="21">
        <f t="shared" si="2"/>
        <v>71464780</v>
      </c>
      <c r="M15" s="21">
        <f t="shared" si="2"/>
        <v>55874032</v>
      </c>
      <c r="N15" s="21">
        <f t="shared" si="2"/>
        <v>169169393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345693088</v>
      </c>
      <c r="X15" s="21">
        <f t="shared" si="2"/>
        <v>985666191</v>
      </c>
      <c r="Y15" s="21">
        <f t="shared" si="2"/>
        <v>-639973103</v>
      </c>
      <c r="Z15" s="4">
        <f>+IF(X15&lt;&gt;0,+(Y15/X15)*100,0)</f>
        <v>-64.92797549956748</v>
      </c>
      <c r="AA15" s="19">
        <f>SUM(AA16:AA18)</f>
        <v>1592320458</v>
      </c>
    </row>
    <row r="16" spans="1:27" ht="13.5">
      <c r="A16" s="5" t="s">
        <v>43</v>
      </c>
      <c r="B16" s="3"/>
      <c r="C16" s="22">
        <v>321565264</v>
      </c>
      <c r="D16" s="22"/>
      <c r="E16" s="23">
        <v>306970297</v>
      </c>
      <c r="F16" s="24">
        <v>324826006</v>
      </c>
      <c r="G16" s="24">
        <v>43208046</v>
      </c>
      <c r="H16" s="24">
        <v>10601784</v>
      </c>
      <c r="I16" s="24">
        <v>16591671</v>
      </c>
      <c r="J16" s="24">
        <v>70401501</v>
      </c>
      <c r="K16" s="24">
        <v>8737046</v>
      </c>
      <c r="L16" s="24">
        <v>15270096</v>
      </c>
      <c r="M16" s="24">
        <v>26413926</v>
      </c>
      <c r="N16" s="24">
        <v>50421068</v>
      </c>
      <c r="O16" s="24"/>
      <c r="P16" s="24"/>
      <c r="Q16" s="24"/>
      <c r="R16" s="24"/>
      <c r="S16" s="24"/>
      <c r="T16" s="24"/>
      <c r="U16" s="24"/>
      <c r="V16" s="24"/>
      <c r="W16" s="24">
        <v>120822569</v>
      </c>
      <c r="X16" s="24">
        <v>389780565</v>
      </c>
      <c r="Y16" s="24">
        <v>-268957996</v>
      </c>
      <c r="Z16" s="6">
        <v>-69</v>
      </c>
      <c r="AA16" s="22">
        <v>324826006</v>
      </c>
    </row>
    <row r="17" spans="1:27" ht="13.5">
      <c r="A17" s="5" t="s">
        <v>44</v>
      </c>
      <c r="B17" s="3"/>
      <c r="C17" s="22">
        <v>212911791</v>
      </c>
      <c r="D17" s="22"/>
      <c r="E17" s="23">
        <v>1253954218</v>
      </c>
      <c r="F17" s="24">
        <v>1254153562</v>
      </c>
      <c r="G17" s="24">
        <v>66561826</v>
      </c>
      <c r="H17" s="24">
        <v>23191590</v>
      </c>
      <c r="I17" s="24">
        <v>10036989</v>
      </c>
      <c r="J17" s="24">
        <v>99790405</v>
      </c>
      <c r="K17" s="24">
        <v>33093535</v>
      </c>
      <c r="L17" s="24">
        <v>52357353</v>
      </c>
      <c r="M17" s="24">
        <v>29432806</v>
      </c>
      <c r="N17" s="24">
        <v>114883694</v>
      </c>
      <c r="O17" s="24"/>
      <c r="P17" s="24"/>
      <c r="Q17" s="24"/>
      <c r="R17" s="24"/>
      <c r="S17" s="24"/>
      <c r="T17" s="24"/>
      <c r="U17" s="24"/>
      <c r="V17" s="24"/>
      <c r="W17" s="24">
        <v>214674099</v>
      </c>
      <c r="X17" s="24">
        <v>375782292</v>
      </c>
      <c r="Y17" s="24">
        <v>-161108193</v>
      </c>
      <c r="Z17" s="6">
        <v>-42.87</v>
      </c>
      <c r="AA17" s="22">
        <v>1254153562</v>
      </c>
    </row>
    <row r="18" spans="1:27" ht="13.5">
      <c r="A18" s="5" t="s">
        <v>45</v>
      </c>
      <c r="B18" s="3"/>
      <c r="C18" s="22">
        <v>11531</v>
      </c>
      <c r="D18" s="22"/>
      <c r="E18" s="23">
        <v>13340890</v>
      </c>
      <c r="F18" s="24">
        <v>13340890</v>
      </c>
      <c r="G18" s="24">
        <v>3165284</v>
      </c>
      <c r="H18" s="24">
        <v>3165573</v>
      </c>
      <c r="I18" s="24">
        <v>932</v>
      </c>
      <c r="J18" s="24">
        <v>6331789</v>
      </c>
      <c r="K18" s="24"/>
      <c r="L18" s="24">
        <v>3837331</v>
      </c>
      <c r="M18" s="24">
        <v>27300</v>
      </c>
      <c r="N18" s="24">
        <v>3864631</v>
      </c>
      <c r="O18" s="24"/>
      <c r="P18" s="24"/>
      <c r="Q18" s="24"/>
      <c r="R18" s="24"/>
      <c r="S18" s="24"/>
      <c r="T18" s="24"/>
      <c r="U18" s="24"/>
      <c r="V18" s="24"/>
      <c r="W18" s="24">
        <v>10196420</v>
      </c>
      <c r="X18" s="24">
        <v>220103334</v>
      </c>
      <c r="Y18" s="24">
        <v>-209906914</v>
      </c>
      <c r="Z18" s="6">
        <v>-95.37</v>
      </c>
      <c r="AA18" s="22">
        <v>13340890</v>
      </c>
    </row>
    <row r="19" spans="1:27" ht="13.5">
      <c r="A19" s="2" t="s">
        <v>46</v>
      </c>
      <c r="B19" s="8"/>
      <c r="C19" s="19">
        <f aca="true" t="shared" si="3" ref="C19:Y19">SUM(C20:C23)</f>
        <v>2279943380</v>
      </c>
      <c r="D19" s="19">
        <f>SUM(D20:D23)</f>
        <v>0</v>
      </c>
      <c r="E19" s="20">
        <f t="shared" si="3"/>
        <v>8207250822</v>
      </c>
      <c r="F19" s="21">
        <f t="shared" si="3"/>
        <v>8213503110</v>
      </c>
      <c r="G19" s="21">
        <f t="shared" si="3"/>
        <v>625021965</v>
      </c>
      <c r="H19" s="21">
        <f t="shared" si="3"/>
        <v>673288740</v>
      </c>
      <c r="I19" s="21">
        <f t="shared" si="3"/>
        <v>416908328</v>
      </c>
      <c r="J19" s="21">
        <f t="shared" si="3"/>
        <v>1715219033</v>
      </c>
      <c r="K19" s="21">
        <f t="shared" si="3"/>
        <v>502896939</v>
      </c>
      <c r="L19" s="21">
        <f t="shared" si="3"/>
        <v>620322807</v>
      </c>
      <c r="M19" s="21">
        <f t="shared" si="3"/>
        <v>376096308</v>
      </c>
      <c r="N19" s="21">
        <f t="shared" si="3"/>
        <v>1499316054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3214535087</v>
      </c>
      <c r="X19" s="21">
        <f t="shared" si="3"/>
        <v>4549751257</v>
      </c>
      <c r="Y19" s="21">
        <f t="shared" si="3"/>
        <v>-1335216170</v>
      </c>
      <c r="Z19" s="4">
        <f>+IF(X19&lt;&gt;0,+(Y19/X19)*100,0)</f>
        <v>-29.34701469548932</v>
      </c>
      <c r="AA19" s="19">
        <f>SUM(AA20:AA23)</f>
        <v>8213503110</v>
      </c>
    </row>
    <row r="20" spans="1:27" ht="13.5">
      <c r="A20" s="5" t="s">
        <v>47</v>
      </c>
      <c r="B20" s="3"/>
      <c r="C20" s="22">
        <v>1336310390</v>
      </c>
      <c r="D20" s="22"/>
      <c r="E20" s="23">
        <v>4253204374</v>
      </c>
      <c r="F20" s="24">
        <v>4253299662</v>
      </c>
      <c r="G20" s="24">
        <v>348603831</v>
      </c>
      <c r="H20" s="24">
        <v>355774406</v>
      </c>
      <c r="I20" s="24">
        <v>250230621</v>
      </c>
      <c r="J20" s="24">
        <v>954608858</v>
      </c>
      <c r="K20" s="24">
        <v>331253176</v>
      </c>
      <c r="L20" s="24">
        <v>285313158</v>
      </c>
      <c r="M20" s="24">
        <v>244400744</v>
      </c>
      <c r="N20" s="24">
        <v>860967078</v>
      </c>
      <c r="O20" s="24"/>
      <c r="P20" s="24"/>
      <c r="Q20" s="24"/>
      <c r="R20" s="24"/>
      <c r="S20" s="24"/>
      <c r="T20" s="24"/>
      <c r="U20" s="24"/>
      <c r="V20" s="24"/>
      <c r="W20" s="24">
        <v>1815575936</v>
      </c>
      <c r="X20" s="24">
        <v>1911697482</v>
      </c>
      <c r="Y20" s="24">
        <v>-96121546</v>
      </c>
      <c r="Z20" s="6">
        <v>-5.03</v>
      </c>
      <c r="AA20" s="22">
        <v>4253299662</v>
      </c>
    </row>
    <row r="21" spans="1:27" ht="13.5">
      <c r="A21" s="5" t="s">
        <v>48</v>
      </c>
      <c r="B21" s="3"/>
      <c r="C21" s="22">
        <v>577144686</v>
      </c>
      <c r="D21" s="22"/>
      <c r="E21" s="23">
        <v>2523245827</v>
      </c>
      <c r="F21" s="24">
        <v>2523245827</v>
      </c>
      <c r="G21" s="24">
        <v>180913535</v>
      </c>
      <c r="H21" s="24">
        <v>214501649</v>
      </c>
      <c r="I21" s="24">
        <v>104607285</v>
      </c>
      <c r="J21" s="24">
        <v>500022469</v>
      </c>
      <c r="K21" s="24">
        <v>108657872</v>
      </c>
      <c r="L21" s="24">
        <v>246308734</v>
      </c>
      <c r="M21" s="24">
        <v>85974787</v>
      </c>
      <c r="N21" s="24">
        <v>440941393</v>
      </c>
      <c r="O21" s="24"/>
      <c r="P21" s="24"/>
      <c r="Q21" s="24"/>
      <c r="R21" s="24"/>
      <c r="S21" s="24"/>
      <c r="T21" s="24"/>
      <c r="U21" s="24"/>
      <c r="V21" s="24"/>
      <c r="W21" s="24">
        <v>940963862</v>
      </c>
      <c r="X21" s="24">
        <v>2064537951</v>
      </c>
      <c r="Y21" s="24">
        <v>-1123574089</v>
      </c>
      <c r="Z21" s="6">
        <v>-54.42</v>
      </c>
      <c r="AA21" s="22">
        <v>2523245827</v>
      </c>
    </row>
    <row r="22" spans="1:27" ht="13.5">
      <c r="A22" s="5" t="s">
        <v>49</v>
      </c>
      <c r="B22" s="3"/>
      <c r="C22" s="25">
        <v>208109877</v>
      </c>
      <c r="D22" s="25"/>
      <c r="E22" s="26">
        <v>828801981</v>
      </c>
      <c r="F22" s="27">
        <v>828883981</v>
      </c>
      <c r="G22" s="27">
        <v>38708056</v>
      </c>
      <c r="H22" s="27">
        <v>51409686</v>
      </c>
      <c r="I22" s="27">
        <v>32333506</v>
      </c>
      <c r="J22" s="27">
        <v>122451248</v>
      </c>
      <c r="K22" s="27">
        <v>31084000</v>
      </c>
      <c r="L22" s="27">
        <v>48135134</v>
      </c>
      <c r="M22" s="27">
        <v>23870397</v>
      </c>
      <c r="N22" s="27">
        <v>103089531</v>
      </c>
      <c r="O22" s="27"/>
      <c r="P22" s="27"/>
      <c r="Q22" s="27"/>
      <c r="R22" s="27"/>
      <c r="S22" s="27"/>
      <c r="T22" s="27"/>
      <c r="U22" s="27"/>
      <c r="V22" s="27"/>
      <c r="W22" s="27">
        <v>225540779</v>
      </c>
      <c r="X22" s="27">
        <v>332167839</v>
      </c>
      <c r="Y22" s="27">
        <v>-106627060</v>
      </c>
      <c r="Z22" s="7">
        <v>-32.1</v>
      </c>
      <c r="AA22" s="25">
        <v>828883981</v>
      </c>
    </row>
    <row r="23" spans="1:27" ht="13.5">
      <c r="A23" s="5" t="s">
        <v>50</v>
      </c>
      <c r="B23" s="3"/>
      <c r="C23" s="22">
        <v>158378427</v>
      </c>
      <c r="D23" s="22"/>
      <c r="E23" s="23">
        <v>601998640</v>
      </c>
      <c r="F23" s="24">
        <v>608073640</v>
      </c>
      <c r="G23" s="24">
        <v>56796543</v>
      </c>
      <c r="H23" s="24">
        <v>51602999</v>
      </c>
      <c r="I23" s="24">
        <v>29736916</v>
      </c>
      <c r="J23" s="24">
        <v>138136458</v>
      </c>
      <c r="K23" s="24">
        <v>31901891</v>
      </c>
      <c r="L23" s="24">
        <v>40565781</v>
      </c>
      <c r="M23" s="24">
        <v>21850380</v>
      </c>
      <c r="N23" s="24">
        <v>94318052</v>
      </c>
      <c r="O23" s="24"/>
      <c r="P23" s="24"/>
      <c r="Q23" s="24"/>
      <c r="R23" s="24"/>
      <c r="S23" s="24"/>
      <c r="T23" s="24"/>
      <c r="U23" s="24"/>
      <c r="V23" s="24"/>
      <c r="W23" s="24">
        <v>232454510</v>
      </c>
      <c r="X23" s="24">
        <v>241347985</v>
      </c>
      <c r="Y23" s="24">
        <v>-8893475</v>
      </c>
      <c r="Z23" s="6">
        <v>-3.68</v>
      </c>
      <c r="AA23" s="22">
        <v>608073640</v>
      </c>
    </row>
    <row r="24" spans="1:27" ht="13.5">
      <c r="A24" s="2" t="s">
        <v>51</v>
      </c>
      <c r="B24" s="8" t="s">
        <v>52</v>
      </c>
      <c r="C24" s="19">
        <v>910415</v>
      </c>
      <c r="D24" s="19"/>
      <c r="E24" s="20">
        <v>37186559</v>
      </c>
      <c r="F24" s="21">
        <v>37186559</v>
      </c>
      <c r="G24" s="21">
        <v>9816097</v>
      </c>
      <c r="H24" s="21">
        <v>9733208</v>
      </c>
      <c r="I24" s="21"/>
      <c r="J24" s="21">
        <v>19549305</v>
      </c>
      <c r="K24" s="21">
        <v>2622046</v>
      </c>
      <c r="L24" s="21">
        <v>8544629</v>
      </c>
      <c r="M24" s="21">
        <v>2774485</v>
      </c>
      <c r="N24" s="21">
        <v>13941160</v>
      </c>
      <c r="O24" s="21"/>
      <c r="P24" s="21"/>
      <c r="Q24" s="21"/>
      <c r="R24" s="21"/>
      <c r="S24" s="21"/>
      <c r="T24" s="21"/>
      <c r="U24" s="21"/>
      <c r="V24" s="21"/>
      <c r="W24" s="21">
        <v>33490465</v>
      </c>
      <c r="X24" s="21">
        <v>273858468</v>
      </c>
      <c r="Y24" s="21">
        <v>-240368003</v>
      </c>
      <c r="Z24" s="4">
        <v>-87.77</v>
      </c>
      <c r="AA24" s="19">
        <v>37186559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5316314134</v>
      </c>
      <c r="D25" s="40">
        <f>+D5+D9+D15+D19+D24</f>
        <v>0</v>
      </c>
      <c r="E25" s="41">
        <f t="shared" si="4"/>
        <v>14454375874</v>
      </c>
      <c r="F25" s="42">
        <f t="shared" si="4"/>
        <v>14475667903</v>
      </c>
      <c r="G25" s="42">
        <f t="shared" si="4"/>
        <v>1913409453</v>
      </c>
      <c r="H25" s="42">
        <f t="shared" si="4"/>
        <v>1053895416</v>
      </c>
      <c r="I25" s="42">
        <f t="shared" si="4"/>
        <v>617862523</v>
      </c>
      <c r="J25" s="42">
        <f t="shared" si="4"/>
        <v>3585167392</v>
      </c>
      <c r="K25" s="42">
        <f t="shared" si="4"/>
        <v>851909325</v>
      </c>
      <c r="L25" s="42">
        <f t="shared" si="4"/>
        <v>1220507738</v>
      </c>
      <c r="M25" s="42">
        <f t="shared" si="4"/>
        <v>926580277</v>
      </c>
      <c r="N25" s="42">
        <f t="shared" si="4"/>
        <v>2998997340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6584164732</v>
      </c>
      <c r="X25" s="42">
        <f t="shared" si="4"/>
        <v>8473486184</v>
      </c>
      <c r="Y25" s="42">
        <f t="shared" si="4"/>
        <v>-1889321452</v>
      </c>
      <c r="Z25" s="43">
        <f>+IF(X25&lt;&gt;0,+(Y25/X25)*100,0)</f>
        <v>-22.296861185275755</v>
      </c>
      <c r="AA25" s="40">
        <f>+AA5+AA9+AA15+AA19+AA24</f>
        <v>14475667903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2506857651</v>
      </c>
      <c r="D28" s="19">
        <f>SUM(D29:D31)</f>
        <v>0</v>
      </c>
      <c r="E28" s="20">
        <f t="shared" si="5"/>
        <v>3937732206</v>
      </c>
      <c r="F28" s="21">
        <f t="shared" si="5"/>
        <v>3989573765</v>
      </c>
      <c r="G28" s="21">
        <f t="shared" si="5"/>
        <v>220726408</v>
      </c>
      <c r="H28" s="21">
        <f t="shared" si="5"/>
        <v>251369402</v>
      </c>
      <c r="I28" s="21">
        <f t="shared" si="5"/>
        <v>284717939</v>
      </c>
      <c r="J28" s="21">
        <f t="shared" si="5"/>
        <v>756813749</v>
      </c>
      <c r="K28" s="21">
        <f t="shared" si="5"/>
        <v>241218925</v>
      </c>
      <c r="L28" s="21">
        <f t="shared" si="5"/>
        <v>344551714</v>
      </c>
      <c r="M28" s="21">
        <f t="shared" si="5"/>
        <v>359241988</v>
      </c>
      <c r="N28" s="21">
        <f t="shared" si="5"/>
        <v>945012627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1701826376</v>
      </c>
      <c r="X28" s="21">
        <f t="shared" si="5"/>
        <v>1594848964</v>
      </c>
      <c r="Y28" s="21">
        <f t="shared" si="5"/>
        <v>106977412</v>
      </c>
      <c r="Z28" s="4">
        <f>+IF(X28&lt;&gt;0,+(Y28/X28)*100,0)</f>
        <v>6.70768294771266</v>
      </c>
      <c r="AA28" s="19">
        <f>SUM(AA29:AA31)</f>
        <v>3989573765</v>
      </c>
    </row>
    <row r="29" spans="1:27" ht="13.5">
      <c r="A29" s="5" t="s">
        <v>33</v>
      </c>
      <c r="B29" s="3"/>
      <c r="C29" s="22">
        <v>835088320</v>
      </c>
      <c r="D29" s="22"/>
      <c r="E29" s="23">
        <v>1431855047</v>
      </c>
      <c r="F29" s="24">
        <v>1430674343</v>
      </c>
      <c r="G29" s="24">
        <v>91107014</v>
      </c>
      <c r="H29" s="24">
        <v>87679850</v>
      </c>
      <c r="I29" s="24">
        <v>102578140</v>
      </c>
      <c r="J29" s="24">
        <v>281365004</v>
      </c>
      <c r="K29" s="24">
        <v>86082177</v>
      </c>
      <c r="L29" s="24">
        <v>81697161</v>
      </c>
      <c r="M29" s="24">
        <v>136893509</v>
      </c>
      <c r="N29" s="24">
        <v>304672847</v>
      </c>
      <c r="O29" s="24"/>
      <c r="P29" s="24"/>
      <c r="Q29" s="24"/>
      <c r="R29" s="24"/>
      <c r="S29" s="24"/>
      <c r="T29" s="24"/>
      <c r="U29" s="24"/>
      <c r="V29" s="24"/>
      <c r="W29" s="24">
        <v>586037851</v>
      </c>
      <c r="X29" s="24">
        <v>616797740</v>
      </c>
      <c r="Y29" s="24">
        <v>-30759889</v>
      </c>
      <c r="Z29" s="6">
        <v>-4.99</v>
      </c>
      <c r="AA29" s="22">
        <v>1430674343</v>
      </c>
    </row>
    <row r="30" spans="1:27" ht="13.5">
      <c r="A30" s="5" t="s">
        <v>34</v>
      </c>
      <c r="B30" s="3"/>
      <c r="C30" s="25">
        <v>1422776295</v>
      </c>
      <c r="D30" s="25"/>
      <c r="E30" s="26">
        <v>1763960954</v>
      </c>
      <c r="F30" s="27">
        <v>1812955766</v>
      </c>
      <c r="G30" s="27">
        <v>72372215</v>
      </c>
      <c r="H30" s="27">
        <v>91089572</v>
      </c>
      <c r="I30" s="27">
        <v>113163836</v>
      </c>
      <c r="J30" s="27">
        <v>276625623</v>
      </c>
      <c r="K30" s="27">
        <v>85014940</v>
      </c>
      <c r="L30" s="27">
        <v>195630259</v>
      </c>
      <c r="M30" s="27">
        <v>164801220</v>
      </c>
      <c r="N30" s="27">
        <v>445446419</v>
      </c>
      <c r="O30" s="27"/>
      <c r="P30" s="27"/>
      <c r="Q30" s="27"/>
      <c r="R30" s="27"/>
      <c r="S30" s="27"/>
      <c r="T30" s="27"/>
      <c r="U30" s="27"/>
      <c r="V30" s="27"/>
      <c r="W30" s="27">
        <v>722072042</v>
      </c>
      <c r="X30" s="27">
        <v>556776857</v>
      </c>
      <c r="Y30" s="27">
        <v>165295185</v>
      </c>
      <c r="Z30" s="7">
        <v>29.69</v>
      </c>
      <c r="AA30" s="25">
        <v>1812955766</v>
      </c>
    </row>
    <row r="31" spans="1:27" ht="13.5">
      <c r="A31" s="5" t="s">
        <v>35</v>
      </c>
      <c r="B31" s="3"/>
      <c r="C31" s="22">
        <v>248993036</v>
      </c>
      <c r="D31" s="22"/>
      <c r="E31" s="23">
        <v>741916205</v>
      </c>
      <c r="F31" s="24">
        <v>745943656</v>
      </c>
      <c r="G31" s="24">
        <v>57247179</v>
      </c>
      <c r="H31" s="24">
        <v>72599980</v>
      </c>
      <c r="I31" s="24">
        <v>68975963</v>
      </c>
      <c r="J31" s="24">
        <v>198823122</v>
      </c>
      <c r="K31" s="24">
        <v>70121808</v>
      </c>
      <c r="L31" s="24">
        <v>67224294</v>
      </c>
      <c r="M31" s="24">
        <v>57547259</v>
      </c>
      <c r="N31" s="24">
        <v>194893361</v>
      </c>
      <c r="O31" s="24"/>
      <c r="P31" s="24"/>
      <c r="Q31" s="24"/>
      <c r="R31" s="24"/>
      <c r="S31" s="24"/>
      <c r="T31" s="24"/>
      <c r="U31" s="24"/>
      <c r="V31" s="24"/>
      <c r="W31" s="24">
        <v>393716483</v>
      </c>
      <c r="X31" s="24">
        <v>421274367</v>
      </c>
      <c r="Y31" s="24">
        <v>-27557884</v>
      </c>
      <c r="Z31" s="6">
        <v>-6.54</v>
      </c>
      <c r="AA31" s="22">
        <v>745943656</v>
      </c>
    </row>
    <row r="32" spans="1:27" ht="13.5">
      <c r="A32" s="2" t="s">
        <v>36</v>
      </c>
      <c r="B32" s="3"/>
      <c r="C32" s="19">
        <f aca="true" t="shared" si="6" ref="C32:Y32">SUM(C33:C37)</f>
        <v>768320536</v>
      </c>
      <c r="D32" s="19">
        <f>SUM(D33:D37)</f>
        <v>0</v>
      </c>
      <c r="E32" s="20">
        <f t="shared" si="6"/>
        <v>1562529142</v>
      </c>
      <c r="F32" s="21">
        <f t="shared" si="6"/>
        <v>1552923314</v>
      </c>
      <c r="G32" s="21">
        <f t="shared" si="6"/>
        <v>84141398</v>
      </c>
      <c r="H32" s="21">
        <f t="shared" si="6"/>
        <v>84936371</v>
      </c>
      <c r="I32" s="21">
        <f t="shared" si="6"/>
        <v>94943109</v>
      </c>
      <c r="J32" s="21">
        <f t="shared" si="6"/>
        <v>264020878</v>
      </c>
      <c r="K32" s="21">
        <f t="shared" si="6"/>
        <v>103884141</v>
      </c>
      <c r="L32" s="21">
        <f t="shared" si="6"/>
        <v>87736916</v>
      </c>
      <c r="M32" s="21">
        <f t="shared" si="6"/>
        <v>110855796</v>
      </c>
      <c r="N32" s="21">
        <f t="shared" si="6"/>
        <v>302476853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566497731</v>
      </c>
      <c r="X32" s="21">
        <f t="shared" si="6"/>
        <v>1334040988</v>
      </c>
      <c r="Y32" s="21">
        <f t="shared" si="6"/>
        <v>-767543257</v>
      </c>
      <c r="Z32" s="4">
        <f>+IF(X32&lt;&gt;0,+(Y32/X32)*100,0)</f>
        <v>-57.53520798118086</v>
      </c>
      <c r="AA32" s="19">
        <f>SUM(AA33:AA37)</f>
        <v>1552923314</v>
      </c>
    </row>
    <row r="33" spans="1:27" ht="13.5">
      <c r="A33" s="5" t="s">
        <v>37</v>
      </c>
      <c r="B33" s="3"/>
      <c r="C33" s="22">
        <v>151967409</v>
      </c>
      <c r="D33" s="22"/>
      <c r="E33" s="23">
        <v>379371116</v>
      </c>
      <c r="F33" s="24">
        <v>381355171</v>
      </c>
      <c r="G33" s="24">
        <v>16678139</v>
      </c>
      <c r="H33" s="24">
        <v>15655480</v>
      </c>
      <c r="I33" s="24">
        <v>18243599</v>
      </c>
      <c r="J33" s="24">
        <v>50577218</v>
      </c>
      <c r="K33" s="24">
        <v>25444058</v>
      </c>
      <c r="L33" s="24">
        <v>14741824</v>
      </c>
      <c r="M33" s="24">
        <v>16702431</v>
      </c>
      <c r="N33" s="24">
        <v>56888313</v>
      </c>
      <c r="O33" s="24"/>
      <c r="P33" s="24"/>
      <c r="Q33" s="24"/>
      <c r="R33" s="24"/>
      <c r="S33" s="24"/>
      <c r="T33" s="24"/>
      <c r="U33" s="24"/>
      <c r="V33" s="24"/>
      <c r="W33" s="24">
        <v>107465531</v>
      </c>
      <c r="X33" s="24">
        <v>228382243</v>
      </c>
      <c r="Y33" s="24">
        <v>-120916712</v>
      </c>
      <c r="Z33" s="6">
        <v>-52.94</v>
      </c>
      <c r="AA33" s="22">
        <v>381355171</v>
      </c>
    </row>
    <row r="34" spans="1:27" ht="13.5">
      <c r="A34" s="5" t="s">
        <v>38</v>
      </c>
      <c r="B34" s="3"/>
      <c r="C34" s="22">
        <v>55707342</v>
      </c>
      <c r="D34" s="22"/>
      <c r="E34" s="23">
        <v>297311769</v>
      </c>
      <c r="F34" s="24">
        <v>295989133</v>
      </c>
      <c r="G34" s="24">
        <v>13785370</v>
      </c>
      <c r="H34" s="24">
        <v>14074592</v>
      </c>
      <c r="I34" s="24">
        <v>14608608</v>
      </c>
      <c r="J34" s="24">
        <v>42468570</v>
      </c>
      <c r="K34" s="24">
        <v>17540266</v>
      </c>
      <c r="L34" s="24">
        <v>12622302</v>
      </c>
      <c r="M34" s="24">
        <v>42795531</v>
      </c>
      <c r="N34" s="24">
        <v>72958099</v>
      </c>
      <c r="O34" s="24"/>
      <c r="P34" s="24"/>
      <c r="Q34" s="24"/>
      <c r="R34" s="24"/>
      <c r="S34" s="24"/>
      <c r="T34" s="24"/>
      <c r="U34" s="24"/>
      <c r="V34" s="24"/>
      <c r="W34" s="24">
        <v>115426669</v>
      </c>
      <c r="X34" s="24">
        <v>147210284</v>
      </c>
      <c r="Y34" s="24">
        <v>-31783615</v>
      </c>
      <c r="Z34" s="6">
        <v>-21.59</v>
      </c>
      <c r="AA34" s="22">
        <v>295989133</v>
      </c>
    </row>
    <row r="35" spans="1:27" ht="13.5">
      <c r="A35" s="5" t="s">
        <v>39</v>
      </c>
      <c r="B35" s="3"/>
      <c r="C35" s="22">
        <v>508893336</v>
      </c>
      <c r="D35" s="22"/>
      <c r="E35" s="23">
        <v>765612954</v>
      </c>
      <c r="F35" s="24">
        <v>755704074</v>
      </c>
      <c r="G35" s="24">
        <v>45308574</v>
      </c>
      <c r="H35" s="24">
        <v>47415253</v>
      </c>
      <c r="I35" s="24">
        <v>52605974</v>
      </c>
      <c r="J35" s="24">
        <v>145329801</v>
      </c>
      <c r="K35" s="24">
        <v>52488813</v>
      </c>
      <c r="L35" s="24">
        <v>56237028</v>
      </c>
      <c r="M35" s="24">
        <v>46782861</v>
      </c>
      <c r="N35" s="24">
        <v>155508702</v>
      </c>
      <c r="O35" s="24"/>
      <c r="P35" s="24"/>
      <c r="Q35" s="24"/>
      <c r="R35" s="24"/>
      <c r="S35" s="24"/>
      <c r="T35" s="24"/>
      <c r="U35" s="24"/>
      <c r="V35" s="24"/>
      <c r="W35" s="24">
        <v>300838503</v>
      </c>
      <c r="X35" s="24">
        <v>395968019</v>
      </c>
      <c r="Y35" s="24">
        <v>-95129516</v>
      </c>
      <c r="Z35" s="6">
        <v>-24.02</v>
      </c>
      <c r="AA35" s="22">
        <v>755704074</v>
      </c>
    </row>
    <row r="36" spans="1:27" ht="13.5">
      <c r="A36" s="5" t="s">
        <v>40</v>
      </c>
      <c r="B36" s="3"/>
      <c r="C36" s="22">
        <v>27198362</v>
      </c>
      <c r="D36" s="22"/>
      <c r="E36" s="23">
        <v>79472920</v>
      </c>
      <c r="F36" s="24">
        <v>78635265</v>
      </c>
      <c r="G36" s="24">
        <v>3015305</v>
      </c>
      <c r="H36" s="24">
        <v>2713815</v>
      </c>
      <c r="I36" s="24">
        <v>2697942</v>
      </c>
      <c r="J36" s="24">
        <v>8427062</v>
      </c>
      <c r="K36" s="24">
        <v>2814216</v>
      </c>
      <c r="L36" s="24">
        <v>2375980</v>
      </c>
      <c r="M36" s="24">
        <v>2861058</v>
      </c>
      <c r="N36" s="24">
        <v>8051254</v>
      </c>
      <c r="O36" s="24"/>
      <c r="P36" s="24"/>
      <c r="Q36" s="24"/>
      <c r="R36" s="24"/>
      <c r="S36" s="24"/>
      <c r="T36" s="24"/>
      <c r="U36" s="24"/>
      <c r="V36" s="24"/>
      <c r="W36" s="24">
        <v>16478316</v>
      </c>
      <c r="X36" s="24">
        <v>32055525</v>
      </c>
      <c r="Y36" s="24">
        <v>-15577209</v>
      </c>
      <c r="Z36" s="6">
        <v>-48.59</v>
      </c>
      <c r="AA36" s="22">
        <v>78635265</v>
      </c>
    </row>
    <row r="37" spans="1:27" ht="13.5">
      <c r="A37" s="5" t="s">
        <v>41</v>
      </c>
      <c r="B37" s="3"/>
      <c r="C37" s="25">
        <v>24554087</v>
      </c>
      <c r="D37" s="25"/>
      <c r="E37" s="26">
        <v>40760383</v>
      </c>
      <c r="F37" s="27">
        <v>41239671</v>
      </c>
      <c r="G37" s="27">
        <v>5354010</v>
      </c>
      <c r="H37" s="27">
        <v>5077231</v>
      </c>
      <c r="I37" s="27">
        <v>6786986</v>
      </c>
      <c r="J37" s="27">
        <v>17218227</v>
      </c>
      <c r="K37" s="27">
        <v>5596788</v>
      </c>
      <c r="L37" s="27">
        <v>1759782</v>
      </c>
      <c r="M37" s="27">
        <v>1713915</v>
      </c>
      <c r="N37" s="27">
        <v>9070485</v>
      </c>
      <c r="O37" s="27"/>
      <c r="P37" s="27"/>
      <c r="Q37" s="27"/>
      <c r="R37" s="27"/>
      <c r="S37" s="27"/>
      <c r="T37" s="27"/>
      <c r="U37" s="27"/>
      <c r="V37" s="27"/>
      <c r="W37" s="27">
        <v>26288712</v>
      </c>
      <c r="X37" s="27">
        <v>530424917</v>
      </c>
      <c r="Y37" s="27">
        <v>-504136205</v>
      </c>
      <c r="Z37" s="7">
        <v>-95.04</v>
      </c>
      <c r="AA37" s="25">
        <v>41239671</v>
      </c>
    </row>
    <row r="38" spans="1:27" ht="13.5">
      <c r="A38" s="2" t="s">
        <v>42</v>
      </c>
      <c r="B38" s="8"/>
      <c r="C38" s="19">
        <f aca="true" t="shared" si="7" ref="C38:Y38">SUM(C39:C41)</f>
        <v>430967684</v>
      </c>
      <c r="D38" s="19">
        <f>SUM(D39:D41)</f>
        <v>0</v>
      </c>
      <c r="E38" s="20">
        <f t="shared" si="7"/>
        <v>1405260562</v>
      </c>
      <c r="F38" s="21">
        <f t="shared" si="7"/>
        <v>1399995260</v>
      </c>
      <c r="G38" s="21">
        <f t="shared" si="7"/>
        <v>94038327</v>
      </c>
      <c r="H38" s="21">
        <f t="shared" si="7"/>
        <v>108594745</v>
      </c>
      <c r="I38" s="21">
        <f t="shared" si="7"/>
        <v>90904823</v>
      </c>
      <c r="J38" s="21">
        <f t="shared" si="7"/>
        <v>293537895</v>
      </c>
      <c r="K38" s="21">
        <f t="shared" si="7"/>
        <v>135970410</v>
      </c>
      <c r="L38" s="21">
        <f t="shared" si="7"/>
        <v>83022541</v>
      </c>
      <c r="M38" s="21">
        <f t="shared" si="7"/>
        <v>159743185</v>
      </c>
      <c r="N38" s="21">
        <f t="shared" si="7"/>
        <v>378736136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672274031</v>
      </c>
      <c r="X38" s="21">
        <f t="shared" si="7"/>
        <v>1025865091</v>
      </c>
      <c r="Y38" s="21">
        <f t="shared" si="7"/>
        <v>-353591060</v>
      </c>
      <c r="Z38" s="4">
        <f>+IF(X38&lt;&gt;0,+(Y38/X38)*100,0)</f>
        <v>-34.46759843005517</v>
      </c>
      <c r="AA38" s="19">
        <f>SUM(AA39:AA41)</f>
        <v>1399995260</v>
      </c>
    </row>
    <row r="39" spans="1:27" ht="13.5">
      <c r="A39" s="5" t="s">
        <v>43</v>
      </c>
      <c r="B39" s="3"/>
      <c r="C39" s="22">
        <v>126880509</v>
      </c>
      <c r="D39" s="22"/>
      <c r="E39" s="23">
        <v>394790720</v>
      </c>
      <c r="F39" s="24">
        <v>393996018</v>
      </c>
      <c r="G39" s="24">
        <v>21191195</v>
      </c>
      <c r="H39" s="24">
        <v>34867749</v>
      </c>
      <c r="I39" s="24">
        <v>21880479</v>
      </c>
      <c r="J39" s="24">
        <v>77939423</v>
      </c>
      <c r="K39" s="24">
        <v>25701542</v>
      </c>
      <c r="L39" s="24">
        <v>23154060</v>
      </c>
      <c r="M39" s="24">
        <v>28416041</v>
      </c>
      <c r="N39" s="24">
        <v>77271643</v>
      </c>
      <c r="O39" s="24"/>
      <c r="P39" s="24"/>
      <c r="Q39" s="24"/>
      <c r="R39" s="24"/>
      <c r="S39" s="24"/>
      <c r="T39" s="24"/>
      <c r="U39" s="24"/>
      <c r="V39" s="24"/>
      <c r="W39" s="24">
        <v>155211066</v>
      </c>
      <c r="X39" s="24">
        <v>466260426</v>
      </c>
      <c r="Y39" s="24">
        <v>-311049360</v>
      </c>
      <c r="Z39" s="6">
        <v>-66.71</v>
      </c>
      <c r="AA39" s="22">
        <v>393996018</v>
      </c>
    </row>
    <row r="40" spans="1:27" ht="13.5">
      <c r="A40" s="5" t="s">
        <v>44</v>
      </c>
      <c r="B40" s="3"/>
      <c r="C40" s="22">
        <v>276648467</v>
      </c>
      <c r="D40" s="22"/>
      <c r="E40" s="23">
        <v>956130710</v>
      </c>
      <c r="F40" s="24">
        <v>953005110</v>
      </c>
      <c r="G40" s="24">
        <v>59408917</v>
      </c>
      <c r="H40" s="24">
        <v>69216838</v>
      </c>
      <c r="I40" s="24">
        <v>64015192</v>
      </c>
      <c r="J40" s="24">
        <v>192640947</v>
      </c>
      <c r="K40" s="24">
        <v>106167774</v>
      </c>
      <c r="L40" s="24">
        <v>53064549</v>
      </c>
      <c r="M40" s="24">
        <v>128258821</v>
      </c>
      <c r="N40" s="24">
        <v>287491144</v>
      </c>
      <c r="O40" s="24"/>
      <c r="P40" s="24"/>
      <c r="Q40" s="24"/>
      <c r="R40" s="24"/>
      <c r="S40" s="24"/>
      <c r="T40" s="24"/>
      <c r="U40" s="24"/>
      <c r="V40" s="24"/>
      <c r="W40" s="24">
        <v>480132091</v>
      </c>
      <c r="X40" s="24">
        <v>491303243</v>
      </c>
      <c r="Y40" s="24">
        <v>-11171152</v>
      </c>
      <c r="Z40" s="6">
        <v>-2.27</v>
      </c>
      <c r="AA40" s="22">
        <v>953005110</v>
      </c>
    </row>
    <row r="41" spans="1:27" ht="13.5">
      <c r="A41" s="5" t="s">
        <v>45</v>
      </c>
      <c r="B41" s="3"/>
      <c r="C41" s="22">
        <v>27438708</v>
      </c>
      <c r="D41" s="22"/>
      <c r="E41" s="23">
        <v>54339132</v>
      </c>
      <c r="F41" s="24">
        <v>52994132</v>
      </c>
      <c r="G41" s="24">
        <v>13438215</v>
      </c>
      <c r="H41" s="24">
        <v>4510158</v>
      </c>
      <c r="I41" s="24">
        <v>5009152</v>
      </c>
      <c r="J41" s="24">
        <v>22957525</v>
      </c>
      <c r="K41" s="24">
        <v>4101094</v>
      </c>
      <c r="L41" s="24">
        <v>6803932</v>
      </c>
      <c r="M41" s="24">
        <v>3068323</v>
      </c>
      <c r="N41" s="24">
        <v>13973349</v>
      </c>
      <c r="O41" s="24"/>
      <c r="P41" s="24"/>
      <c r="Q41" s="24"/>
      <c r="R41" s="24"/>
      <c r="S41" s="24"/>
      <c r="T41" s="24"/>
      <c r="U41" s="24"/>
      <c r="V41" s="24"/>
      <c r="W41" s="24">
        <v>36930874</v>
      </c>
      <c r="X41" s="24">
        <v>68301422</v>
      </c>
      <c r="Y41" s="24">
        <v>-31370548</v>
      </c>
      <c r="Z41" s="6">
        <v>-45.93</v>
      </c>
      <c r="AA41" s="22">
        <v>52994132</v>
      </c>
    </row>
    <row r="42" spans="1:27" ht="13.5">
      <c r="A42" s="2" t="s">
        <v>46</v>
      </c>
      <c r="B42" s="8"/>
      <c r="C42" s="19">
        <f aca="true" t="shared" si="8" ref="C42:Y42">SUM(C43:C46)</f>
        <v>1991105517</v>
      </c>
      <c r="D42" s="19">
        <f>SUM(D43:D46)</f>
        <v>0</v>
      </c>
      <c r="E42" s="20">
        <f t="shared" si="8"/>
        <v>6359094196</v>
      </c>
      <c r="F42" s="21">
        <f t="shared" si="8"/>
        <v>6343415796</v>
      </c>
      <c r="G42" s="21">
        <f t="shared" si="8"/>
        <v>492586516</v>
      </c>
      <c r="H42" s="21">
        <f t="shared" si="8"/>
        <v>498117527</v>
      </c>
      <c r="I42" s="21">
        <f t="shared" si="8"/>
        <v>438515879</v>
      </c>
      <c r="J42" s="21">
        <f t="shared" si="8"/>
        <v>1429219922</v>
      </c>
      <c r="K42" s="21">
        <f t="shared" si="8"/>
        <v>368781546</v>
      </c>
      <c r="L42" s="21">
        <f t="shared" si="8"/>
        <v>462399831</v>
      </c>
      <c r="M42" s="21">
        <f t="shared" si="8"/>
        <v>561267065</v>
      </c>
      <c r="N42" s="21">
        <f t="shared" si="8"/>
        <v>1392448442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2821668364</v>
      </c>
      <c r="X42" s="21">
        <f t="shared" si="8"/>
        <v>3549274491</v>
      </c>
      <c r="Y42" s="21">
        <f t="shared" si="8"/>
        <v>-727606127</v>
      </c>
      <c r="Z42" s="4">
        <f>+IF(X42&lt;&gt;0,+(Y42/X42)*100,0)</f>
        <v>-20.500136826413744</v>
      </c>
      <c r="AA42" s="19">
        <f>SUM(AA43:AA46)</f>
        <v>6343415796</v>
      </c>
    </row>
    <row r="43" spans="1:27" ht="13.5">
      <c r="A43" s="5" t="s">
        <v>47</v>
      </c>
      <c r="B43" s="3"/>
      <c r="C43" s="22">
        <v>1121444825</v>
      </c>
      <c r="D43" s="22"/>
      <c r="E43" s="23">
        <v>3584396443</v>
      </c>
      <c r="F43" s="24">
        <v>3580103847</v>
      </c>
      <c r="G43" s="24">
        <v>305144223</v>
      </c>
      <c r="H43" s="24">
        <v>336124213</v>
      </c>
      <c r="I43" s="24">
        <v>269263211</v>
      </c>
      <c r="J43" s="24">
        <v>910531647</v>
      </c>
      <c r="K43" s="24">
        <v>176280666</v>
      </c>
      <c r="L43" s="24">
        <v>246336296</v>
      </c>
      <c r="M43" s="24">
        <v>279475698</v>
      </c>
      <c r="N43" s="24">
        <v>702092660</v>
      </c>
      <c r="O43" s="24"/>
      <c r="P43" s="24"/>
      <c r="Q43" s="24"/>
      <c r="R43" s="24"/>
      <c r="S43" s="24"/>
      <c r="T43" s="24"/>
      <c r="U43" s="24"/>
      <c r="V43" s="24"/>
      <c r="W43" s="24">
        <v>1612624307</v>
      </c>
      <c r="X43" s="24">
        <v>2313897010</v>
      </c>
      <c r="Y43" s="24">
        <v>-701272703</v>
      </c>
      <c r="Z43" s="6">
        <v>-30.31</v>
      </c>
      <c r="AA43" s="22">
        <v>3580103847</v>
      </c>
    </row>
    <row r="44" spans="1:27" ht="13.5">
      <c r="A44" s="5" t="s">
        <v>48</v>
      </c>
      <c r="B44" s="3"/>
      <c r="C44" s="22">
        <v>547814758</v>
      </c>
      <c r="D44" s="22"/>
      <c r="E44" s="23">
        <v>1757764680</v>
      </c>
      <c r="F44" s="24">
        <v>1751758139</v>
      </c>
      <c r="G44" s="24">
        <v>136967462</v>
      </c>
      <c r="H44" s="24">
        <v>103202025</v>
      </c>
      <c r="I44" s="24">
        <v>111165156</v>
      </c>
      <c r="J44" s="24">
        <v>351334643</v>
      </c>
      <c r="K44" s="24">
        <v>128346840</v>
      </c>
      <c r="L44" s="24">
        <v>165286204</v>
      </c>
      <c r="M44" s="24">
        <v>192598880</v>
      </c>
      <c r="N44" s="24">
        <v>486231924</v>
      </c>
      <c r="O44" s="24"/>
      <c r="P44" s="24"/>
      <c r="Q44" s="24"/>
      <c r="R44" s="24"/>
      <c r="S44" s="24"/>
      <c r="T44" s="24"/>
      <c r="U44" s="24"/>
      <c r="V44" s="24"/>
      <c r="W44" s="24">
        <v>837566567</v>
      </c>
      <c r="X44" s="24">
        <v>798576128</v>
      </c>
      <c r="Y44" s="24">
        <v>38990439</v>
      </c>
      <c r="Z44" s="6">
        <v>4.88</v>
      </c>
      <c r="AA44" s="22">
        <v>1751758139</v>
      </c>
    </row>
    <row r="45" spans="1:27" ht="13.5">
      <c r="A45" s="5" t="s">
        <v>49</v>
      </c>
      <c r="B45" s="3"/>
      <c r="C45" s="25">
        <v>166804778</v>
      </c>
      <c r="D45" s="25"/>
      <c r="E45" s="26">
        <v>519988857</v>
      </c>
      <c r="F45" s="27">
        <v>518377894</v>
      </c>
      <c r="G45" s="27">
        <v>21620415</v>
      </c>
      <c r="H45" s="27">
        <v>28234089</v>
      </c>
      <c r="I45" s="27">
        <v>24832560</v>
      </c>
      <c r="J45" s="27">
        <v>74687064</v>
      </c>
      <c r="K45" s="27">
        <v>31551622</v>
      </c>
      <c r="L45" s="27">
        <v>24351877</v>
      </c>
      <c r="M45" s="27">
        <v>59338179</v>
      </c>
      <c r="N45" s="27">
        <v>115241678</v>
      </c>
      <c r="O45" s="27"/>
      <c r="P45" s="27"/>
      <c r="Q45" s="27"/>
      <c r="R45" s="27"/>
      <c r="S45" s="27"/>
      <c r="T45" s="27"/>
      <c r="U45" s="27"/>
      <c r="V45" s="27"/>
      <c r="W45" s="27">
        <v>189928742</v>
      </c>
      <c r="X45" s="27">
        <v>248104424</v>
      </c>
      <c r="Y45" s="27">
        <v>-58175682</v>
      </c>
      <c r="Z45" s="7">
        <v>-23.45</v>
      </c>
      <c r="AA45" s="25">
        <v>518377894</v>
      </c>
    </row>
    <row r="46" spans="1:27" ht="13.5">
      <c r="A46" s="5" t="s">
        <v>50</v>
      </c>
      <c r="B46" s="3"/>
      <c r="C46" s="22">
        <v>155041156</v>
      </c>
      <c r="D46" s="22"/>
      <c r="E46" s="23">
        <v>496944216</v>
      </c>
      <c r="F46" s="24">
        <v>493175916</v>
      </c>
      <c r="G46" s="24">
        <v>28854416</v>
      </c>
      <c r="H46" s="24">
        <v>30557200</v>
      </c>
      <c r="I46" s="24">
        <v>33254952</v>
      </c>
      <c r="J46" s="24">
        <v>92666568</v>
      </c>
      <c r="K46" s="24">
        <v>32602418</v>
      </c>
      <c r="L46" s="24">
        <v>26425454</v>
      </c>
      <c r="M46" s="24">
        <v>29854308</v>
      </c>
      <c r="N46" s="24">
        <v>88882180</v>
      </c>
      <c r="O46" s="24"/>
      <c r="P46" s="24"/>
      <c r="Q46" s="24"/>
      <c r="R46" s="24"/>
      <c r="S46" s="24"/>
      <c r="T46" s="24"/>
      <c r="U46" s="24"/>
      <c r="V46" s="24"/>
      <c r="W46" s="24">
        <v>181548748</v>
      </c>
      <c r="X46" s="24">
        <v>188696929</v>
      </c>
      <c r="Y46" s="24">
        <v>-7148181</v>
      </c>
      <c r="Z46" s="6">
        <v>-3.79</v>
      </c>
      <c r="AA46" s="22">
        <v>493175916</v>
      </c>
    </row>
    <row r="47" spans="1:27" ht="13.5">
      <c r="A47" s="2" t="s">
        <v>51</v>
      </c>
      <c r="B47" s="8" t="s">
        <v>52</v>
      </c>
      <c r="C47" s="19">
        <v>11158013</v>
      </c>
      <c r="D47" s="19"/>
      <c r="E47" s="20">
        <v>217970414</v>
      </c>
      <c r="F47" s="21">
        <v>56728533</v>
      </c>
      <c r="G47" s="21">
        <v>1767034</v>
      </c>
      <c r="H47" s="21">
        <v>1895844</v>
      </c>
      <c r="I47" s="21">
        <v>1227257</v>
      </c>
      <c r="J47" s="21">
        <v>4890135</v>
      </c>
      <c r="K47" s="21">
        <v>1353888</v>
      </c>
      <c r="L47" s="21">
        <v>5886005</v>
      </c>
      <c r="M47" s="21">
        <v>4390636</v>
      </c>
      <c r="N47" s="21">
        <v>11630529</v>
      </c>
      <c r="O47" s="21"/>
      <c r="P47" s="21"/>
      <c r="Q47" s="21"/>
      <c r="R47" s="21"/>
      <c r="S47" s="21"/>
      <c r="T47" s="21"/>
      <c r="U47" s="21"/>
      <c r="V47" s="21"/>
      <c r="W47" s="21">
        <v>16520664</v>
      </c>
      <c r="X47" s="21">
        <v>38625796</v>
      </c>
      <c r="Y47" s="21">
        <v>-22105132</v>
      </c>
      <c r="Z47" s="4">
        <v>-57.23</v>
      </c>
      <c r="AA47" s="19">
        <v>56728533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5708409401</v>
      </c>
      <c r="D48" s="40">
        <f>+D28+D32+D38+D42+D47</f>
        <v>0</v>
      </c>
      <c r="E48" s="41">
        <f t="shared" si="9"/>
        <v>13482586520</v>
      </c>
      <c r="F48" s="42">
        <f t="shared" si="9"/>
        <v>13342636668</v>
      </c>
      <c r="G48" s="42">
        <f t="shared" si="9"/>
        <v>893259683</v>
      </c>
      <c r="H48" s="42">
        <f t="shared" si="9"/>
        <v>944913889</v>
      </c>
      <c r="I48" s="42">
        <f t="shared" si="9"/>
        <v>910309007</v>
      </c>
      <c r="J48" s="42">
        <f t="shared" si="9"/>
        <v>2748482579</v>
      </c>
      <c r="K48" s="42">
        <f t="shared" si="9"/>
        <v>851208910</v>
      </c>
      <c r="L48" s="42">
        <f t="shared" si="9"/>
        <v>983597007</v>
      </c>
      <c r="M48" s="42">
        <f t="shared" si="9"/>
        <v>1195498670</v>
      </c>
      <c r="N48" s="42">
        <f t="shared" si="9"/>
        <v>3030304587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5778787166</v>
      </c>
      <c r="X48" s="42">
        <f t="shared" si="9"/>
        <v>7542655330</v>
      </c>
      <c r="Y48" s="42">
        <f t="shared" si="9"/>
        <v>-1763868164</v>
      </c>
      <c r="Z48" s="43">
        <f>+IF(X48&lt;&gt;0,+(Y48/X48)*100,0)</f>
        <v>-23.3852414942577</v>
      </c>
      <c r="AA48" s="40">
        <f>+AA28+AA32+AA38+AA42+AA47</f>
        <v>13342636668</v>
      </c>
    </row>
    <row r="49" spans="1:27" ht="13.5">
      <c r="A49" s="14" t="s">
        <v>58</v>
      </c>
      <c r="B49" s="15"/>
      <c r="C49" s="44">
        <f aca="true" t="shared" si="10" ref="C49:Y49">+C25-C48</f>
        <v>-392095267</v>
      </c>
      <c r="D49" s="44">
        <f>+D25-D48</f>
        <v>0</v>
      </c>
      <c r="E49" s="45">
        <f t="shared" si="10"/>
        <v>971789354</v>
      </c>
      <c r="F49" s="46">
        <f t="shared" si="10"/>
        <v>1133031235</v>
      </c>
      <c r="G49" s="46">
        <f t="shared" si="10"/>
        <v>1020149770</v>
      </c>
      <c r="H49" s="46">
        <f t="shared" si="10"/>
        <v>108981527</v>
      </c>
      <c r="I49" s="46">
        <f t="shared" si="10"/>
        <v>-292446484</v>
      </c>
      <c r="J49" s="46">
        <f t="shared" si="10"/>
        <v>836684813</v>
      </c>
      <c r="K49" s="46">
        <f t="shared" si="10"/>
        <v>700415</v>
      </c>
      <c r="L49" s="46">
        <f t="shared" si="10"/>
        <v>236910731</v>
      </c>
      <c r="M49" s="46">
        <f t="shared" si="10"/>
        <v>-268918393</v>
      </c>
      <c r="N49" s="46">
        <f t="shared" si="10"/>
        <v>-31307247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805377566</v>
      </c>
      <c r="X49" s="46">
        <f>IF(F25=F48,0,X25-X48)</f>
        <v>930830854</v>
      </c>
      <c r="Y49" s="46">
        <f t="shared" si="10"/>
        <v>-125453288</v>
      </c>
      <c r="Z49" s="47">
        <f>+IF(X49&lt;&gt;0,+(Y49/X49)*100,0)</f>
        <v>-13.47756012393633</v>
      </c>
      <c r="AA49" s="44">
        <f>+AA25-AA48</f>
        <v>1133031235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331094909</v>
      </c>
      <c r="F5" s="21">
        <f t="shared" si="0"/>
        <v>331094909</v>
      </c>
      <c r="G5" s="21">
        <f t="shared" si="0"/>
        <v>71067104</v>
      </c>
      <c r="H5" s="21">
        <f t="shared" si="0"/>
        <v>17176389</v>
      </c>
      <c r="I5" s="21">
        <f t="shared" si="0"/>
        <v>15754977</v>
      </c>
      <c r="J5" s="21">
        <f t="shared" si="0"/>
        <v>103998470</v>
      </c>
      <c r="K5" s="21">
        <f t="shared" si="0"/>
        <v>15984323</v>
      </c>
      <c r="L5" s="21">
        <f t="shared" si="0"/>
        <v>0</v>
      </c>
      <c r="M5" s="21">
        <f t="shared" si="0"/>
        <v>0</v>
      </c>
      <c r="N5" s="21">
        <f t="shared" si="0"/>
        <v>15984323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119982793</v>
      </c>
      <c r="X5" s="21">
        <f t="shared" si="0"/>
        <v>170079996</v>
      </c>
      <c r="Y5" s="21">
        <f t="shared" si="0"/>
        <v>-50097203</v>
      </c>
      <c r="Z5" s="4">
        <f>+IF(X5&lt;&gt;0,+(Y5/X5)*100,0)</f>
        <v>-29.45508241898124</v>
      </c>
      <c r="AA5" s="19">
        <f>SUM(AA6:AA8)</f>
        <v>331094909</v>
      </c>
    </row>
    <row r="6" spans="1:27" ht="13.5">
      <c r="A6" s="5" t="s">
        <v>33</v>
      </c>
      <c r="B6" s="3"/>
      <c r="C6" s="22"/>
      <c r="D6" s="22"/>
      <c r="E6" s="23">
        <v>1345604</v>
      </c>
      <c r="F6" s="24">
        <v>1345604</v>
      </c>
      <c r="G6" s="24">
        <v>27331</v>
      </c>
      <c r="H6" s="24">
        <v>949337</v>
      </c>
      <c r="I6" s="24">
        <v>11792</v>
      </c>
      <c r="J6" s="24">
        <v>988460</v>
      </c>
      <c r="K6" s="24">
        <v>34871</v>
      </c>
      <c r="L6" s="24"/>
      <c r="M6" s="24"/>
      <c r="N6" s="24">
        <v>34871</v>
      </c>
      <c r="O6" s="24"/>
      <c r="P6" s="24"/>
      <c r="Q6" s="24"/>
      <c r="R6" s="24"/>
      <c r="S6" s="24"/>
      <c r="T6" s="24"/>
      <c r="U6" s="24"/>
      <c r="V6" s="24"/>
      <c r="W6" s="24">
        <v>1023331</v>
      </c>
      <c r="X6" s="24">
        <v>672996</v>
      </c>
      <c r="Y6" s="24">
        <v>350335</v>
      </c>
      <c r="Z6" s="6">
        <v>52.06</v>
      </c>
      <c r="AA6" s="22">
        <v>1345604</v>
      </c>
    </row>
    <row r="7" spans="1:27" ht="13.5">
      <c r="A7" s="5" t="s">
        <v>34</v>
      </c>
      <c r="B7" s="3"/>
      <c r="C7" s="25"/>
      <c r="D7" s="25"/>
      <c r="E7" s="26">
        <v>329735980</v>
      </c>
      <c r="F7" s="27">
        <v>329735980</v>
      </c>
      <c r="G7" s="27">
        <v>71004317</v>
      </c>
      <c r="H7" s="27">
        <v>16088205</v>
      </c>
      <c r="I7" s="27">
        <v>15660182</v>
      </c>
      <c r="J7" s="27">
        <v>102752704</v>
      </c>
      <c r="K7" s="27">
        <v>15755248</v>
      </c>
      <c r="L7" s="27"/>
      <c r="M7" s="27"/>
      <c r="N7" s="27">
        <v>15755248</v>
      </c>
      <c r="O7" s="27"/>
      <c r="P7" s="27"/>
      <c r="Q7" s="27"/>
      <c r="R7" s="27"/>
      <c r="S7" s="27"/>
      <c r="T7" s="27"/>
      <c r="U7" s="27"/>
      <c r="V7" s="27"/>
      <c r="W7" s="27">
        <v>118507952</v>
      </c>
      <c r="X7" s="27">
        <v>169400502</v>
      </c>
      <c r="Y7" s="27">
        <v>-50892550</v>
      </c>
      <c r="Z7" s="7">
        <v>-30.04</v>
      </c>
      <c r="AA7" s="25">
        <v>329735980</v>
      </c>
    </row>
    <row r="8" spans="1:27" ht="13.5">
      <c r="A8" s="5" t="s">
        <v>35</v>
      </c>
      <c r="B8" s="3"/>
      <c r="C8" s="22"/>
      <c r="D8" s="22"/>
      <c r="E8" s="23">
        <v>13325</v>
      </c>
      <c r="F8" s="24">
        <v>13325</v>
      </c>
      <c r="G8" s="24">
        <v>35456</v>
      </c>
      <c r="H8" s="24">
        <v>138847</v>
      </c>
      <c r="I8" s="24">
        <v>83003</v>
      </c>
      <c r="J8" s="24">
        <v>257306</v>
      </c>
      <c r="K8" s="24">
        <v>194204</v>
      </c>
      <c r="L8" s="24"/>
      <c r="M8" s="24"/>
      <c r="N8" s="24">
        <v>194204</v>
      </c>
      <c r="O8" s="24"/>
      <c r="P8" s="24"/>
      <c r="Q8" s="24"/>
      <c r="R8" s="24"/>
      <c r="S8" s="24"/>
      <c r="T8" s="24"/>
      <c r="U8" s="24"/>
      <c r="V8" s="24"/>
      <c r="W8" s="24">
        <v>451510</v>
      </c>
      <c r="X8" s="24">
        <v>6498</v>
      </c>
      <c r="Y8" s="24">
        <v>445012</v>
      </c>
      <c r="Z8" s="6">
        <v>6848.45</v>
      </c>
      <c r="AA8" s="22">
        <v>13325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16228557</v>
      </c>
      <c r="F9" s="21">
        <f t="shared" si="1"/>
        <v>16228557</v>
      </c>
      <c r="G9" s="21">
        <f t="shared" si="1"/>
        <v>99494</v>
      </c>
      <c r="H9" s="21">
        <f t="shared" si="1"/>
        <v>64648</v>
      </c>
      <c r="I9" s="21">
        <f t="shared" si="1"/>
        <v>84954</v>
      </c>
      <c r="J9" s="21">
        <f t="shared" si="1"/>
        <v>249096</v>
      </c>
      <c r="K9" s="21">
        <f t="shared" si="1"/>
        <v>67073</v>
      </c>
      <c r="L9" s="21">
        <f t="shared" si="1"/>
        <v>0</v>
      </c>
      <c r="M9" s="21">
        <f t="shared" si="1"/>
        <v>0</v>
      </c>
      <c r="N9" s="21">
        <f t="shared" si="1"/>
        <v>67073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316169</v>
      </c>
      <c r="X9" s="21">
        <f t="shared" si="1"/>
        <v>7494996</v>
      </c>
      <c r="Y9" s="21">
        <f t="shared" si="1"/>
        <v>-7178827</v>
      </c>
      <c r="Z9" s="4">
        <f>+IF(X9&lt;&gt;0,+(Y9/X9)*100,0)</f>
        <v>-95.78159881606341</v>
      </c>
      <c r="AA9" s="19">
        <f>SUM(AA10:AA14)</f>
        <v>16228557</v>
      </c>
    </row>
    <row r="10" spans="1:27" ht="13.5">
      <c r="A10" s="5" t="s">
        <v>37</v>
      </c>
      <c r="B10" s="3"/>
      <c r="C10" s="22"/>
      <c r="D10" s="22"/>
      <c r="E10" s="23">
        <v>1947000</v>
      </c>
      <c r="F10" s="24">
        <v>1947000</v>
      </c>
      <c r="G10" s="24">
        <v>398</v>
      </c>
      <c r="H10" s="24">
        <v>411</v>
      </c>
      <c r="I10" s="24">
        <v>3274</v>
      </c>
      <c r="J10" s="24">
        <v>4083</v>
      </c>
      <c r="K10" s="24">
        <v>615</v>
      </c>
      <c r="L10" s="24"/>
      <c r="M10" s="24"/>
      <c r="N10" s="24">
        <v>615</v>
      </c>
      <c r="O10" s="24"/>
      <c r="P10" s="24"/>
      <c r="Q10" s="24"/>
      <c r="R10" s="24"/>
      <c r="S10" s="24"/>
      <c r="T10" s="24"/>
      <c r="U10" s="24"/>
      <c r="V10" s="24"/>
      <c r="W10" s="24">
        <v>4698</v>
      </c>
      <c r="X10" s="24">
        <v>799998</v>
      </c>
      <c r="Y10" s="24">
        <v>-795300</v>
      </c>
      <c r="Z10" s="6">
        <v>-99.41</v>
      </c>
      <c r="AA10" s="22">
        <v>1947000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>
        <v>34865</v>
      </c>
      <c r="H11" s="24">
        <v>24558</v>
      </c>
      <c r="I11" s="24">
        <v>26193</v>
      </c>
      <c r="J11" s="24">
        <v>85616</v>
      </c>
      <c r="K11" s="24">
        <v>26154</v>
      </c>
      <c r="L11" s="24"/>
      <c r="M11" s="24"/>
      <c r="N11" s="24">
        <v>26154</v>
      </c>
      <c r="O11" s="24"/>
      <c r="P11" s="24"/>
      <c r="Q11" s="24"/>
      <c r="R11" s="24"/>
      <c r="S11" s="24"/>
      <c r="T11" s="24"/>
      <c r="U11" s="24"/>
      <c r="V11" s="24"/>
      <c r="W11" s="24">
        <v>111770</v>
      </c>
      <c r="X11" s="24"/>
      <c r="Y11" s="24">
        <v>111770</v>
      </c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14000000</v>
      </c>
      <c r="F12" s="24">
        <v>14000000</v>
      </c>
      <c r="G12" s="24">
        <v>64231</v>
      </c>
      <c r="H12" s="24">
        <v>39679</v>
      </c>
      <c r="I12" s="24">
        <v>55487</v>
      </c>
      <c r="J12" s="24">
        <v>159397</v>
      </c>
      <c r="K12" s="24">
        <v>40304</v>
      </c>
      <c r="L12" s="24"/>
      <c r="M12" s="24"/>
      <c r="N12" s="24">
        <v>40304</v>
      </c>
      <c r="O12" s="24"/>
      <c r="P12" s="24"/>
      <c r="Q12" s="24"/>
      <c r="R12" s="24"/>
      <c r="S12" s="24"/>
      <c r="T12" s="24"/>
      <c r="U12" s="24"/>
      <c r="V12" s="24"/>
      <c r="W12" s="24">
        <v>199701</v>
      </c>
      <c r="X12" s="24">
        <v>6694998</v>
      </c>
      <c r="Y12" s="24">
        <v>-6495297</v>
      </c>
      <c r="Z12" s="6">
        <v>-97.02</v>
      </c>
      <c r="AA12" s="22">
        <v>14000000</v>
      </c>
    </row>
    <row r="13" spans="1:27" ht="13.5">
      <c r="A13" s="5" t="s">
        <v>40</v>
      </c>
      <c r="B13" s="3"/>
      <c r="C13" s="22"/>
      <c r="D13" s="22"/>
      <c r="E13" s="23">
        <v>281557</v>
      </c>
      <c r="F13" s="24">
        <v>281557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281557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67150035</v>
      </c>
      <c r="F15" s="21">
        <f t="shared" si="2"/>
        <v>67150035</v>
      </c>
      <c r="G15" s="21">
        <f t="shared" si="2"/>
        <v>791434</v>
      </c>
      <c r="H15" s="21">
        <f t="shared" si="2"/>
        <v>5898238</v>
      </c>
      <c r="I15" s="21">
        <f t="shared" si="2"/>
        <v>418588</v>
      </c>
      <c r="J15" s="21">
        <f t="shared" si="2"/>
        <v>7108260</v>
      </c>
      <c r="K15" s="21">
        <f t="shared" si="2"/>
        <v>486849</v>
      </c>
      <c r="L15" s="21">
        <f t="shared" si="2"/>
        <v>0</v>
      </c>
      <c r="M15" s="21">
        <f t="shared" si="2"/>
        <v>0</v>
      </c>
      <c r="N15" s="21">
        <f t="shared" si="2"/>
        <v>486849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7595109</v>
      </c>
      <c r="X15" s="21">
        <f t="shared" si="2"/>
        <v>32174004</v>
      </c>
      <c r="Y15" s="21">
        <f t="shared" si="2"/>
        <v>-24578895</v>
      </c>
      <c r="Z15" s="4">
        <f>+IF(X15&lt;&gt;0,+(Y15/X15)*100,0)</f>
        <v>-76.39364687093344</v>
      </c>
      <c r="AA15" s="19">
        <f>SUM(AA16:AA18)</f>
        <v>67150035</v>
      </c>
    </row>
    <row r="16" spans="1:27" ht="13.5">
      <c r="A16" s="5" t="s">
        <v>43</v>
      </c>
      <c r="B16" s="3"/>
      <c r="C16" s="22"/>
      <c r="D16" s="22"/>
      <c r="E16" s="23">
        <v>3854035</v>
      </c>
      <c r="F16" s="24">
        <v>3854035</v>
      </c>
      <c r="G16" s="24">
        <v>252415</v>
      </c>
      <c r="H16" s="24">
        <v>41550</v>
      </c>
      <c r="I16" s="24">
        <v>20717</v>
      </c>
      <c r="J16" s="24">
        <v>314682</v>
      </c>
      <c r="K16" s="24">
        <v>37172</v>
      </c>
      <c r="L16" s="24"/>
      <c r="M16" s="24"/>
      <c r="N16" s="24">
        <v>37172</v>
      </c>
      <c r="O16" s="24"/>
      <c r="P16" s="24"/>
      <c r="Q16" s="24"/>
      <c r="R16" s="24"/>
      <c r="S16" s="24"/>
      <c r="T16" s="24"/>
      <c r="U16" s="24"/>
      <c r="V16" s="24"/>
      <c r="W16" s="24">
        <v>351854</v>
      </c>
      <c r="X16" s="24">
        <v>791502</v>
      </c>
      <c r="Y16" s="24">
        <v>-439648</v>
      </c>
      <c r="Z16" s="6">
        <v>-55.55</v>
      </c>
      <c r="AA16" s="22">
        <v>3854035</v>
      </c>
    </row>
    <row r="17" spans="1:27" ht="13.5">
      <c r="A17" s="5" t="s">
        <v>44</v>
      </c>
      <c r="B17" s="3"/>
      <c r="C17" s="22"/>
      <c r="D17" s="22"/>
      <c r="E17" s="23">
        <v>63296000</v>
      </c>
      <c r="F17" s="24">
        <v>63296000</v>
      </c>
      <c r="G17" s="24">
        <v>539019</v>
      </c>
      <c r="H17" s="24">
        <v>5856688</v>
      </c>
      <c r="I17" s="24">
        <v>397871</v>
      </c>
      <c r="J17" s="24">
        <v>6793578</v>
      </c>
      <c r="K17" s="24">
        <v>449677</v>
      </c>
      <c r="L17" s="24"/>
      <c r="M17" s="24"/>
      <c r="N17" s="24">
        <v>449677</v>
      </c>
      <c r="O17" s="24"/>
      <c r="P17" s="24"/>
      <c r="Q17" s="24"/>
      <c r="R17" s="24"/>
      <c r="S17" s="24"/>
      <c r="T17" s="24"/>
      <c r="U17" s="24"/>
      <c r="V17" s="24"/>
      <c r="W17" s="24">
        <v>7243255</v>
      </c>
      <c r="X17" s="24">
        <v>31382502</v>
      </c>
      <c r="Y17" s="24">
        <v>-24139247</v>
      </c>
      <c r="Z17" s="6">
        <v>-76.92</v>
      </c>
      <c r="AA17" s="22">
        <v>63296000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163317380</v>
      </c>
      <c r="F19" s="21">
        <f t="shared" si="3"/>
        <v>163317380</v>
      </c>
      <c r="G19" s="21">
        <f t="shared" si="3"/>
        <v>10156876</v>
      </c>
      <c r="H19" s="21">
        <f t="shared" si="3"/>
        <v>9959917</v>
      </c>
      <c r="I19" s="21">
        <f t="shared" si="3"/>
        <v>10731391</v>
      </c>
      <c r="J19" s="21">
        <f t="shared" si="3"/>
        <v>30848184</v>
      </c>
      <c r="K19" s="21">
        <f t="shared" si="3"/>
        <v>11016865</v>
      </c>
      <c r="L19" s="21">
        <f t="shared" si="3"/>
        <v>0</v>
      </c>
      <c r="M19" s="21">
        <f t="shared" si="3"/>
        <v>0</v>
      </c>
      <c r="N19" s="21">
        <f t="shared" si="3"/>
        <v>11016865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41865049</v>
      </c>
      <c r="X19" s="21">
        <f t="shared" si="3"/>
        <v>80829504</v>
      </c>
      <c r="Y19" s="21">
        <f t="shared" si="3"/>
        <v>-38964455</v>
      </c>
      <c r="Z19" s="4">
        <f>+IF(X19&lt;&gt;0,+(Y19/X19)*100,0)</f>
        <v>-48.20573314417469</v>
      </c>
      <c r="AA19" s="19">
        <f>SUM(AA20:AA23)</f>
        <v>163317380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115452000</v>
      </c>
      <c r="F21" s="24">
        <v>115452000</v>
      </c>
      <c r="G21" s="24">
        <v>5506286</v>
      </c>
      <c r="H21" s="24">
        <v>5320197</v>
      </c>
      <c r="I21" s="24">
        <v>6297057</v>
      </c>
      <c r="J21" s="24">
        <v>17123540</v>
      </c>
      <c r="K21" s="24">
        <v>6424333</v>
      </c>
      <c r="L21" s="24"/>
      <c r="M21" s="24"/>
      <c r="N21" s="24">
        <v>6424333</v>
      </c>
      <c r="O21" s="24"/>
      <c r="P21" s="24"/>
      <c r="Q21" s="24"/>
      <c r="R21" s="24"/>
      <c r="S21" s="24"/>
      <c r="T21" s="24"/>
      <c r="U21" s="24"/>
      <c r="V21" s="24"/>
      <c r="W21" s="24">
        <v>23547873</v>
      </c>
      <c r="X21" s="24">
        <v>56226000</v>
      </c>
      <c r="Y21" s="24">
        <v>-32678127</v>
      </c>
      <c r="Z21" s="6">
        <v>-58.12</v>
      </c>
      <c r="AA21" s="22">
        <v>115452000</v>
      </c>
    </row>
    <row r="22" spans="1:27" ht="13.5">
      <c r="A22" s="5" t="s">
        <v>49</v>
      </c>
      <c r="B22" s="3"/>
      <c r="C22" s="25"/>
      <c r="D22" s="25"/>
      <c r="E22" s="26">
        <v>25433900</v>
      </c>
      <c r="F22" s="27">
        <v>25433900</v>
      </c>
      <c r="G22" s="27">
        <v>2086980</v>
      </c>
      <c r="H22" s="27">
        <v>2069785</v>
      </c>
      <c r="I22" s="27">
        <v>2051861</v>
      </c>
      <c r="J22" s="27">
        <v>6208626</v>
      </c>
      <c r="K22" s="27">
        <v>2062814</v>
      </c>
      <c r="L22" s="27"/>
      <c r="M22" s="27"/>
      <c r="N22" s="27">
        <v>2062814</v>
      </c>
      <c r="O22" s="27"/>
      <c r="P22" s="27"/>
      <c r="Q22" s="27"/>
      <c r="R22" s="27"/>
      <c r="S22" s="27"/>
      <c r="T22" s="27"/>
      <c r="U22" s="27"/>
      <c r="V22" s="27"/>
      <c r="W22" s="27">
        <v>8271440</v>
      </c>
      <c r="X22" s="27">
        <v>13073502</v>
      </c>
      <c r="Y22" s="27">
        <v>-4802062</v>
      </c>
      <c r="Z22" s="7">
        <v>-36.73</v>
      </c>
      <c r="AA22" s="25">
        <v>25433900</v>
      </c>
    </row>
    <row r="23" spans="1:27" ht="13.5">
      <c r="A23" s="5" t="s">
        <v>50</v>
      </c>
      <c r="B23" s="3"/>
      <c r="C23" s="22"/>
      <c r="D23" s="22"/>
      <c r="E23" s="23">
        <v>22431480</v>
      </c>
      <c r="F23" s="24">
        <v>22431480</v>
      </c>
      <c r="G23" s="24">
        <v>2563610</v>
      </c>
      <c r="H23" s="24">
        <v>2569935</v>
      </c>
      <c r="I23" s="24">
        <v>2382473</v>
      </c>
      <c r="J23" s="24">
        <v>7516018</v>
      </c>
      <c r="K23" s="24">
        <v>2529718</v>
      </c>
      <c r="L23" s="24"/>
      <c r="M23" s="24"/>
      <c r="N23" s="24">
        <v>2529718</v>
      </c>
      <c r="O23" s="24"/>
      <c r="P23" s="24"/>
      <c r="Q23" s="24"/>
      <c r="R23" s="24"/>
      <c r="S23" s="24"/>
      <c r="T23" s="24"/>
      <c r="U23" s="24"/>
      <c r="V23" s="24"/>
      <c r="W23" s="24">
        <v>10045736</v>
      </c>
      <c r="X23" s="24">
        <v>11530002</v>
      </c>
      <c r="Y23" s="24">
        <v>-1484266</v>
      </c>
      <c r="Z23" s="6">
        <v>-12.87</v>
      </c>
      <c r="AA23" s="22">
        <v>22431480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577790881</v>
      </c>
      <c r="F25" s="42">
        <f t="shared" si="4"/>
        <v>577790881</v>
      </c>
      <c r="G25" s="42">
        <f t="shared" si="4"/>
        <v>82114908</v>
      </c>
      <c r="H25" s="42">
        <f t="shared" si="4"/>
        <v>33099192</v>
      </c>
      <c r="I25" s="42">
        <f t="shared" si="4"/>
        <v>26989910</v>
      </c>
      <c r="J25" s="42">
        <f t="shared" si="4"/>
        <v>142204010</v>
      </c>
      <c r="K25" s="42">
        <f t="shared" si="4"/>
        <v>27555110</v>
      </c>
      <c r="L25" s="42">
        <f t="shared" si="4"/>
        <v>0</v>
      </c>
      <c r="M25" s="42">
        <f t="shared" si="4"/>
        <v>0</v>
      </c>
      <c r="N25" s="42">
        <f t="shared" si="4"/>
        <v>27555110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169759120</v>
      </c>
      <c r="X25" s="42">
        <f t="shared" si="4"/>
        <v>290578500</v>
      </c>
      <c r="Y25" s="42">
        <f t="shared" si="4"/>
        <v>-120819380</v>
      </c>
      <c r="Z25" s="43">
        <f>+IF(X25&lt;&gt;0,+(Y25/X25)*100,0)</f>
        <v>-41.578912410931984</v>
      </c>
      <c r="AA25" s="40">
        <f>+AA5+AA9+AA15+AA19+AA24</f>
        <v>577790881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158443051</v>
      </c>
      <c r="F28" s="21">
        <f t="shared" si="5"/>
        <v>158443051</v>
      </c>
      <c r="G28" s="21">
        <f t="shared" si="5"/>
        <v>14566341</v>
      </c>
      <c r="H28" s="21">
        <f t="shared" si="5"/>
        <v>8888264</v>
      </c>
      <c r="I28" s="21">
        <f t="shared" si="5"/>
        <v>12120658</v>
      </c>
      <c r="J28" s="21">
        <f t="shared" si="5"/>
        <v>35575263</v>
      </c>
      <c r="K28" s="21">
        <f t="shared" si="5"/>
        <v>10728860</v>
      </c>
      <c r="L28" s="21">
        <f t="shared" si="5"/>
        <v>0</v>
      </c>
      <c r="M28" s="21">
        <f t="shared" si="5"/>
        <v>0</v>
      </c>
      <c r="N28" s="21">
        <f t="shared" si="5"/>
        <v>10728860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46304123</v>
      </c>
      <c r="X28" s="21">
        <f t="shared" si="5"/>
        <v>79221504</v>
      </c>
      <c r="Y28" s="21">
        <f t="shared" si="5"/>
        <v>-32917381</v>
      </c>
      <c r="Z28" s="4">
        <f>+IF(X28&lt;&gt;0,+(Y28/X28)*100,0)</f>
        <v>-41.55106800295031</v>
      </c>
      <c r="AA28" s="19">
        <f>SUM(AA29:AA31)</f>
        <v>158443051</v>
      </c>
    </row>
    <row r="29" spans="1:27" ht="13.5">
      <c r="A29" s="5" t="s">
        <v>33</v>
      </c>
      <c r="B29" s="3"/>
      <c r="C29" s="22"/>
      <c r="D29" s="22"/>
      <c r="E29" s="23">
        <v>53676057</v>
      </c>
      <c r="F29" s="24">
        <v>53676057</v>
      </c>
      <c r="G29" s="24">
        <v>6320802</v>
      </c>
      <c r="H29" s="24">
        <v>3392181</v>
      </c>
      <c r="I29" s="24">
        <v>7469582</v>
      </c>
      <c r="J29" s="24">
        <v>17182565</v>
      </c>
      <c r="K29" s="24">
        <v>4799453</v>
      </c>
      <c r="L29" s="24"/>
      <c r="M29" s="24"/>
      <c r="N29" s="24">
        <v>4799453</v>
      </c>
      <c r="O29" s="24"/>
      <c r="P29" s="24"/>
      <c r="Q29" s="24"/>
      <c r="R29" s="24"/>
      <c r="S29" s="24"/>
      <c r="T29" s="24"/>
      <c r="U29" s="24"/>
      <c r="V29" s="24"/>
      <c r="W29" s="24">
        <v>21982018</v>
      </c>
      <c r="X29" s="24">
        <v>26838000</v>
      </c>
      <c r="Y29" s="24">
        <v>-4855982</v>
      </c>
      <c r="Z29" s="6">
        <v>-18.09</v>
      </c>
      <c r="AA29" s="22">
        <v>53676057</v>
      </c>
    </row>
    <row r="30" spans="1:27" ht="13.5">
      <c r="A30" s="5" t="s">
        <v>34</v>
      </c>
      <c r="B30" s="3"/>
      <c r="C30" s="25"/>
      <c r="D30" s="25"/>
      <c r="E30" s="26">
        <v>75478608</v>
      </c>
      <c r="F30" s="27">
        <v>75478608</v>
      </c>
      <c r="G30" s="27">
        <v>4599754</v>
      </c>
      <c r="H30" s="27">
        <v>2130706</v>
      </c>
      <c r="I30" s="27">
        <v>2100161</v>
      </c>
      <c r="J30" s="27">
        <v>8830621</v>
      </c>
      <c r="K30" s="27">
        <v>3424964</v>
      </c>
      <c r="L30" s="27"/>
      <c r="M30" s="27"/>
      <c r="N30" s="27">
        <v>3424964</v>
      </c>
      <c r="O30" s="27"/>
      <c r="P30" s="27"/>
      <c r="Q30" s="27"/>
      <c r="R30" s="27"/>
      <c r="S30" s="27"/>
      <c r="T30" s="27"/>
      <c r="U30" s="27"/>
      <c r="V30" s="27"/>
      <c r="W30" s="27">
        <v>12255585</v>
      </c>
      <c r="X30" s="27">
        <v>37739502</v>
      </c>
      <c r="Y30" s="27">
        <v>-25483917</v>
      </c>
      <c r="Z30" s="7">
        <v>-67.53</v>
      </c>
      <c r="AA30" s="25">
        <v>75478608</v>
      </c>
    </row>
    <row r="31" spans="1:27" ht="13.5">
      <c r="A31" s="5" t="s">
        <v>35</v>
      </c>
      <c r="B31" s="3"/>
      <c r="C31" s="22"/>
      <c r="D31" s="22"/>
      <c r="E31" s="23">
        <v>29288386</v>
      </c>
      <c r="F31" s="24">
        <v>29288386</v>
      </c>
      <c r="G31" s="24">
        <v>3645785</v>
      </c>
      <c r="H31" s="24">
        <v>3365377</v>
      </c>
      <c r="I31" s="24">
        <v>2550915</v>
      </c>
      <c r="J31" s="24">
        <v>9562077</v>
      </c>
      <c r="K31" s="24">
        <v>2504443</v>
      </c>
      <c r="L31" s="24"/>
      <c r="M31" s="24"/>
      <c r="N31" s="24">
        <v>2504443</v>
      </c>
      <c r="O31" s="24"/>
      <c r="P31" s="24"/>
      <c r="Q31" s="24"/>
      <c r="R31" s="24"/>
      <c r="S31" s="24"/>
      <c r="T31" s="24"/>
      <c r="U31" s="24"/>
      <c r="V31" s="24"/>
      <c r="W31" s="24">
        <v>12066520</v>
      </c>
      <c r="X31" s="24">
        <v>14644002</v>
      </c>
      <c r="Y31" s="24">
        <v>-2577482</v>
      </c>
      <c r="Z31" s="6">
        <v>-17.6</v>
      </c>
      <c r="AA31" s="22">
        <v>29288386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139937333</v>
      </c>
      <c r="F32" s="21">
        <f t="shared" si="6"/>
        <v>139937333</v>
      </c>
      <c r="G32" s="21">
        <f t="shared" si="6"/>
        <v>5249108</v>
      </c>
      <c r="H32" s="21">
        <f t="shared" si="6"/>
        <v>4498458</v>
      </c>
      <c r="I32" s="21">
        <f t="shared" si="6"/>
        <v>5397000</v>
      </c>
      <c r="J32" s="21">
        <f t="shared" si="6"/>
        <v>15144566</v>
      </c>
      <c r="K32" s="21">
        <f t="shared" si="6"/>
        <v>4920190</v>
      </c>
      <c r="L32" s="21">
        <f t="shared" si="6"/>
        <v>0</v>
      </c>
      <c r="M32" s="21">
        <f t="shared" si="6"/>
        <v>0</v>
      </c>
      <c r="N32" s="21">
        <f t="shared" si="6"/>
        <v>4920190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20064756</v>
      </c>
      <c r="X32" s="21">
        <f t="shared" si="6"/>
        <v>69871002</v>
      </c>
      <c r="Y32" s="21">
        <f t="shared" si="6"/>
        <v>-49806246</v>
      </c>
      <c r="Z32" s="4">
        <f>+IF(X32&lt;&gt;0,+(Y32/X32)*100,0)</f>
        <v>-71.28314261186637</v>
      </c>
      <c r="AA32" s="19">
        <f>SUM(AA33:AA37)</f>
        <v>139937333</v>
      </c>
    </row>
    <row r="33" spans="1:27" ht="13.5">
      <c r="A33" s="5" t="s">
        <v>37</v>
      </c>
      <c r="B33" s="3"/>
      <c r="C33" s="22"/>
      <c r="D33" s="22"/>
      <c r="E33" s="23">
        <v>53112000</v>
      </c>
      <c r="F33" s="24">
        <v>53112000</v>
      </c>
      <c r="G33" s="24">
        <v>98831</v>
      </c>
      <c r="H33" s="24">
        <v>83892</v>
      </c>
      <c r="I33" s="24">
        <v>394994</v>
      </c>
      <c r="J33" s="24">
        <v>577717</v>
      </c>
      <c r="K33" s="24">
        <v>102758</v>
      </c>
      <c r="L33" s="24"/>
      <c r="M33" s="24"/>
      <c r="N33" s="24">
        <v>102758</v>
      </c>
      <c r="O33" s="24"/>
      <c r="P33" s="24"/>
      <c r="Q33" s="24"/>
      <c r="R33" s="24"/>
      <c r="S33" s="24"/>
      <c r="T33" s="24"/>
      <c r="U33" s="24"/>
      <c r="V33" s="24"/>
      <c r="W33" s="24">
        <v>680475</v>
      </c>
      <c r="X33" s="24">
        <v>33595002</v>
      </c>
      <c r="Y33" s="24">
        <v>-32914527</v>
      </c>
      <c r="Z33" s="6">
        <v>-97.97</v>
      </c>
      <c r="AA33" s="22">
        <v>53112000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1021616</v>
      </c>
      <c r="H34" s="24">
        <v>976433</v>
      </c>
      <c r="I34" s="24">
        <v>1034902</v>
      </c>
      <c r="J34" s="24">
        <v>3032951</v>
      </c>
      <c r="K34" s="24">
        <v>1003971</v>
      </c>
      <c r="L34" s="24"/>
      <c r="M34" s="24"/>
      <c r="N34" s="24">
        <v>1003971</v>
      </c>
      <c r="O34" s="24"/>
      <c r="P34" s="24"/>
      <c r="Q34" s="24"/>
      <c r="R34" s="24"/>
      <c r="S34" s="24"/>
      <c r="T34" s="24"/>
      <c r="U34" s="24"/>
      <c r="V34" s="24"/>
      <c r="W34" s="24">
        <v>4036922</v>
      </c>
      <c r="X34" s="24"/>
      <c r="Y34" s="24">
        <v>4036922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63451000</v>
      </c>
      <c r="F35" s="24">
        <v>63451000</v>
      </c>
      <c r="G35" s="24">
        <v>3440698</v>
      </c>
      <c r="H35" s="24">
        <v>2807151</v>
      </c>
      <c r="I35" s="24">
        <v>3357502</v>
      </c>
      <c r="J35" s="24">
        <v>9605351</v>
      </c>
      <c r="K35" s="24">
        <v>3210693</v>
      </c>
      <c r="L35" s="24"/>
      <c r="M35" s="24"/>
      <c r="N35" s="24">
        <v>3210693</v>
      </c>
      <c r="O35" s="24"/>
      <c r="P35" s="24"/>
      <c r="Q35" s="24"/>
      <c r="R35" s="24"/>
      <c r="S35" s="24"/>
      <c r="T35" s="24"/>
      <c r="U35" s="24"/>
      <c r="V35" s="24"/>
      <c r="W35" s="24">
        <v>12816044</v>
      </c>
      <c r="X35" s="24">
        <v>32926002</v>
      </c>
      <c r="Y35" s="24">
        <v>-20109958</v>
      </c>
      <c r="Z35" s="6">
        <v>-61.08</v>
      </c>
      <c r="AA35" s="22">
        <v>63451000</v>
      </c>
    </row>
    <row r="36" spans="1:27" ht="13.5">
      <c r="A36" s="5" t="s">
        <v>40</v>
      </c>
      <c r="B36" s="3"/>
      <c r="C36" s="22"/>
      <c r="D36" s="22"/>
      <c r="E36" s="23">
        <v>8700000</v>
      </c>
      <c r="F36" s="24">
        <v>8700000</v>
      </c>
      <c r="G36" s="24">
        <v>409901</v>
      </c>
      <c r="H36" s="24">
        <v>340097</v>
      </c>
      <c r="I36" s="24">
        <v>368576</v>
      </c>
      <c r="J36" s="24">
        <v>1118574</v>
      </c>
      <c r="K36" s="24">
        <v>370788</v>
      </c>
      <c r="L36" s="24"/>
      <c r="M36" s="24"/>
      <c r="N36" s="24">
        <v>370788</v>
      </c>
      <c r="O36" s="24"/>
      <c r="P36" s="24"/>
      <c r="Q36" s="24"/>
      <c r="R36" s="24"/>
      <c r="S36" s="24"/>
      <c r="T36" s="24"/>
      <c r="U36" s="24"/>
      <c r="V36" s="24"/>
      <c r="W36" s="24">
        <v>1489362</v>
      </c>
      <c r="X36" s="24"/>
      <c r="Y36" s="24">
        <v>1489362</v>
      </c>
      <c r="Z36" s="6">
        <v>0</v>
      </c>
      <c r="AA36" s="22">
        <v>8700000</v>
      </c>
    </row>
    <row r="37" spans="1:27" ht="13.5">
      <c r="A37" s="5" t="s">
        <v>41</v>
      </c>
      <c r="B37" s="3"/>
      <c r="C37" s="25"/>
      <c r="D37" s="25"/>
      <c r="E37" s="26">
        <v>14674333</v>
      </c>
      <c r="F37" s="27">
        <v>14674333</v>
      </c>
      <c r="G37" s="27">
        <v>278062</v>
      </c>
      <c r="H37" s="27">
        <v>290885</v>
      </c>
      <c r="I37" s="27">
        <v>241026</v>
      </c>
      <c r="J37" s="27">
        <v>809973</v>
      </c>
      <c r="K37" s="27">
        <v>231980</v>
      </c>
      <c r="L37" s="27"/>
      <c r="M37" s="27"/>
      <c r="N37" s="27">
        <v>231980</v>
      </c>
      <c r="O37" s="27"/>
      <c r="P37" s="27"/>
      <c r="Q37" s="27"/>
      <c r="R37" s="27"/>
      <c r="S37" s="27"/>
      <c r="T37" s="27"/>
      <c r="U37" s="27"/>
      <c r="V37" s="27"/>
      <c r="W37" s="27">
        <v>1041953</v>
      </c>
      <c r="X37" s="27">
        <v>3349998</v>
      </c>
      <c r="Y37" s="27">
        <v>-2308045</v>
      </c>
      <c r="Z37" s="7">
        <v>-68.9</v>
      </c>
      <c r="AA37" s="25">
        <v>14674333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55374313</v>
      </c>
      <c r="F38" s="21">
        <f t="shared" si="7"/>
        <v>55374313</v>
      </c>
      <c r="G38" s="21">
        <f t="shared" si="7"/>
        <v>4455754</v>
      </c>
      <c r="H38" s="21">
        <f t="shared" si="7"/>
        <v>4856533</v>
      </c>
      <c r="I38" s="21">
        <f t="shared" si="7"/>
        <v>7224483</v>
      </c>
      <c r="J38" s="21">
        <f t="shared" si="7"/>
        <v>16536770</v>
      </c>
      <c r="K38" s="21">
        <f t="shared" si="7"/>
        <v>3806690</v>
      </c>
      <c r="L38" s="21">
        <f t="shared" si="7"/>
        <v>0</v>
      </c>
      <c r="M38" s="21">
        <f t="shared" si="7"/>
        <v>0</v>
      </c>
      <c r="N38" s="21">
        <f t="shared" si="7"/>
        <v>3806690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20343460</v>
      </c>
      <c r="X38" s="21">
        <f t="shared" si="7"/>
        <v>42142500</v>
      </c>
      <c r="Y38" s="21">
        <f t="shared" si="7"/>
        <v>-21799040</v>
      </c>
      <c r="Z38" s="4">
        <f>+IF(X38&lt;&gt;0,+(Y38/X38)*100,0)</f>
        <v>-51.72697395740642</v>
      </c>
      <c r="AA38" s="19">
        <f>SUM(AA39:AA41)</f>
        <v>55374313</v>
      </c>
    </row>
    <row r="39" spans="1:27" ht="13.5">
      <c r="A39" s="5" t="s">
        <v>43</v>
      </c>
      <c r="B39" s="3"/>
      <c r="C39" s="22"/>
      <c r="D39" s="22"/>
      <c r="E39" s="23">
        <v>26573980</v>
      </c>
      <c r="F39" s="24">
        <v>26573980</v>
      </c>
      <c r="G39" s="24">
        <v>503702</v>
      </c>
      <c r="H39" s="24">
        <v>560604</v>
      </c>
      <c r="I39" s="24">
        <v>823539</v>
      </c>
      <c r="J39" s="24">
        <v>1887845</v>
      </c>
      <c r="K39" s="24">
        <v>515133</v>
      </c>
      <c r="L39" s="24"/>
      <c r="M39" s="24"/>
      <c r="N39" s="24">
        <v>515133</v>
      </c>
      <c r="O39" s="24"/>
      <c r="P39" s="24"/>
      <c r="Q39" s="24"/>
      <c r="R39" s="24"/>
      <c r="S39" s="24"/>
      <c r="T39" s="24"/>
      <c r="U39" s="24"/>
      <c r="V39" s="24"/>
      <c r="W39" s="24">
        <v>2402978</v>
      </c>
      <c r="X39" s="24">
        <v>3812502</v>
      </c>
      <c r="Y39" s="24">
        <v>-1409524</v>
      </c>
      <c r="Z39" s="6">
        <v>-36.97</v>
      </c>
      <c r="AA39" s="22">
        <v>26573980</v>
      </c>
    </row>
    <row r="40" spans="1:27" ht="13.5">
      <c r="A40" s="5" t="s">
        <v>44</v>
      </c>
      <c r="B40" s="3"/>
      <c r="C40" s="22"/>
      <c r="D40" s="22"/>
      <c r="E40" s="23">
        <v>28800333</v>
      </c>
      <c r="F40" s="24">
        <v>28800333</v>
      </c>
      <c r="G40" s="24">
        <v>3952052</v>
      </c>
      <c r="H40" s="24">
        <v>4295929</v>
      </c>
      <c r="I40" s="24">
        <v>6400944</v>
      </c>
      <c r="J40" s="24">
        <v>14648925</v>
      </c>
      <c r="K40" s="24">
        <v>3291557</v>
      </c>
      <c r="L40" s="24"/>
      <c r="M40" s="24"/>
      <c r="N40" s="24">
        <v>3291557</v>
      </c>
      <c r="O40" s="24"/>
      <c r="P40" s="24"/>
      <c r="Q40" s="24"/>
      <c r="R40" s="24"/>
      <c r="S40" s="24"/>
      <c r="T40" s="24"/>
      <c r="U40" s="24"/>
      <c r="V40" s="24"/>
      <c r="W40" s="24">
        <v>17940482</v>
      </c>
      <c r="X40" s="24">
        <v>38329998</v>
      </c>
      <c r="Y40" s="24">
        <v>-20389516</v>
      </c>
      <c r="Z40" s="6">
        <v>-53.19</v>
      </c>
      <c r="AA40" s="22">
        <v>28800333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161875000</v>
      </c>
      <c r="F42" s="21">
        <f t="shared" si="8"/>
        <v>161875000</v>
      </c>
      <c r="G42" s="21">
        <f t="shared" si="8"/>
        <v>10484778</v>
      </c>
      <c r="H42" s="21">
        <f t="shared" si="8"/>
        <v>5339766</v>
      </c>
      <c r="I42" s="21">
        <f t="shared" si="8"/>
        <v>6641319</v>
      </c>
      <c r="J42" s="21">
        <f t="shared" si="8"/>
        <v>22465863</v>
      </c>
      <c r="K42" s="21">
        <f t="shared" si="8"/>
        <v>6239118</v>
      </c>
      <c r="L42" s="21">
        <f t="shared" si="8"/>
        <v>0</v>
      </c>
      <c r="M42" s="21">
        <f t="shared" si="8"/>
        <v>0</v>
      </c>
      <c r="N42" s="21">
        <f t="shared" si="8"/>
        <v>6239118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28704981</v>
      </c>
      <c r="X42" s="21">
        <f t="shared" si="8"/>
        <v>51684000</v>
      </c>
      <c r="Y42" s="21">
        <f t="shared" si="8"/>
        <v>-22979019</v>
      </c>
      <c r="Z42" s="4">
        <f>+IF(X42&lt;&gt;0,+(Y42/X42)*100,0)</f>
        <v>-44.460604829347574</v>
      </c>
      <c r="AA42" s="19">
        <f>SUM(AA43:AA46)</f>
        <v>161875000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97996000</v>
      </c>
      <c r="F44" s="24">
        <v>97996000</v>
      </c>
      <c r="G44" s="24">
        <v>1472262</v>
      </c>
      <c r="H44" s="24">
        <v>1123137</v>
      </c>
      <c r="I44" s="24">
        <v>1456316</v>
      </c>
      <c r="J44" s="24">
        <v>4051715</v>
      </c>
      <c r="K44" s="24">
        <v>1561253</v>
      </c>
      <c r="L44" s="24"/>
      <c r="M44" s="24"/>
      <c r="N44" s="24">
        <v>1561253</v>
      </c>
      <c r="O44" s="24"/>
      <c r="P44" s="24"/>
      <c r="Q44" s="24"/>
      <c r="R44" s="24"/>
      <c r="S44" s="24"/>
      <c r="T44" s="24"/>
      <c r="U44" s="24"/>
      <c r="V44" s="24"/>
      <c r="W44" s="24">
        <v>5612968</v>
      </c>
      <c r="X44" s="24">
        <v>39000000</v>
      </c>
      <c r="Y44" s="24">
        <v>-33387032</v>
      </c>
      <c r="Z44" s="6">
        <v>-85.61</v>
      </c>
      <c r="AA44" s="22">
        <v>97996000</v>
      </c>
    </row>
    <row r="45" spans="1:27" ht="13.5">
      <c r="A45" s="5" t="s">
        <v>49</v>
      </c>
      <c r="B45" s="3"/>
      <c r="C45" s="25"/>
      <c r="D45" s="25"/>
      <c r="E45" s="26">
        <v>32592000</v>
      </c>
      <c r="F45" s="27">
        <v>32592000</v>
      </c>
      <c r="G45" s="27">
        <v>1987758</v>
      </c>
      <c r="H45" s="27">
        <v>844025</v>
      </c>
      <c r="I45" s="27">
        <v>1200120</v>
      </c>
      <c r="J45" s="27">
        <v>4031903</v>
      </c>
      <c r="K45" s="27">
        <v>905343</v>
      </c>
      <c r="L45" s="27"/>
      <c r="M45" s="27"/>
      <c r="N45" s="27">
        <v>905343</v>
      </c>
      <c r="O45" s="27"/>
      <c r="P45" s="27"/>
      <c r="Q45" s="27"/>
      <c r="R45" s="27"/>
      <c r="S45" s="27"/>
      <c r="T45" s="27"/>
      <c r="U45" s="27"/>
      <c r="V45" s="27"/>
      <c r="W45" s="27">
        <v>4937246</v>
      </c>
      <c r="X45" s="27">
        <v>6718998</v>
      </c>
      <c r="Y45" s="27">
        <v>-1781752</v>
      </c>
      <c r="Z45" s="7">
        <v>-26.52</v>
      </c>
      <c r="AA45" s="25">
        <v>32592000</v>
      </c>
    </row>
    <row r="46" spans="1:27" ht="13.5">
      <c r="A46" s="5" t="s">
        <v>50</v>
      </c>
      <c r="B46" s="3"/>
      <c r="C46" s="22"/>
      <c r="D46" s="22"/>
      <c r="E46" s="23">
        <v>31287000</v>
      </c>
      <c r="F46" s="24">
        <v>31287000</v>
      </c>
      <c r="G46" s="24">
        <v>7024758</v>
      </c>
      <c r="H46" s="24">
        <v>3372604</v>
      </c>
      <c r="I46" s="24">
        <v>3984883</v>
      </c>
      <c r="J46" s="24">
        <v>14382245</v>
      </c>
      <c r="K46" s="24">
        <v>3772522</v>
      </c>
      <c r="L46" s="24"/>
      <c r="M46" s="24"/>
      <c r="N46" s="24">
        <v>3772522</v>
      </c>
      <c r="O46" s="24"/>
      <c r="P46" s="24"/>
      <c r="Q46" s="24"/>
      <c r="R46" s="24"/>
      <c r="S46" s="24"/>
      <c r="T46" s="24"/>
      <c r="U46" s="24"/>
      <c r="V46" s="24"/>
      <c r="W46" s="24">
        <v>18154767</v>
      </c>
      <c r="X46" s="24">
        <v>5965002</v>
      </c>
      <c r="Y46" s="24">
        <v>12189765</v>
      </c>
      <c r="Z46" s="6">
        <v>204.35</v>
      </c>
      <c r="AA46" s="22">
        <v>31287000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515629697</v>
      </c>
      <c r="F48" s="42">
        <f t="shared" si="9"/>
        <v>515629697</v>
      </c>
      <c r="G48" s="42">
        <f t="shared" si="9"/>
        <v>34755981</v>
      </c>
      <c r="H48" s="42">
        <f t="shared" si="9"/>
        <v>23583021</v>
      </c>
      <c r="I48" s="42">
        <f t="shared" si="9"/>
        <v>31383460</v>
      </c>
      <c r="J48" s="42">
        <f t="shared" si="9"/>
        <v>89722462</v>
      </c>
      <c r="K48" s="42">
        <f t="shared" si="9"/>
        <v>25694858</v>
      </c>
      <c r="L48" s="42">
        <f t="shared" si="9"/>
        <v>0</v>
      </c>
      <c r="M48" s="42">
        <f t="shared" si="9"/>
        <v>0</v>
      </c>
      <c r="N48" s="42">
        <f t="shared" si="9"/>
        <v>25694858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115417320</v>
      </c>
      <c r="X48" s="42">
        <f t="shared" si="9"/>
        <v>242919006</v>
      </c>
      <c r="Y48" s="42">
        <f t="shared" si="9"/>
        <v>-127501686</v>
      </c>
      <c r="Z48" s="43">
        <f>+IF(X48&lt;&gt;0,+(Y48/X48)*100,0)</f>
        <v>-52.4873241083491</v>
      </c>
      <c r="AA48" s="40">
        <f>+AA28+AA32+AA38+AA42+AA47</f>
        <v>515629697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62161184</v>
      </c>
      <c r="F49" s="46">
        <f t="shared" si="10"/>
        <v>62161184</v>
      </c>
      <c r="G49" s="46">
        <f t="shared" si="10"/>
        <v>47358927</v>
      </c>
      <c r="H49" s="46">
        <f t="shared" si="10"/>
        <v>9516171</v>
      </c>
      <c r="I49" s="46">
        <f t="shared" si="10"/>
        <v>-4393550</v>
      </c>
      <c r="J49" s="46">
        <f t="shared" si="10"/>
        <v>52481548</v>
      </c>
      <c r="K49" s="46">
        <f t="shared" si="10"/>
        <v>1860252</v>
      </c>
      <c r="L49" s="46">
        <f t="shared" si="10"/>
        <v>0</v>
      </c>
      <c r="M49" s="46">
        <f t="shared" si="10"/>
        <v>0</v>
      </c>
      <c r="N49" s="46">
        <f t="shared" si="10"/>
        <v>1860252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54341800</v>
      </c>
      <c r="X49" s="46">
        <f>IF(F25=F48,0,X25-X48)</f>
        <v>47659494</v>
      </c>
      <c r="Y49" s="46">
        <f t="shared" si="10"/>
        <v>6682306</v>
      </c>
      <c r="Z49" s="47">
        <f>+IF(X49&lt;&gt;0,+(Y49/X49)*100,0)</f>
        <v>14.020933583558397</v>
      </c>
      <c r="AA49" s="44">
        <f>+AA25-AA48</f>
        <v>62161184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142323815</v>
      </c>
      <c r="F5" s="21">
        <f t="shared" si="0"/>
        <v>142323815</v>
      </c>
      <c r="G5" s="21">
        <f t="shared" si="0"/>
        <v>3410544</v>
      </c>
      <c r="H5" s="21">
        <f t="shared" si="0"/>
        <v>86525699</v>
      </c>
      <c r="I5" s="21">
        <f t="shared" si="0"/>
        <v>3563349</v>
      </c>
      <c r="J5" s="21">
        <f t="shared" si="0"/>
        <v>93499592</v>
      </c>
      <c r="K5" s="21">
        <f t="shared" si="0"/>
        <v>3123666</v>
      </c>
      <c r="L5" s="21">
        <f t="shared" si="0"/>
        <v>2135427</v>
      </c>
      <c r="M5" s="21">
        <f t="shared" si="0"/>
        <v>0</v>
      </c>
      <c r="N5" s="21">
        <f t="shared" si="0"/>
        <v>5259093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98758685</v>
      </c>
      <c r="X5" s="21">
        <f t="shared" si="0"/>
        <v>71161998</v>
      </c>
      <c r="Y5" s="21">
        <f t="shared" si="0"/>
        <v>27596687</v>
      </c>
      <c r="Z5" s="4">
        <f>+IF(X5&lt;&gt;0,+(Y5/X5)*100,0)</f>
        <v>38.78009018240326</v>
      </c>
      <c r="AA5" s="19">
        <f>SUM(AA6:AA8)</f>
        <v>142323815</v>
      </c>
    </row>
    <row r="6" spans="1:27" ht="13.5">
      <c r="A6" s="5" t="s">
        <v>33</v>
      </c>
      <c r="B6" s="3"/>
      <c r="C6" s="22"/>
      <c r="D6" s="22"/>
      <c r="E6" s="23">
        <v>116696</v>
      </c>
      <c r="F6" s="24">
        <v>116696</v>
      </c>
      <c r="G6" s="24">
        <v>825</v>
      </c>
      <c r="H6" s="24">
        <v>763</v>
      </c>
      <c r="I6" s="24">
        <v>1228</v>
      </c>
      <c r="J6" s="24">
        <v>2816</v>
      </c>
      <c r="K6" s="24"/>
      <c r="L6" s="24">
        <v>1035</v>
      </c>
      <c r="M6" s="24"/>
      <c r="N6" s="24">
        <v>1035</v>
      </c>
      <c r="O6" s="24"/>
      <c r="P6" s="24"/>
      <c r="Q6" s="24"/>
      <c r="R6" s="24"/>
      <c r="S6" s="24"/>
      <c r="T6" s="24"/>
      <c r="U6" s="24"/>
      <c r="V6" s="24"/>
      <c r="W6" s="24">
        <v>3851</v>
      </c>
      <c r="X6" s="24">
        <v>58500</v>
      </c>
      <c r="Y6" s="24">
        <v>-54649</v>
      </c>
      <c r="Z6" s="6">
        <v>-93.42</v>
      </c>
      <c r="AA6" s="22">
        <v>116696</v>
      </c>
    </row>
    <row r="7" spans="1:27" ht="13.5">
      <c r="A7" s="5" t="s">
        <v>34</v>
      </c>
      <c r="B7" s="3"/>
      <c r="C7" s="25"/>
      <c r="D7" s="25"/>
      <c r="E7" s="26">
        <v>140277119</v>
      </c>
      <c r="F7" s="27">
        <v>140277119</v>
      </c>
      <c r="G7" s="27">
        <v>3409719</v>
      </c>
      <c r="H7" s="27">
        <v>86456727</v>
      </c>
      <c r="I7" s="27">
        <v>3562121</v>
      </c>
      <c r="J7" s="27">
        <v>93428567</v>
      </c>
      <c r="K7" s="27">
        <v>3123666</v>
      </c>
      <c r="L7" s="27">
        <v>2037147</v>
      </c>
      <c r="M7" s="27"/>
      <c r="N7" s="27">
        <v>5160813</v>
      </c>
      <c r="O7" s="27"/>
      <c r="P7" s="27"/>
      <c r="Q7" s="27"/>
      <c r="R7" s="27"/>
      <c r="S7" s="27"/>
      <c r="T7" s="27"/>
      <c r="U7" s="27"/>
      <c r="V7" s="27"/>
      <c r="W7" s="27">
        <v>98589380</v>
      </c>
      <c r="X7" s="27">
        <v>70138500</v>
      </c>
      <c r="Y7" s="27">
        <v>28450880</v>
      </c>
      <c r="Z7" s="7">
        <v>40.56</v>
      </c>
      <c r="AA7" s="25">
        <v>140277119</v>
      </c>
    </row>
    <row r="8" spans="1:27" ht="13.5">
      <c r="A8" s="5" t="s">
        <v>35</v>
      </c>
      <c r="B8" s="3"/>
      <c r="C8" s="22"/>
      <c r="D8" s="22"/>
      <c r="E8" s="23">
        <v>1930000</v>
      </c>
      <c r="F8" s="24">
        <v>1930000</v>
      </c>
      <c r="G8" s="24"/>
      <c r="H8" s="24">
        <v>68209</v>
      </c>
      <c r="I8" s="24"/>
      <c r="J8" s="24">
        <v>68209</v>
      </c>
      <c r="K8" s="24"/>
      <c r="L8" s="24">
        <v>97245</v>
      </c>
      <c r="M8" s="24"/>
      <c r="N8" s="24">
        <v>97245</v>
      </c>
      <c r="O8" s="24"/>
      <c r="P8" s="24"/>
      <c r="Q8" s="24"/>
      <c r="R8" s="24"/>
      <c r="S8" s="24"/>
      <c r="T8" s="24"/>
      <c r="U8" s="24"/>
      <c r="V8" s="24"/>
      <c r="W8" s="24">
        <v>165454</v>
      </c>
      <c r="X8" s="24">
        <v>964998</v>
      </c>
      <c r="Y8" s="24">
        <v>-799544</v>
      </c>
      <c r="Z8" s="6">
        <v>-82.85</v>
      </c>
      <c r="AA8" s="22">
        <v>1930000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2203510</v>
      </c>
      <c r="F9" s="21">
        <f t="shared" si="1"/>
        <v>2203510</v>
      </c>
      <c r="G9" s="21">
        <f t="shared" si="1"/>
        <v>314329</v>
      </c>
      <c r="H9" s="21">
        <f t="shared" si="1"/>
        <v>341258</v>
      </c>
      <c r="I9" s="21">
        <f t="shared" si="1"/>
        <v>324777</v>
      </c>
      <c r="J9" s="21">
        <f t="shared" si="1"/>
        <v>980364</v>
      </c>
      <c r="K9" s="21">
        <f t="shared" si="1"/>
        <v>328701</v>
      </c>
      <c r="L9" s="21">
        <f t="shared" si="1"/>
        <v>326893</v>
      </c>
      <c r="M9" s="21">
        <f t="shared" si="1"/>
        <v>0</v>
      </c>
      <c r="N9" s="21">
        <f t="shared" si="1"/>
        <v>655594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1635958</v>
      </c>
      <c r="X9" s="21">
        <f t="shared" si="1"/>
        <v>6473502</v>
      </c>
      <c r="Y9" s="21">
        <f t="shared" si="1"/>
        <v>-4837544</v>
      </c>
      <c r="Z9" s="4">
        <f>+IF(X9&lt;&gt;0,+(Y9/X9)*100,0)</f>
        <v>-74.728392761754</v>
      </c>
      <c r="AA9" s="19">
        <f>SUM(AA10:AA14)</f>
        <v>2203510</v>
      </c>
    </row>
    <row r="10" spans="1:27" ht="13.5">
      <c r="A10" s="5" t="s">
        <v>37</v>
      </c>
      <c r="B10" s="3"/>
      <c r="C10" s="22"/>
      <c r="D10" s="22"/>
      <c r="E10" s="23">
        <v>2005941</v>
      </c>
      <c r="F10" s="24">
        <v>2005941</v>
      </c>
      <c r="G10" s="24">
        <v>306987</v>
      </c>
      <c r="H10" s="24">
        <v>336547</v>
      </c>
      <c r="I10" s="24">
        <v>322435</v>
      </c>
      <c r="J10" s="24">
        <v>965969</v>
      </c>
      <c r="K10" s="24">
        <v>325859</v>
      </c>
      <c r="L10" s="24">
        <v>325209</v>
      </c>
      <c r="M10" s="24"/>
      <c r="N10" s="24">
        <v>651068</v>
      </c>
      <c r="O10" s="24"/>
      <c r="P10" s="24"/>
      <c r="Q10" s="24"/>
      <c r="R10" s="24"/>
      <c r="S10" s="24"/>
      <c r="T10" s="24"/>
      <c r="U10" s="24"/>
      <c r="V10" s="24"/>
      <c r="W10" s="24">
        <v>1617037</v>
      </c>
      <c r="X10" s="24">
        <v>1003002</v>
      </c>
      <c r="Y10" s="24">
        <v>614035</v>
      </c>
      <c r="Z10" s="6">
        <v>61.22</v>
      </c>
      <c r="AA10" s="22">
        <v>2005941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197569</v>
      </c>
      <c r="F13" s="24">
        <v>197569</v>
      </c>
      <c r="G13" s="24">
        <v>7342</v>
      </c>
      <c r="H13" s="24">
        <v>4711</v>
      </c>
      <c r="I13" s="24">
        <v>2342</v>
      </c>
      <c r="J13" s="24">
        <v>14395</v>
      </c>
      <c r="K13" s="24">
        <v>2842</v>
      </c>
      <c r="L13" s="24">
        <v>1684</v>
      </c>
      <c r="M13" s="24"/>
      <c r="N13" s="24">
        <v>4526</v>
      </c>
      <c r="O13" s="24"/>
      <c r="P13" s="24"/>
      <c r="Q13" s="24"/>
      <c r="R13" s="24"/>
      <c r="S13" s="24"/>
      <c r="T13" s="24"/>
      <c r="U13" s="24"/>
      <c r="V13" s="24"/>
      <c r="W13" s="24">
        <v>18921</v>
      </c>
      <c r="X13" s="24">
        <v>99000</v>
      </c>
      <c r="Y13" s="24">
        <v>-80079</v>
      </c>
      <c r="Z13" s="6">
        <v>-80.89</v>
      </c>
      <c r="AA13" s="22">
        <v>197569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5371500</v>
      </c>
      <c r="Y14" s="27">
        <v>-5371500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10791492</v>
      </c>
      <c r="F15" s="21">
        <f t="shared" si="2"/>
        <v>10791492</v>
      </c>
      <c r="G15" s="21">
        <f t="shared" si="2"/>
        <v>686995</v>
      </c>
      <c r="H15" s="21">
        <f t="shared" si="2"/>
        <v>1248821</v>
      </c>
      <c r="I15" s="21">
        <f t="shared" si="2"/>
        <v>691027</v>
      </c>
      <c r="J15" s="21">
        <f t="shared" si="2"/>
        <v>2626843</v>
      </c>
      <c r="K15" s="21">
        <f t="shared" si="2"/>
        <v>826550</v>
      </c>
      <c r="L15" s="21">
        <f t="shared" si="2"/>
        <v>546692</v>
      </c>
      <c r="M15" s="21">
        <f t="shared" si="2"/>
        <v>0</v>
      </c>
      <c r="N15" s="21">
        <f t="shared" si="2"/>
        <v>1373242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4000085</v>
      </c>
      <c r="X15" s="21">
        <f t="shared" si="2"/>
        <v>5396502</v>
      </c>
      <c r="Y15" s="21">
        <f t="shared" si="2"/>
        <v>-1396417</v>
      </c>
      <c r="Z15" s="4">
        <f>+IF(X15&lt;&gt;0,+(Y15/X15)*100,0)</f>
        <v>-25.876336189628024</v>
      </c>
      <c r="AA15" s="19">
        <f>SUM(AA16:AA18)</f>
        <v>10791492</v>
      </c>
    </row>
    <row r="16" spans="1:27" ht="13.5">
      <c r="A16" s="5" t="s">
        <v>43</v>
      </c>
      <c r="B16" s="3"/>
      <c r="C16" s="22"/>
      <c r="D16" s="22"/>
      <c r="E16" s="23">
        <v>1853</v>
      </c>
      <c r="F16" s="24">
        <v>1853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1002</v>
      </c>
      <c r="Y16" s="24">
        <v>-1002</v>
      </c>
      <c r="Z16" s="6">
        <v>-100</v>
      </c>
      <c r="AA16" s="22">
        <v>1853</v>
      </c>
    </row>
    <row r="17" spans="1:27" ht="13.5">
      <c r="A17" s="5" t="s">
        <v>44</v>
      </c>
      <c r="B17" s="3"/>
      <c r="C17" s="22"/>
      <c r="D17" s="22"/>
      <c r="E17" s="23">
        <v>10789639</v>
      </c>
      <c r="F17" s="24">
        <v>10789639</v>
      </c>
      <c r="G17" s="24">
        <v>686995</v>
      </c>
      <c r="H17" s="24">
        <v>1248821</v>
      </c>
      <c r="I17" s="24">
        <v>691027</v>
      </c>
      <c r="J17" s="24">
        <v>2626843</v>
      </c>
      <c r="K17" s="24">
        <v>826550</v>
      </c>
      <c r="L17" s="24">
        <v>546692</v>
      </c>
      <c r="M17" s="24"/>
      <c r="N17" s="24">
        <v>1373242</v>
      </c>
      <c r="O17" s="24"/>
      <c r="P17" s="24"/>
      <c r="Q17" s="24"/>
      <c r="R17" s="24"/>
      <c r="S17" s="24"/>
      <c r="T17" s="24"/>
      <c r="U17" s="24"/>
      <c r="V17" s="24"/>
      <c r="W17" s="24">
        <v>4000085</v>
      </c>
      <c r="X17" s="24">
        <v>5395500</v>
      </c>
      <c r="Y17" s="24">
        <v>-1395415</v>
      </c>
      <c r="Z17" s="6">
        <v>-25.86</v>
      </c>
      <c r="AA17" s="22">
        <v>10789639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189920336</v>
      </c>
      <c r="F19" s="21">
        <f t="shared" si="3"/>
        <v>189920336</v>
      </c>
      <c r="G19" s="21">
        <f t="shared" si="3"/>
        <v>13631537</v>
      </c>
      <c r="H19" s="21">
        <f t="shared" si="3"/>
        <v>11887987</v>
      </c>
      <c r="I19" s="21">
        <f t="shared" si="3"/>
        <v>12945768</v>
      </c>
      <c r="J19" s="21">
        <f t="shared" si="3"/>
        <v>38465292</v>
      </c>
      <c r="K19" s="21">
        <f t="shared" si="3"/>
        <v>10982555</v>
      </c>
      <c r="L19" s="21">
        <f t="shared" si="3"/>
        <v>11058062</v>
      </c>
      <c r="M19" s="21">
        <f t="shared" si="3"/>
        <v>0</v>
      </c>
      <c r="N19" s="21">
        <f t="shared" si="3"/>
        <v>22040617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60505909</v>
      </c>
      <c r="X19" s="21">
        <f t="shared" si="3"/>
        <v>89588994</v>
      </c>
      <c r="Y19" s="21">
        <f t="shared" si="3"/>
        <v>-29083085</v>
      </c>
      <c r="Z19" s="4">
        <f>+IF(X19&lt;&gt;0,+(Y19/X19)*100,0)</f>
        <v>-32.4627877839548</v>
      </c>
      <c r="AA19" s="19">
        <f>SUM(AA20:AA23)</f>
        <v>189920336</v>
      </c>
    </row>
    <row r="20" spans="1:27" ht="13.5">
      <c r="A20" s="5" t="s">
        <v>47</v>
      </c>
      <c r="B20" s="3"/>
      <c r="C20" s="22"/>
      <c r="D20" s="22"/>
      <c r="E20" s="23">
        <v>134568680</v>
      </c>
      <c r="F20" s="24">
        <v>134568680</v>
      </c>
      <c r="G20" s="24">
        <v>8369368</v>
      </c>
      <c r="H20" s="24">
        <v>7472613</v>
      </c>
      <c r="I20" s="24">
        <v>6999266</v>
      </c>
      <c r="J20" s="24">
        <v>22841247</v>
      </c>
      <c r="K20" s="24">
        <v>6276739</v>
      </c>
      <c r="L20" s="24">
        <v>6838368</v>
      </c>
      <c r="M20" s="24"/>
      <c r="N20" s="24">
        <v>13115107</v>
      </c>
      <c r="O20" s="24"/>
      <c r="P20" s="24"/>
      <c r="Q20" s="24"/>
      <c r="R20" s="24"/>
      <c r="S20" s="24"/>
      <c r="T20" s="24"/>
      <c r="U20" s="24"/>
      <c r="V20" s="24"/>
      <c r="W20" s="24">
        <v>35956354</v>
      </c>
      <c r="X20" s="24">
        <v>67284498</v>
      </c>
      <c r="Y20" s="24">
        <v>-31328144</v>
      </c>
      <c r="Z20" s="6">
        <v>-46.56</v>
      </c>
      <c r="AA20" s="22">
        <v>134568680</v>
      </c>
    </row>
    <row r="21" spans="1:27" ht="13.5">
      <c r="A21" s="5" t="s">
        <v>48</v>
      </c>
      <c r="B21" s="3"/>
      <c r="C21" s="22"/>
      <c r="D21" s="22"/>
      <c r="E21" s="23">
        <v>36699864</v>
      </c>
      <c r="F21" s="24">
        <v>36699864</v>
      </c>
      <c r="G21" s="24">
        <v>3645135</v>
      </c>
      <c r="H21" s="24">
        <v>2821996</v>
      </c>
      <c r="I21" s="24">
        <v>4333095</v>
      </c>
      <c r="J21" s="24">
        <v>10800226</v>
      </c>
      <c r="K21" s="24">
        <v>3174319</v>
      </c>
      <c r="L21" s="24">
        <v>2607457</v>
      </c>
      <c r="M21" s="24"/>
      <c r="N21" s="24">
        <v>5781776</v>
      </c>
      <c r="O21" s="24"/>
      <c r="P21" s="24"/>
      <c r="Q21" s="24"/>
      <c r="R21" s="24"/>
      <c r="S21" s="24"/>
      <c r="T21" s="24"/>
      <c r="U21" s="24"/>
      <c r="V21" s="24"/>
      <c r="W21" s="24">
        <v>16582002</v>
      </c>
      <c r="X21" s="24">
        <v>18349998</v>
      </c>
      <c r="Y21" s="24">
        <v>-1767996</v>
      </c>
      <c r="Z21" s="6">
        <v>-9.63</v>
      </c>
      <c r="AA21" s="22">
        <v>36699864</v>
      </c>
    </row>
    <row r="22" spans="1:27" ht="13.5">
      <c r="A22" s="5" t="s">
        <v>49</v>
      </c>
      <c r="B22" s="3"/>
      <c r="C22" s="25"/>
      <c r="D22" s="25"/>
      <c r="E22" s="26">
        <v>7908840</v>
      </c>
      <c r="F22" s="27">
        <v>7908840</v>
      </c>
      <c r="G22" s="27">
        <v>724412</v>
      </c>
      <c r="H22" s="27">
        <v>710819</v>
      </c>
      <c r="I22" s="27">
        <v>723467</v>
      </c>
      <c r="J22" s="27">
        <v>2158698</v>
      </c>
      <c r="K22" s="27">
        <v>640458</v>
      </c>
      <c r="L22" s="27">
        <v>722491</v>
      </c>
      <c r="M22" s="27"/>
      <c r="N22" s="27">
        <v>1362949</v>
      </c>
      <c r="O22" s="27"/>
      <c r="P22" s="27"/>
      <c r="Q22" s="27"/>
      <c r="R22" s="27"/>
      <c r="S22" s="27"/>
      <c r="T22" s="27"/>
      <c r="U22" s="27"/>
      <c r="V22" s="27"/>
      <c r="W22" s="27">
        <v>3521647</v>
      </c>
      <c r="X22" s="27">
        <v>3954498</v>
      </c>
      <c r="Y22" s="27">
        <v>-432851</v>
      </c>
      <c r="Z22" s="7">
        <v>-10.95</v>
      </c>
      <c r="AA22" s="25">
        <v>7908840</v>
      </c>
    </row>
    <row r="23" spans="1:27" ht="13.5">
      <c r="A23" s="5" t="s">
        <v>50</v>
      </c>
      <c r="B23" s="3"/>
      <c r="C23" s="22"/>
      <c r="D23" s="22"/>
      <c r="E23" s="23">
        <v>10742952</v>
      </c>
      <c r="F23" s="24">
        <v>10742952</v>
      </c>
      <c r="G23" s="24">
        <v>892622</v>
      </c>
      <c r="H23" s="24">
        <v>882559</v>
      </c>
      <c r="I23" s="24">
        <v>889940</v>
      </c>
      <c r="J23" s="24">
        <v>2665121</v>
      </c>
      <c r="K23" s="24">
        <v>891039</v>
      </c>
      <c r="L23" s="24">
        <v>889746</v>
      </c>
      <c r="M23" s="24"/>
      <c r="N23" s="24">
        <v>1780785</v>
      </c>
      <c r="O23" s="24"/>
      <c r="P23" s="24"/>
      <c r="Q23" s="24"/>
      <c r="R23" s="24"/>
      <c r="S23" s="24"/>
      <c r="T23" s="24"/>
      <c r="U23" s="24"/>
      <c r="V23" s="24"/>
      <c r="W23" s="24">
        <v>4445906</v>
      </c>
      <c r="X23" s="24"/>
      <c r="Y23" s="24">
        <v>4445906</v>
      </c>
      <c r="Z23" s="6">
        <v>0</v>
      </c>
      <c r="AA23" s="22">
        <v>10742952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345239153</v>
      </c>
      <c r="F25" s="42">
        <f t="shared" si="4"/>
        <v>345239153</v>
      </c>
      <c r="G25" s="42">
        <f t="shared" si="4"/>
        <v>18043405</v>
      </c>
      <c r="H25" s="42">
        <f t="shared" si="4"/>
        <v>100003765</v>
      </c>
      <c r="I25" s="42">
        <f t="shared" si="4"/>
        <v>17524921</v>
      </c>
      <c r="J25" s="42">
        <f t="shared" si="4"/>
        <v>135572091</v>
      </c>
      <c r="K25" s="42">
        <f t="shared" si="4"/>
        <v>15261472</v>
      </c>
      <c r="L25" s="42">
        <f t="shared" si="4"/>
        <v>14067074</v>
      </c>
      <c r="M25" s="42">
        <f t="shared" si="4"/>
        <v>0</v>
      </c>
      <c r="N25" s="42">
        <f t="shared" si="4"/>
        <v>29328546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164900637</v>
      </c>
      <c r="X25" s="42">
        <f t="shared" si="4"/>
        <v>172620996</v>
      </c>
      <c r="Y25" s="42">
        <f t="shared" si="4"/>
        <v>-7720359</v>
      </c>
      <c r="Z25" s="43">
        <f>+IF(X25&lt;&gt;0,+(Y25/X25)*100,0)</f>
        <v>-4.47243335335639</v>
      </c>
      <c r="AA25" s="40">
        <f>+AA5+AA9+AA15+AA19+AA24</f>
        <v>345239153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97214146</v>
      </c>
      <c r="F28" s="21">
        <f t="shared" si="5"/>
        <v>97214146</v>
      </c>
      <c r="G28" s="21">
        <f t="shared" si="5"/>
        <v>4555737</v>
      </c>
      <c r="H28" s="21">
        <f t="shared" si="5"/>
        <v>5926966</v>
      </c>
      <c r="I28" s="21">
        <f t="shared" si="5"/>
        <v>5854548</v>
      </c>
      <c r="J28" s="21">
        <f t="shared" si="5"/>
        <v>16337251</v>
      </c>
      <c r="K28" s="21">
        <f t="shared" si="5"/>
        <v>5268963</v>
      </c>
      <c r="L28" s="21">
        <f t="shared" si="5"/>
        <v>5822110</v>
      </c>
      <c r="M28" s="21">
        <f t="shared" si="5"/>
        <v>0</v>
      </c>
      <c r="N28" s="21">
        <f t="shared" si="5"/>
        <v>11091073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27428324</v>
      </c>
      <c r="X28" s="21">
        <f t="shared" si="5"/>
        <v>47556996</v>
      </c>
      <c r="Y28" s="21">
        <f t="shared" si="5"/>
        <v>-20128672</v>
      </c>
      <c r="Z28" s="4">
        <f>+IF(X28&lt;&gt;0,+(Y28/X28)*100,0)</f>
        <v>-42.32536470554196</v>
      </c>
      <c r="AA28" s="19">
        <f>SUM(AA29:AA31)</f>
        <v>97214146</v>
      </c>
    </row>
    <row r="29" spans="1:27" ht="13.5">
      <c r="A29" s="5" t="s">
        <v>33</v>
      </c>
      <c r="B29" s="3"/>
      <c r="C29" s="22"/>
      <c r="D29" s="22"/>
      <c r="E29" s="23">
        <v>36010776</v>
      </c>
      <c r="F29" s="24">
        <v>36010776</v>
      </c>
      <c r="G29" s="24">
        <v>2060263</v>
      </c>
      <c r="H29" s="24">
        <v>2488227</v>
      </c>
      <c r="I29" s="24">
        <v>2336113</v>
      </c>
      <c r="J29" s="24">
        <v>6884603</v>
      </c>
      <c r="K29" s="24">
        <v>2309966</v>
      </c>
      <c r="L29" s="24">
        <v>2008867</v>
      </c>
      <c r="M29" s="24"/>
      <c r="N29" s="24">
        <v>4318833</v>
      </c>
      <c r="O29" s="24"/>
      <c r="P29" s="24"/>
      <c r="Q29" s="24"/>
      <c r="R29" s="24"/>
      <c r="S29" s="24"/>
      <c r="T29" s="24"/>
      <c r="U29" s="24"/>
      <c r="V29" s="24"/>
      <c r="W29" s="24">
        <v>11203436</v>
      </c>
      <c r="X29" s="24">
        <v>18005496</v>
      </c>
      <c r="Y29" s="24">
        <v>-6802060</v>
      </c>
      <c r="Z29" s="6">
        <v>-37.78</v>
      </c>
      <c r="AA29" s="22">
        <v>36010776</v>
      </c>
    </row>
    <row r="30" spans="1:27" ht="13.5">
      <c r="A30" s="5" t="s">
        <v>34</v>
      </c>
      <c r="B30" s="3"/>
      <c r="C30" s="25"/>
      <c r="D30" s="25"/>
      <c r="E30" s="26">
        <v>38977300</v>
      </c>
      <c r="F30" s="27">
        <v>38977300</v>
      </c>
      <c r="G30" s="27">
        <v>1429713</v>
      </c>
      <c r="H30" s="27">
        <v>1522661</v>
      </c>
      <c r="I30" s="27">
        <v>1943663</v>
      </c>
      <c r="J30" s="27">
        <v>4896037</v>
      </c>
      <c r="K30" s="27">
        <v>1545577</v>
      </c>
      <c r="L30" s="27">
        <v>2464365</v>
      </c>
      <c r="M30" s="27"/>
      <c r="N30" s="27">
        <v>4009942</v>
      </c>
      <c r="O30" s="27"/>
      <c r="P30" s="27"/>
      <c r="Q30" s="27"/>
      <c r="R30" s="27"/>
      <c r="S30" s="27"/>
      <c r="T30" s="27"/>
      <c r="U30" s="27"/>
      <c r="V30" s="27"/>
      <c r="W30" s="27">
        <v>8905979</v>
      </c>
      <c r="X30" s="27">
        <v>19488498</v>
      </c>
      <c r="Y30" s="27">
        <v>-10582519</v>
      </c>
      <c r="Z30" s="7">
        <v>-54.3</v>
      </c>
      <c r="AA30" s="25">
        <v>38977300</v>
      </c>
    </row>
    <row r="31" spans="1:27" ht="13.5">
      <c r="A31" s="5" t="s">
        <v>35</v>
      </c>
      <c r="B31" s="3"/>
      <c r="C31" s="22"/>
      <c r="D31" s="22"/>
      <c r="E31" s="23">
        <v>22226070</v>
      </c>
      <c r="F31" s="24">
        <v>22226070</v>
      </c>
      <c r="G31" s="24">
        <v>1065761</v>
      </c>
      <c r="H31" s="24">
        <v>1916078</v>
      </c>
      <c r="I31" s="24">
        <v>1574772</v>
      </c>
      <c r="J31" s="24">
        <v>4556611</v>
      </c>
      <c r="K31" s="24">
        <v>1413420</v>
      </c>
      <c r="L31" s="24">
        <v>1348878</v>
      </c>
      <c r="M31" s="24"/>
      <c r="N31" s="24">
        <v>2762298</v>
      </c>
      <c r="O31" s="24"/>
      <c r="P31" s="24"/>
      <c r="Q31" s="24"/>
      <c r="R31" s="24"/>
      <c r="S31" s="24"/>
      <c r="T31" s="24"/>
      <c r="U31" s="24"/>
      <c r="V31" s="24"/>
      <c r="W31" s="24">
        <v>7318909</v>
      </c>
      <c r="X31" s="24">
        <v>10063002</v>
      </c>
      <c r="Y31" s="24">
        <v>-2744093</v>
      </c>
      <c r="Z31" s="6">
        <v>-27.27</v>
      </c>
      <c r="AA31" s="22">
        <v>22226070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28197306</v>
      </c>
      <c r="F32" s="21">
        <f t="shared" si="6"/>
        <v>28197306</v>
      </c>
      <c r="G32" s="21">
        <f t="shared" si="6"/>
        <v>2497965</v>
      </c>
      <c r="H32" s="21">
        <f t="shared" si="6"/>
        <v>2533647</v>
      </c>
      <c r="I32" s="21">
        <f t="shared" si="6"/>
        <v>3075625</v>
      </c>
      <c r="J32" s="21">
        <f t="shared" si="6"/>
        <v>8107237</v>
      </c>
      <c r="K32" s="21">
        <f t="shared" si="6"/>
        <v>2462994</v>
      </c>
      <c r="L32" s="21">
        <f t="shared" si="6"/>
        <v>2614539</v>
      </c>
      <c r="M32" s="21">
        <f t="shared" si="6"/>
        <v>0</v>
      </c>
      <c r="N32" s="21">
        <f t="shared" si="6"/>
        <v>5077533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13184770</v>
      </c>
      <c r="X32" s="21">
        <f t="shared" si="6"/>
        <v>13048500</v>
      </c>
      <c r="Y32" s="21">
        <f t="shared" si="6"/>
        <v>136270</v>
      </c>
      <c r="Z32" s="4">
        <f>+IF(X32&lt;&gt;0,+(Y32/X32)*100,0)</f>
        <v>1.0443345978464957</v>
      </c>
      <c r="AA32" s="19">
        <f>SUM(AA33:AA37)</f>
        <v>28197306</v>
      </c>
    </row>
    <row r="33" spans="1:27" ht="13.5">
      <c r="A33" s="5" t="s">
        <v>37</v>
      </c>
      <c r="B33" s="3"/>
      <c r="C33" s="22"/>
      <c r="D33" s="22"/>
      <c r="E33" s="23">
        <v>26109147</v>
      </c>
      <c r="F33" s="24">
        <v>26109147</v>
      </c>
      <c r="G33" s="24">
        <v>1413158</v>
      </c>
      <c r="H33" s="24">
        <v>1306226</v>
      </c>
      <c r="I33" s="24">
        <v>1703804</v>
      </c>
      <c r="J33" s="24">
        <v>4423188</v>
      </c>
      <c r="K33" s="24">
        <v>1414794</v>
      </c>
      <c r="L33" s="24">
        <v>1517645</v>
      </c>
      <c r="M33" s="24"/>
      <c r="N33" s="24">
        <v>2932439</v>
      </c>
      <c r="O33" s="24"/>
      <c r="P33" s="24"/>
      <c r="Q33" s="24"/>
      <c r="R33" s="24"/>
      <c r="S33" s="24"/>
      <c r="T33" s="24"/>
      <c r="U33" s="24"/>
      <c r="V33" s="24"/>
      <c r="W33" s="24">
        <v>7355627</v>
      </c>
      <c r="X33" s="24">
        <v>12004500</v>
      </c>
      <c r="Y33" s="24">
        <v>-4648873</v>
      </c>
      <c r="Z33" s="6">
        <v>-38.73</v>
      </c>
      <c r="AA33" s="22">
        <v>26109147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418156</v>
      </c>
      <c r="F35" s="24">
        <v>418156</v>
      </c>
      <c r="G35" s="24"/>
      <c r="H35" s="24">
        <v>10797</v>
      </c>
      <c r="I35" s="24">
        <v>9679</v>
      </c>
      <c r="J35" s="24">
        <v>20476</v>
      </c>
      <c r="K35" s="24"/>
      <c r="L35" s="24">
        <v>9758</v>
      </c>
      <c r="M35" s="24"/>
      <c r="N35" s="24">
        <v>9758</v>
      </c>
      <c r="O35" s="24"/>
      <c r="P35" s="24"/>
      <c r="Q35" s="24"/>
      <c r="R35" s="24"/>
      <c r="S35" s="24"/>
      <c r="T35" s="24"/>
      <c r="U35" s="24"/>
      <c r="V35" s="24"/>
      <c r="W35" s="24">
        <v>30234</v>
      </c>
      <c r="X35" s="24">
        <v>208998</v>
      </c>
      <c r="Y35" s="24">
        <v>-178764</v>
      </c>
      <c r="Z35" s="6">
        <v>-85.53</v>
      </c>
      <c r="AA35" s="22">
        <v>418156</v>
      </c>
    </row>
    <row r="36" spans="1:27" ht="13.5">
      <c r="A36" s="5" t="s">
        <v>40</v>
      </c>
      <c r="B36" s="3"/>
      <c r="C36" s="22"/>
      <c r="D36" s="22"/>
      <c r="E36" s="23">
        <v>1670003</v>
      </c>
      <c r="F36" s="24">
        <v>1670003</v>
      </c>
      <c r="G36" s="24">
        <v>169588</v>
      </c>
      <c r="H36" s="24">
        <v>248499</v>
      </c>
      <c r="I36" s="24">
        <v>237080</v>
      </c>
      <c r="J36" s="24">
        <v>655167</v>
      </c>
      <c r="K36" s="24">
        <v>261752</v>
      </c>
      <c r="L36" s="24">
        <v>258309</v>
      </c>
      <c r="M36" s="24"/>
      <c r="N36" s="24">
        <v>520061</v>
      </c>
      <c r="O36" s="24"/>
      <c r="P36" s="24"/>
      <c r="Q36" s="24"/>
      <c r="R36" s="24"/>
      <c r="S36" s="24"/>
      <c r="T36" s="24"/>
      <c r="U36" s="24"/>
      <c r="V36" s="24"/>
      <c r="W36" s="24">
        <v>1175228</v>
      </c>
      <c r="X36" s="24">
        <v>835002</v>
      </c>
      <c r="Y36" s="24">
        <v>340226</v>
      </c>
      <c r="Z36" s="6">
        <v>40.75</v>
      </c>
      <c r="AA36" s="22">
        <v>1670003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915219</v>
      </c>
      <c r="H37" s="27">
        <v>968125</v>
      </c>
      <c r="I37" s="27">
        <v>1125062</v>
      </c>
      <c r="J37" s="27">
        <v>3008406</v>
      </c>
      <c r="K37" s="27">
        <v>786448</v>
      </c>
      <c r="L37" s="27">
        <v>828827</v>
      </c>
      <c r="M37" s="27"/>
      <c r="N37" s="27">
        <v>1615275</v>
      </c>
      <c r="O37" s="27"/>
      <c r="P37" s="27"/>
      <c r="Q37" s="27"/>
      <c r="R37" s="27"/>
      <c r="S37" s="27"/>
      <c r="T37" s="27"/>
      <c r="U37" s="27"/>
      <c r="V37" s="27"/>
      <c r="W37" s="27">
        <v>4623681</v>
      </c>
      <c r="X37" s="27"/>
      <c r="Y37" s="27">
        <v>4623681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60295876</v>
      </c>
      <c r="F38" s="21">
        <f t="shared" si="7"/>
        <v>60295876</v>
      </c>
      <c r="G38" s="21">
        <f t="shared" si="7"/>
        <v>5378597</v>
      </c>
      <c r="H38" s="21">
        <f t="shared" si="7"/>
        <v>3445015</v>
      </c>
      <c r="I38" s="21">
        <f t="shared" si="7"/>
        <v>4650915</v>
      </c>
      <c r="J38" s="21">
        <f t="shared" si="7"/>
        <v>13474527</v>
      </c>
      <c r="K38" s="21">
        <f t="shared" si="7"/>
        <v>3627163</v>
      </c>
      <c r="L38" s="21">
        <f t="shared" si="7"/>
        <v>4714643</v>
      </c>
      <c r="M38" s="21">
        <f t="shared" si="7"/>
        <v>0</v>
      </c>
      <c r="N38" s="21">
        <f t="shared" si="7"/>
        <v>8341806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21816333</v>
      </c>
      <c r="X38" s="21">
        <f t="shared" si="7"/>
        <v>28747998</v>
      </c>
      <c r="Y38" s="21">
        <f t="shared" si="7"/>
        <v>-6931665</v>
      </c>
      <c r="Z38" s="4">
        <f>+IF(X38&lt;&gt;0,+(Y38/X38)*100,0)</f>
        <v>-24.111818151650073</v>
      </c>
      <c r="AA38" s="19">
        <f>SUM(AA39:AA41)</f>
        <v>60295876</v>
      </c>
    </row>
    <row r="39" spans="1:27" ht="13.5">
      <c r="A39" s="5" t="s">
        <v>43</v>
      </c>
      <c r="B39" s="3"/>
      <c r="C39" s="22"/>
      <c r="D39" s="22"/>
      <c r="E39" s="23">
        <v>3273857</v>
      </c>
      <c r="F39" s="24">
        <v>3273857</v>
      </c>
      <c r="G39" s="24">
        <v>367201</v>
      </c>
      <c r="H39" s="24">
        <v>344451</v>
      </c>
      <c r="I39" s="24">
        <v>455869</v>
      </c>
      <c r="J39" s="24">
        <v>1167521</v>
      </c>
      <c r="K39" s="24">
        <v>365492</v>
      </c>
      <c r="L39" s="24">
        <v>459187</v>
      </c>
      <c r="M39" s="24"/>
      <c r="N39" s="24">
        <v>824679</v>
      </c>
      <c r="O39" s="24"/>
      <c r="P39" s="24"/>
      <c r="Q39" s="24"/>
      <c r="R39" s="24"/>
      <c r="S39" s="24"/>
      <c r="T39" s="24"/>
      <c r="U39" s="24"/>
      <c r="V39" s="24"/>
      <c r="W39" s="24">
        <v>1992200</v>
      </c>
      <c r="X39" s="24">
        <v>1636998</v>
      </c>
      <c r="Y39" s="24">
        <v>355202</v>
      </c>
      <c r="Z39" s="6">
        <v>21.7</v>
      </c>
      <c r="AA39" s="22">
        <v>3273857</v>
      </c>
    </row>
    <row r="40" spans="1:27" ht="13.5">
      <c r="A40" s="5" t="s">
        <v>44</v>
      </c>
      <c r="B40" s="3"/>
      <c r="C40" s="22"/>
      <c r="D40" s="22"/>
      <c r="E40" s="23">
        <v>57022019</v>
      </c>
      <c r="F40" s="24">
        <v>57022019</v>
      </c>
      <c r="G40" s="24">
        <v>5011396</v>
      </c>
      <c r="H40" s="24">
        <v>3100564</v>
      </c>
      <c r="I40" s="24">
        <v>4195046</v>
      </c>
      <c r="J40" s="24">
        <v>12307006</v>
      </c>
      <c r="K40" s="24">
        <v>3261671</v>
      </c>
      <c r="L40" s="24">
        <v>4255456</v>
      </c>
      <c r="M40" s="24"/>
      <c r="N40" s="24">
        <v>7517127</v>
      </c>
      <c r="O40" s="24"/>
      <c r="P40" s="24"/>
      <c r="Q40" s="24"/>
      <c r="R40" s="24"/>
      <c r="S40" s="24"/>
      <c r="T40" s="24"/>
      <c r="U40" s="24"/>
      <c r="V40" s="24"/>
      <c r="W40" s="24">
        <v>19824133</v>
      </c>
      <c r="X40" s="24">
        <v>27111000</v>
      </c>
      <c r="Y40" s="24">
        <v>-7286867</v>
      </c>
      <c r="Z40" s="6">
        <v>-26.88</v>
      </c>
      <c r="AA40" s="22">
        <v>57022019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152898000</v>
      </c>
      <c r="F42" s="21">
        <f t="shared" si="8"/>
        <v>152898000</v>
      </c>
      <c r="G42" s="21">
        <f t="shared" si="8"/>
        <v>2799122</v>
      </c>
      <c r="H42" s="21">
        <f t="shared" si="8"/>
        <v>16923149</v>
      </c>
      <c r="I42" s="21">
        <f t="shared" si="8"/>
        <v>5758755</v>
      </c>
      <c r="J42" s="21">
        <f t="shared" si="8"/>
        <v>25481026</v>
      </c>
      <c r="K42" s="21">
        <f t="shared" si="8"/>
        <v>4269471</v>
      </c>
      <c r="L42" s="21">
        <f t="shared" si="8"/>
        <v>11599034</v>
      </c>
      <c r="M42" s="21">
        <f t="shared" si="8"/>
        <v>0</v>
      </c>
      <c r="N42" s="21">
        <f t="shared" si="8"/>
        <v>15868505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41349531</v>
      </c>
      <c r="X42" s="21">
        <f t="shared" si="8"/>
        <v>76449000</v>
      </c>
      <c r="Y42" s="21">
        <f t="shared" si="8"/>
        <v>-35099469</v>
      </c>
      <c r="Z42" s="4">
        <f>+IF(X42&lt;&gt;0,+(Y42/X42)*100,0)</f>
        <v>-45.91226700153043</v>
      </c>
      <c r="AA42" s="19">
        <f>SUM(AA43:AA46)</f>
        <v>152898000</v>
      </c>
    </row>
    <row r="43" spans="1:27" ht="13.5">
      <c r="A43" s="5" t="s">
        <v>47</v>
      </c>
      <c r="B43" s="3"/>
      <c r="C43" s="22"/>
      <c r="D43" s="22"/>
      <c r="E43" s="23">
        <v>108404114</v>
      </c>
      <c r="F43" s="24">
        <v>108404114</v>
      </c>
      <c r="G43" s="24">
        <v>923114</v>
      </c>
      <c r="H43" s="24">
        <v>14832587</v>
      </c>
      <c r="I43" s="24">
        <v>3214608</v>
      </c>
      <c r="J43" s="24">
        <v>18970309</v>
      </c>
      <c r="K43" s="24">
        <v>1606389</v>
      </c>
      <c r="L43" s="24">
        <v>8577878</v>
      </c>
      <c r="M43" s="24"/>
      <c r="N43" s="24">
        <v>10184267</v>
      </c>
      <c r="O43" s="24"/>
      <c r="P43" s="24"/>
      <c r="Q43" s="24"/>
      <c r="R43" s="24"/>
      <c r="S43" s="24"/>
      <c r="T43" s="24"/>
      <c r="U43" s="24"/>
      <c r="V43" s="24"/>
      <c r="W43" s="24">
        <v>29154576</v>
      </c>
      <c r="X43" s="24">
        <v>54202002</v>
      </c>
      <c r="Y43" s="24">
        <v>-25047426</v>
      </c>
      <c r="Z43" s="6">
        <v>-46.21</v>
      </c>
      <c r="AA43" s="22">
        <v>108404114</v>
      </c>
    </row>
    <row r="44" spans="1:27" ht="13.5">
      <c r="A44" s="5" t="s">
        <v>48</v>
      </c>
      <c r="B44" s="3"/>
      <c r="C44" s="22"/>
      <c r="D44" s="22"/>
      <c r="E44" s="23">
        <v>16937910</v>
      </c>
      <c r="F44" s="24">
        <v>16937910</v>
      </c>
      <c r="G44" s="24">
        <v>707409</v>
      </c>
      <c r="H44" s="24">
        <v>529000</v>
      </c>
      <c r="I44" s="24">
        <v>1100574</v>
      </c>
      <c r="J44" s="24">
        <v>2336983</v>
      </c>
      <c r="K44" s="24">
        <v>1042422</v>
      </c>
      <c r="L44" s="24">
        <v>1588230</v>
      </c>
      <c r="M44" s="24"/>
      <c r="N44" s="24">
        <v>2630652</v>
      </c>
      <c r="O44" s="24"/>
      <c r="P44" s="24"/>
      <c r="Q44" s="24"/>
      <c r="R44" s="24"/>
      <c r="S44" s="24"/>
      <c r="T44" s="24"/>
      <c r="U44" s="24"/>
      <c r="V44" s="24"/>
      <c r="W44" s="24">
        <v>4967635</v>
      </c>
      <c r="X44" s="24">
        <v>8469000</v>
      </c>
      <c r="Y44" s="24">
        <v>-3501365</v>
      </c>
      <c r="Z44" s="6">
        <v>-41.34</v>
      </c>
      <c r="AA44" s="22">
        <v>16937910</v>
      </c>
    </row>
    <row r="45" spans="1:27" ht="13.5">
      <c r="A45" s="5" t="s">
        <v>49</v>
      </c>
      <c r="B45" s="3"/>
      <c r="C45" s="25"/>
      <c r="D45" s="25"/>
      <c r="E45" s="26">
        <v>8438575</v>
      </c>
      <c r="F45" s="27">
        <v>8438575</v>
      </c>
      <c r="G45" s="27">
        <v>571906</v>
      </c>
      <c r="H45" s="27">
        <v>652437</v>
      </c>
      <c r="I45" s="27">
        <v>623402</v>
      </c>
      <c r="J45" s="27">
        <v>1847745</v>
      </c>
      <c r="K45" s="27">
        <v>803368</v>
      </c>
      <c r="L45" s="27">
        <v>648295</v>
      </c>
      <c r="M45" s="27"/>
      <c r="N45" s="27">
        <v>1451663</v>
      </c>
      <c r="O45" s="27"/>
      <c r="P45" s="27"/>
      <c r="Q45" s="27"/>
      <c r="R45" s="27"/>
      <c r="S45" s="27"/>
      <c r="T45" s="27"/>
      <c r="U45" s="27"/>
      <c r="V45" s="27"/>
      <c r="W45" s="27">
        <v>3299408</v>
      </c>
      <c r="X45" s="27">
        <v>4219500</v>
      </c>
      <c r="Y45" s="27">
        <v>-920092</v>
      </c>
      <c r="Z45" s="7">
        <v>-21.81</v>
      </c>
      <c r="AA45" s="25">
        <v>8438575</v>
      </c>
    </row>
    <row r="46" spans="1:27" ht="13.5">
      <c r="A46" s="5" t="s">
        <v>50</v>
      </c>
      <c r="B46" s="3"/>
      <c r="C46" s="22"/>
      <c r="D46" s="22"/>
      <c r="E46" s="23">
        <v>19117401</v>
      </c>
      <c r="F46" s="24">
        <v>19117401</v>
      </c>
      <c r="G46" s="24">
        <v>596693</v>
      </c>
      <c r="H46" s="24">
        <v>909125</v>
      </c>
      <c r="I46" s="24">
        <v>820171</v>
      </c>
      <c r="J46" s="24">
        <v>2325989</v>
      </c>
      <c r="K46" s="24">
        <v>817292</v>
      </c>
      <c r="L46" s="24">
        <v>784631</v>
      </c>
      <c r="M46" s="24"/>
      <c r="N46" s="24">
        <v>1601923</v>
      </c>
      <c r="O46" s="24"/>
      <c r="P46" s="24"/>
      <c r="Q46" s="24"/>
      <c r="R46" s="24"/>
      <c r="S46" s="24"/>
      <c r="T46" s="24"/>
      <c r="U46" s="24"/>
      <c r="V46" s="24"/>
      <c r="W46" s="24">
        <v>3927912</v>
      </c>
      <c r="X46" s="24">
        <v>9558498</v>
      </c>
      <c r="Y46" s="24">
        <v>-5630586</v>
      </c>
      <c r="Z46" s="6">
        <v>-58.91</v>
      </c>
      <c r="AA46" s="22">
        <v>19117401</v>
      </c>
    </row>
    <row r="47" spans="1:27" ht="13.5">
      <c r="A47" s="2" t="s">
        <v>51</v>
      </c>
      <c r="B47" s="8" t="s">
        <v>52</v>
      </c>
      <c r="C47" s="19"/>
      <c r="D47" s="19"/>
      <c r="E47" s="20">
        <v>6633825</v>
      </c>
      <c r="F47" s="21">
        <v>6633825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3316998</v>
      </c>
      <c r="Y47" s="21">
        <v>-3316998</v>
      </c>
      <c r="Z47" s="4">
        <v>-100</v>
      </c>
      <c r="AA47" s="19">
        <v>6633825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345239153</v>
      </c>
      <c r="F48" s="42">
        <f t="shared" si="9"/>
        <v>345239153</v>
      </c>
      <c r="G48" s="42">
        <f t="shared" si="9"/>
        <v>15231421</v>
      </c>
      <c r="H48" s="42">
        <f t="shared" si="9"/>
        <v>28828777</v>
      </c>
      <c r="I48" s="42">
        <f t="shared" si="9"/>
        <v>19339843</v>
      </c>
      <c r="J48" s="42">
        <f t="shared" si="9"/>
        <v>63400041</v>
      </c>
      <c r="K48" s="42">
        <f t="shared" si="9"/>
        <v>15628591</v>
      </c>
      <c r="L48" s="42">
        <f t="shared" si="9"/>
        <v>24750326</v>
      </c>
      <c r="M48" s="42">
        <f t="shared" si="9"/>
        <v>0</v>
      </c>
      <c r="N48" s="42">
        <f t="shared" si="9"/>
        <v>40378917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103778958</v>
      </c>
      <c r="X48" s="42">
        <f t="shared" si="9"/>
        <v>169119492</v>
      </c>
      <c r="Y48" s="42">
        <f t="shared" si="9"/>
        <v>-65340534</v>
      </c>
      <c r="Z48" s="43">
        <f>+IF(X48&lt;&gt;0,+(Y48/X48)*100,0)</f>
        <v>-38.635720358005806</v>
      </c>
      <c r="AA48" s="40">
        <f>+AA28+AA32+AA38+AA42+AA47</f>
        <v>345239153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2811984</v>
      </c>
      <c r="H49" s="46">
        <f t="shared" si="10"/>
        <v>71174988</v>
      </c>
      <c r="I49" s="46">
        <f t="shared" si="10"/>
        <v>-1814922</v>
      </c>
      <c r="J49" s="46">
        <f t="shared" si="10"/>
        <v>72172050</v>
      </c>
      <c r="K49" s="46">
        <f t="shared" si="10"/>
        <v>-367119</v>
      </c>
      <c r="L49" s="46">
        <f t="shared" si="10"/>
        <v>-10683252</v>
      </c>
      <c r="M49" s="46">
        <f t="shared" si="10"/>
        <v>0</v>
      </c>
      <c r="N49" s="46">
        <f t="shared" si="10"/>
        <v>-11050371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61121679</v>
      </c>
      <c r="X49" s="46">
        <f>IF(F25=F48,0,X25-X48)</f>
        <v>0</v>
      </c>
      <c r="Y49" s="46">
        <f t="shared" si="10"/>
        <v>57620175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74056851</v>
      </c>
      <c r="D5" s="19">
        <f>SUM(D6:D8)</f>
        <v>0</v>
      </c>
      <c r="E5" s="20">
        <f t="shared" si="0"/>
        <v>66181901</v>
      </c>
      <c r="F5" s="21">
        <f t="shared" si="0"/>
        <v>66181901</v>
      </c>
      <c r="G5" s="21">
        <f t="shared" si="0"/>
        <v>40531848</v>
      </c>
      <c r="H5" s="21">
        <f t="shared" si="0"/>
        <v>3389515</v>
      </c>
      <c r="I5" s="21">
        <f t="shared" si="0"/>
        <v>3203398</v>
      </c>
      <c r="J5" s="21">
        <f t="shared" si="0"/>
        <v>47124761</v>
      </c>
      <c r="K5" s="21">
        <f t="shared" si="0"/>
        <v>2755710</v>
      </c>
      <c r="L5" s="21">
        <f t="shared" si="0"/>
        <v>3121475</v>
      </c>
      <c r="M5" s="21">
        <f t="shared" si="0"/>
        <v>3322246</v>
      </c>
      <c r="N5" s="21">
        <f t="shared" si="0"/>
        <v>9199431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56324192</v>
      </c>
      <c r="X5" s="21">
        <f t="shared" si="0"/>
        <v>35108256</v>
      </c>
      <c r="Y5" s="21">
        <f t="shared" si="0"/>
        <v>21215936</v>
      </c>
      <c r="Z5" s="4">
        <f>+IF(X5&lt;&gt;0,+(Y5/X5)*100,0)</f>
        <v>60.43004813454704</v>
      </c>
      <c r="AA5" s="19">
        <f>SUM(AA6:AA8)</f>
        <v>66181901</v>
      </c>
    </row>
    <row r="6" spans="1:27" ht="13.5">
      <c r="A6" s="5" t="s">
        <v>33</v>
      </c>
      <c r="B6" s="3"/>
      <c r="C6" s="22">
        <v>9848555</v>
      </c>
      <c r="D6" s="22"/>
      <c r="E6" s="23">
        <v>19244653</v>
      </c>
      <c r="F6" s="24">
        <v>19244653</v>
      </c>
      <c r="G6" s="24">
        <v>35524</v>
      </c>
      <c r="H6" s="24">
        <v>106536</v>
      </c>
      <c r="I6" s="24">
        <v>50300</v>
      </c>
      <c r="J6" s="24">
        <v>192360</v>
      </c>
      <c r="K6" s="24">
        <v>91300</v>
      </c>
      <c r="L6" s="24">
        <v>106992</v>
      </c>
      <c r="M6" s="24">
        <v>61800</v>
      </c>
      <c r="N6" s="24">
        <v>260092</v>
      </c>
      <c r="O6" s="24"/>
      <c r="P6" s="24"/>
      <c r="Q6" s="24"/>
      <c r="R6" s="24"/>
      <c r="S6" s="24"/>
      <c r="T6" s="24"/>
      <c r="U6" s="24"/>
      <c r="V6" s="24"/>
      <c r="W6" s="24">
        <v>452452</v>
      </c>
      <c r="X6" s="24">
        <v>19775046</v>
      </c>
      <c r="Y6" s="24">
        <v>-19322594</v>
      </c>
      <c r="Z6" s="6">
        <v>-97.71</v>
      </c>
      <c r="AA6" s="22">
        <v>19244653</v>
      </c>
    </row>
    <row r="7" spans="1:27" ht="13.5">
      <c r="A7" s="5" t="s">
        <v>34</v>
      </c>
      <c r="B7" s="3"/>
      <c r="C7" s="25">
        <v>54359741</v>
      </c>
      <c r="D7" s="25"/>
      <c r="E7" s="26">
        <v>36646854</v>
      </c>
      <c r="F7" s="27">
        <v>36646854</v>
      </c>
      <c r="G7" s="27">
        <v>40496324</v>
      </c>
      <c r="H7" s="27">
        <v>3282979</v>
      </c>
      <c r="I7" s="27">
        <v>3153098</v>
      </c>
      <c r="J7" s="27">
        <v>46932401</v>
      </c>
      <c r="K7" s="27">
        <v>2664410</v>
      </c>
      <c r="L7" s="27">
        <v>3014483</v>
      </c>
      <c r="M7" s="27">
        <v>3260446</v>
      </c>
      <c r="N7" s="27">
        <v>8939339</v>
      </c>
      <c r="O7" s="27"/>
      <c r="P7" s="27"/>
      <c r="Q7" s="27"/>
      <c r="R7" s="27"/>
      <c r="S7" s="27"/>
      <c r="T7" s="27"/>
      <c r="U7" s="27"/>
      <c r="V7" s="27"/>
      <c r="W7" s="27">
        <v>55871740</v>
      </c>
      <c r="X7" s="27">
        <v>9390960</v>
      </c>
      <c r="Y7" s="27">
        <v>46480780</v>
      </c>
      <c r="Z7" s="7">
        <v>494.95</v>
      </c>
      <c r="AA7" s="25">
        <v>36646854</v>
      </c>
    </row>
    <row r="8" spans="1:27" ht="13.5">
      <c r="A8" s="5" t="s">
        <v>35</v>
      </c>
      <c r="B8" s="3"/>
      <c r="C8" s="22">
        <v>9848555</v>
      </c>
      <c r="D8" s="22"/>
      <c r="E8" s="23">
        <v>10290394</v>
      </c>
      <c r="F8" s="24">
        <v>10290394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5942250</v>
      </c>
      <c r="Y8" s="24">
        <v>-5942250</v>
      </c>
      <c r="Z8" s="6">
        <v>-100</v>
      </c>
      <c r="AA8" s="22">
        <v>10290394</v>
      </c>
    </row>
    <row r="9" spans="1:27" ht="13.5">
      <c r="A9" s="2" t="s">
        <v>36</v>
      </c>
      <c r="B9" s="3"/>
      <c r="C9" s="19">
        <f aca="true" t="shared" si="1" ref="C9:Y9">SUM(C10:C14)</f>
        <v>10447113</v>
      </c>
      <c r="D9" s="19">
        <f>SUM(D10:D14)</f>
        <v>0</v>
      </c>
      <c r="E9" s="20">
        <f t="shared" si="1"/>
        <v>4825264</v>
      </c>
      <c r="F9" s="21">
        <f t="shared" si="1"/>
        <v>4825264</v>
      </c>
      <c r="G9" s="21">
        <f t="shared" si="1"/>
        <v>13964</v>
      </c>
      <c r="H9" s="21">
        <f t="shared" si="1"/>
        <v>8556</v>
      </c>
      <c r="I9" s="21">
        <f t="shared" si="1"/>
        <v>10605</v>
      </c>
      <c r="J9" s="21">
        <f t="shared" si="1"/>
        <v>33125</v>
      </c>
      <c r="K9" s="21">
        <f t="shared" si="1"/>
        <v>13122</v>
      </c>
      <c r="L9" s="21">
        <f t="shared" si="1"/>
        <v>12379</v>
      </c>
      <c r="M9" s="21">
        <f t="shared" si="1"/>
        <v>6594</v>
      </c>
      <c r="N9" s="21">
        <f t="shared" si="1"/>
        <v>32095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65220</v>
      </c>
      <c r="X9" s="21">
        <f t="shared" si="1"/>
        <v>6217446</v>
      </c>
      <c r="Y9" s="21">
        <f t="shared" si="1"/>
        <v>-6152226</v>
      </c>
      <c r="Z9" s="4">
        <f>+IF(X9&lt;&gt;0,+(Y9/X9)*100,0)</f>
        <v>-98.95101622113003</v>
      </c>
      <c r="AA9" s="19">
        <f>SUM(AA10:AA14)</f>
        <v>4825264</v>
      </c>
    </row>
    <row r="10" spans="1:27" ht="13.5">
      <c r="A10" s="5" t="s">
        <v>37</v>
      </c>
      <c r="B10" s="3"/>
      <c r="C10" s="22">
        <v>10447113</v>
      </c>
      <c r="D10" s="22"/>
      <c r="E10" s="23">
        <v>2553805</v>
      </c>
      <c r="F10" s="24">
        <v>2553805</v>
      </c>
      <c r="G10" s="24">
        <v>13964</v>
      </c>
      <c r="H10" s="24">
        <v>8556</v>
      </c>
      <c r="I10" s="24">
        <v>10605</v>
      </c>
      <c r="J10" s="24">
        <v>33125</v>
      </c>
      <c r="K10" s="24">
        <v>13122</v>
      </c>
      <c r="L10" s="24">
        <v>12379</v>
      </c>
      <c r="M10" s="24">
        <v>6594</v>
      </c>
      <c r="N10" s="24">
        <v>32095</v>
      </c>
      <c r="O10" s="24"/>
      <c r="P10" s="24"/>
      <c r="Q10" s="24"/>
      <c r="R10" s="24"/>
      <c r="S10" s="24"/>
      <c r="T10" s="24"/>
      <c r="U10" s="24"/>
      <c r="V10" s="24"/>
      <c r="W10" s="24">
        <v>65220</v>
      </c>
      <c r="X10" s="24">
        <v>1276902</v>
      </c>
      <c r="Y10" s="24">
        <v>-1211682</v>
      </c>
      <c r="Z10" s="6">
        <v>-94.89</v>
      </c>
      <c r="AA10" s="22">
        <v>2553805</v>
      </c>
    </row>
    <row r="11" spans="1:27" ht="13.5">
      <c r="A11" s="5" t="s">
        <v>38</v>
      </c>
      <c r="B11" s="3"/>
      <c r="C11" s="22"/>
      <c r="D11" s="22"/>
      <c r="E11" s="23">
        <v>2271459</v>
      </c>
      <c r="F11" s="24">
        <v>2271459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1135728</v>
      </c>
      <c r="Y11" s="24">
        <v>-1135728</v>
      </c>
      <c r="Z11" s="6">
        <v>-100</v>
      </c>
      <c r="AA11" s="22">
        <v>2271459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3804816</v>
      </c>
      <c r="Y14" s="27">
        <v>-3804816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72879447</v>
      </c>
      <c r="D15" s="19">
        <f>SUM(D16:D18)</f>
        <v>0</v>
      </c>
      <c r="E15" s="20">
        <f t="shared" si="2"/>
        <v>86250000</v>
      </c>
      <c r="F15" s="21">
        <f t="shared" si="2"/>
        <v>86250000</v>
      </c>
      <c r="G15" s="21">
        <f t="shared" si="2"/>
        <v>1363266</v>
      </c>
      <c r="H15" s="21">
        <f t="shared" si="2"/>
        <v>1477974</v>
      </c>
      <c r="I15" s="21">
        <f t="shared" si="2"/>
        <v>814783</v>
      </c>
      <c r="J15" s="21">
        <f t="shared" si="2"/>
        <v>3656023</v>
      </c>
      <c r="K15" s="21">
        <f t="shared" si="2"/>
        <v>978554</v>
      </c>
      <c r="L15" s="21">
        <f t="shared" si="2"/>
        <v>1596286</v>
      </c>
      <c r="M15" s="21">
        <f t="shared" si="2"/>
        <v>717800</v>
      </c>
      <c r="N15" s="21">
        <f t="shared" si="2"/>
        <v>3292640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6948663</v>
      </c>
      <c r="X15" s="21">
        <f t="shared" si="2"/>
        <v>21470508</v>
      </c>
      <c r="Y15" s="21">
        <f t="shared" si="2"/>
        <v>-14521845</v>
      </c>
      <c r="Z15" s="4">
        <f>+IF(X15&lt;&gt;0,+(Y15/X15)*100,0)</f>
        <v>-67.6362431666731</v>
      </c>
      <c r="AA15" s="19">
        <f>SUM(AA16:AA18)</f>
        <v>86250000</v>
      </c>
    </row>
    <row r="16" spans="1:27" ht="13.5">
      <c r="A16" s="5" t="s">
        <v>43</v>
      </c>
      <c r="B16" s="3"/>
      <c r="C16" s="22">
        <v>59128976</v>
      </c>
      <c r="D16" s="22"/>
      <c r="E16" s="23">
        <v>60527180</v>
      </c>
      <c r="F16" s="24">
        <v>60527180</v>
      </c>
      <c r="G16" s="24">
        <v>228204</v>
      </c>
      <c r="H16" s="24">
        <v>681219</v>
      </c>
      <c r="I16" s="24">
        <v>111470</v>
      </c>
      <c r="J16" s="24">
        <v>1020893</v>
      </c>
      <c r="K16" s="24">
        <v>91068</v>
      </c>
      <c r="L16" s="24">
        <v>493931</v>
      </c>
      <c r="M16" s="24">
        <v>88382</v>
      </c>
      <c r="N16" s="24">
        <v>673381</v>
      </c>
      <c r="O16" s="24"/>
      <c r="P16" s="24"/>
      <c r="Q16" s="24"/>
      <c r="R16" s="24"/>
      <c r="S16" s="24"/>
      <c r="T16" s="24"/>
      <c r="U16" s="24"/>
      <c r="V16" s="24"/>
      <c r="W16" s="24">
        <v>1694274</v>
      </c>
      <c r="X16" s="24">
        <v>13538910</v>
      </c>
      <c r="Y16" s="24">
        <v>-11844636</v>
      </c>
      <c r="Z16" s="6">
        <v>-87.49</v>
      </c>
      <c r="AA16" s="22">
        <v>60527180</v>
      </c>
    </row>
    <row r="17" spans="1:27" ht="13.5">
      <c r="A17" s="5" t="s">
        <v>44</v>
      </c>
      <c r="B17" s="3"/>
      <c r="C17" s="22">
        <v>13750471</v>
      </c>
      <c r="D17" s="22"/>
      <c r="E17" s="23">
        <v>25722820</v>
      </c>
      <c r="F17" s="24">
        <v>25722820</v>
      </c>
      <c r="G17" s="24">
        <v>1135062</v>
      </c>
      <c r="H17" s="24">
        <v>796755</v>
      </c>
      <c r="I17" s="24">
        <v>703313</v>
      </c>
      <c r="J17" s="24">
        <v>2635130</v>
      </c>
      <c r="K17" s="24">
        <v>887486</v>
      </c>
      <c r="L17" s="24">
        <v>1102355</v>
      </c>
      <c r="M17" s="24">
        <v>629418</v>
      </c>
      <c r="N17" s="24">
        <v>2619259</v>
      </c>
      <c r="O17" s="24"/>
      <c r="P17" s="24"/>
      <c r="Q17" s="24"/>
      <c r="R17" s="24"/>
      <c r="S17" s="24"/>
      <c r="T17" s="24"/>
      <c r="U17" s="24"/>
      <c r="V17" s="24"/>
      <c r="W17" s="24">
        <v>5254389</v>
      </c>
      <c r="X17" s="24">
        <v>7931598</v>
      </c>
      <c r="Y17" s="24">
        <v>-2677209</v>
      </c>
      <c r="Z17" s="6">
        <v>-33.75</v>
      </c>
      <c r="AA17" s="22">
        <v>25722820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123962712</v>
      </c>
      <c r="D19" s="19">
        <f>SUM(D20:D23)</f>
        <v>0</v>
      </c>
      <c r="E19" s="20">
        <f t="shared" si="3"/>
        <v>86177103</v>
      </c>
      <c r="F19" s="21">
        <f t="shared" si="3"/>
        <v>86177103</v>
      </c>
      <c r="G19" s="21">
        <f t="shared" si="3"/>
        <v>4366828</v>
      </c>
      <c r="H19" s="21">
        <f t="shared" si="3"/>
        <v>4026198</v>
      </c>
      <c r="I19" s="21">
        <f t="shared" si="3"/>
        <v>4039013</v>
      </c>
      <c r="J19" s="21">
        <f t="shared" si="3"/>
        <v>12432039</v>
      </c>
      <c r="K19" s="21">
        <f t="shared" si="3"/>
        <v>4241818</v>
      </c>
      <c r="L19" s="21">
        <f t="shared" si="3"/>
        <v>3867697</v>
      </c>
      <c r="M19" s="21">
        <f t="shared" si="3"/>
        <v>3751188</v>
      </c>
      <c r="N19" s="21">
        <f t="shared" si="3"/>
        <v>11860703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24292742</v>
      </c>
      <c r="X19" s="21">
        <f t="shared" si="3"/>
        <v>47627466</v>
      </c>
      <c r="Y19" s="21">
        <f t="shared" si="3"/>
        <v>-23334724</v>
      </c>
      <c r="Z19" s="4">
        <f>+IF(X19&lt;&gt;0,+(Y19/X19)*100,0)</f>
        <v>-48.99425890094594</v>
      </c>
      <c r="AA19" s="19">
        <f>SUM(AA20:AA23)</f>
        <v>86177103</v>
      </c>
    </row>
    <row r="20" spans="1:27" ht="13.5">
      <c r="A20" s="5" t="s">
        <v>47</v>
      </c>
      <c r="B20" s="3"/>
      <c r="C20" s="22">
        <v>71817029</v>
      </c>
      <c r="D20" s="22"/>
      <c r="E20" s="23">
        <v>39577293</v>
      </c>
      <c r="F20" s="24">
        <v>39577293</v>
      </c>
      <c r="G20" s="24">
        <v>2759195</v>
      </c>
      <c r="H20" s="24">
        <v>2633028</v>
      </c>
      <c r="I20" s="24">
        <v>2483911</v>
      </c>
      <c r="J20" s="24">
        <v>7876134</v>
      </c>
      <c r="K20" s="24">
        <v>2484943</v>
      </c>
      <c r="L20" s="24">
        <v>2418714</v>
      </c>
      <c r="M20" s="24">
        <v>2430255</v>
      </c>
      <c r="N20" s="24">
        <v>7333912</v>
      </c>
      <c r="O20" s="24"/>
      <c r="P20" s="24"/>
      <c r="Q20" s="24"/>
      <c r="R20" s="24"/>
      <c r="S20" s="24"/>
      <c r="T20" s="24"/>
      <c r="U20" s="24"/>
      <c r="V20" s="24"/>
      <c r="W20" s="24">
        <v>15210046</v>
      </c>
      <c r="X20" s="24">
        <v>32083062</v>
      </c>
      <c r="Y20" s="24">
        <v>-16873016</v>
      </c>
      <c r="Z20" s="6">
        <v>-52.59</v>
      </c>
      <c r="AA20" s="22">
        <v>39577293</v>
      </c>
    </row>
    <row r="21" spans="1:27" ht="13.5">
      <c r="A21" s="5" t="s">
        <v>48</v>
      </c>
      <c r="B21" s="3"/>
      <c r="C21" s="22">
        <v>23598005</v>
      </c>
      <c r="D21" s="22"/>
      <c r="E21" s="23">
        <v>18160853</v>
      </c>
      <c r="F21" s="24">
        <v>18160853</v>
      </c>
      <c r="G21" s="24">
        <v>850515</v>
      </c>
      <c r="H21" s="24">
        <v>626433</v>
      </c>
      <c r="I21" s="24">
        <v>777966</v>
      </c>
      <c r="J21" s="24">
        <v>2254914</v>
      </c>
      <c r="K21" s="24">
        <v>960525</v>
      </c>
      <c r="L21" s="24">
        <v>673456</v>
      </c>
      <c r="M21" s="24">
        <v>547354</v>
      </c>
      <c r="N21" s="24">
        <v>2181335</v>
      </c>
      <c r="O21" s="24"/>
      <c r="P21" s="24"/>
      <c r="Q21" s="24"/>
      <c r="R21" s="24"/>
      <c r="S21" s="24"/>
      <c r="T21" s="24"/>
      <c r="U21" s="24"/>
      <c r="V21" s="24"/>
      <c r="W21" s="24">
        <v>4436249</v>
      </c>
      <c r="X21" s="24">
        <v>4410426</v>
      </c>
      <c r="Y21" s="24">
        <v>25823</v>
      </c>
      <c r="Z21" s="6">
        <v>0.59</v>
      </c>
      <c r="AA21" s="22">
        <v>18160853</v>
      </c>
    </row>
    <row r="22" spans="1:27" ht="13.5">
      <c r="A22" s="5" t="s">
        <v>49</v>
      </c>
      <c r="B22" s="3"/>
      <c r="C22" s="25">
        <v>12241227</v>
      </c>
      <c r="D22" s="25"/>
      <c r="E22" s="26">
        <v>17267463</v>
      </c>
      <c r="F22" s="27">
        <v>17267463</v>
      </c>
      <c r="G22" s="27">
        <v>189135</v>
      </c>
      <c r="H22" s="27">
        <v>189100</v>
      </c>
      <c r="I22" s="27">
        <v>197943</v>
      </c>
      <c r="J22" s="27">
        <v>576178</v>
      </c>
      <c r="K22" s="27">
        <v>196055</v>
      </c>
      <c r="L22" s="27">
        <v>193251</v>
      </c>
      <c r="M22" s="27">
        <v>192784</v>
      </c>
      <c r="N22" s="27">
        <v>582090</v>
      </c>
      <c r="O22" s="27"/>
      <c r="P22" s="27"/>
      <c r="Q22" s="27"/>
      <c r="R22" s="27"/>
      <c r="S22" s="27"/>
      <c r="T22" s="27"/>
      <c r="U22" s="27"/>
      <c r="V22" s="27"/>
      <c r="W22" s="27">
        <v>1158268</v>
      </c>
      <c r="X22" s="27">
        <v>7298232</v>
      </c>
      <c r="Y22" s="27">
        <v>-6139964</v>
      </c>
      <c r="Z22" s="7">
        <v>-84.13</v>
      </c>
      <c r="AA22" s="25">
        <v>17267463</v>
      </c>
    </row>
    <row r="23" spans="1:27" ht="13.5">
      <c r="A23" s="5" t="s">
        <v>50</v>
      </c>
      <c r="B23" s="3"/>
      <c r="C23" s="22">
        <v>16306451</v>
      </c>
      <c r="D23" s="22"/>
      <c r="E23" s="23">
        <v>11171494</v>
      </c>
      <c r="F23" s="24">
        <v>11171494</v>
      </c>
      <c r="G23" s="24">
        <v>567983</v>
      </c>
      <c r="H23" s="24">
        <v>577637</v>
      </c>
      <c r="I23" s="24">
        <v>579193</v>
      </c>
      <c r="J23" s="24">
        <v>1724813</v>
      </c>
      <c r="K23" s="24">
        <v>600295</v>
      </c>
      <c r="L23" s="24">
        <v>582276</v>
      </c>
      <c r="M23" s="24">
        <v>580795</v>
      </c>
      <c r="N23" s="24">
        <v>1763366</v>
      </c>
      <c r="O23" s="24"/>
      <c r="P23" s="24"/>
      <c r="Q23" s="24"/>
      <c r="R23" s="24"/>
      <c r="S23" s="24"/>
      <c r="T23" s="24"/>
      <c r="U23" s="24"/>
      <c r="V23" s="24"/>
      <c r="W23" s="24">
        <v>3488179</v>
      </c>
      <c r="X23" s="24">
        <v>3835746</v>
      </c>
      <c r="Y23" s="24">
        <v>-347567</v>
      </c>
      <c r="Z23" s="6">
        <v>-9.06</v>
      </c>
      <c r="AA23" s="22">
        <v>11171494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281346123</v>
      </c>
      <c r="D25" s="40">
        <f>+D5+D9+D15+D19+D24</f>
        <v>0</v>
      </c>
      <c r="E25" s="41">
        <f t="shared" si="4"/>
        <v>243434268</v>
      </c>
      <c r="F25" s="42">
        <f t="shared" si="4"/>
        <v>243434268</v>
      </c>
      <c r="G25" s="42">
        <f t="shared" si="4"/>
        <v>46275906</v>
      </c>
      <c r="H25" s="42">
        <f t="shared" si="4"/>
        <v>8902243</v>
      </c>
      <c r="I25" s="42">
        <f t="shared" si="4"/>
        <v>8067799</v>
      </c>
      <c r="J25" s="42">
        <f t="shared" si="4"/>
        <v>63245948</v>
      </c>
      <c r="K25" s="42">
        <f t="shared" si="4"/>
        <v>7989204</v>
      </c>
      <c r="L25" s="42">
        <f t="shared" si="4"/>
        <v>8597837</v>
      </c>
      <c r="M25" s="42">
        <f t="shared" si="4"/>
        <v>7797828</v>
      </c>
      <c r="N25" s="42">
        <f t="shared" si="4"/>
        <v>24384869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87630817</v>
      </c>
      <c r="X25" s="42">
        <f t="shared" si="4"/>
        <v>110423676</v>
      </c>
      <c r="Y25" s="42">
        <f t="shared" si="4"/>
        <v>-22792859</v>
      </c>
      <c r="Z25" s="43">
        <f>+IF(X25&lt;&gt;0,+(Y25/X25)*100,0)</f>
        <v>-20.641278959052222</v>
      </c>
      <c r="AA25" s="40">
        <f>+AA5+AA9+AA15+AA19+AA24</f>
        <v>243434268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104605202</v>
      </c>
      <c r="D28" s="19">
        <f>SUM(D29:D31)</f>
        <v>0</v>
      </c>
      <c r="E28" s="20">
        <f t="shared" si="5"/>
        <v>89353641</v>
      </c>
      <c r="F28" s="21">
        <f t="shared" si="5"/>
        <v>89353641</v>
      </c>
      <c r="G28" s="21">
        <f t="shared" si="5"/>
        <v>4523570</v>
      </c>
      <c r="H28" s="21">
        <f t="shared" si="5"/>
        <v>4868945</v>
      </c>
      <c r="I28" s="21">
        <f t="shared" si="5"/>
        <v>5259175</v>
      </c>
      <c r="J28" s="21">
        <f t="shared" si="5"/>
        <v>14651690</v>
      </c>
      <c r="K28" s="21">
        <f t="shared" si="5"/>
        <v>4835393</v>
      </c>
      <c r="L28" s="21">
        <f t="shared" si="5"/>
        <v>4858421</v>
      </c>
      <c r="M28" s="21">
        <f t="shared" si="5"/>
        <v>5072675</v>
      </c>
      <c r="N28" s="21">
        <f t="shared" si="5"/>
        <v>14766489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29418179</v>
      </c>
      <c r="X28" s="21">
        <f t="shared" si="5"/>
        <v>43618764</v>
      </c>
      <c r="Y28" s="21">
        <f t="shared" si="5"/>
        <v>-14200585</v>
      </c>
      <c r="Z28" s="4">
        <f>+IF(X28&lt;&gt;0,+(Y28/X28)*100,0)</f>
        <v>-32.556137996023914</v>
      </c>
      <c r="AA28" s="19">
        <f>SUM(AA29:AA31)</f>
        <v>89353641</v>
      </c>
    </row>
    <row r="29" spans="1:27" ht="13.5">
      <c r="A29" s="5" t="s">
        <v>33</v>
      </c>
      <c r="B29" s="3"/>
      <c r="C29" s="22">
        <v>25057786</v>
      </c>
      <c r="D29" s="22"/>
      <c r="E29" s="23">
        <v>33889978</v>
      </c>
      <c r="F29" s="24">
        <v>33889978</v>
      </c>
      <c r="G29" s="24">
        <v>1873956</v>
      </c>
      <c r="H29" s="24">
        <v>2244354</v>
      </c>
      <c r="I29" s="24">
        <v>1854344</v>
      </c>
      <c r="J29" s="24">
        <v>5972654</v>
      </c>
      <c r="K29" s="24">
        <v>2054189</v>
      </c>
      <c r="L29" s="24">
        <v>1979125</v>
      </c>
      <c r="M29" s="24">
        <v>2069490</v>
      </c>
      <c r="N29" s="24">
        <v>6102804</v>
      </c>
      <c r="O29" s="24"/>
      <c r="P29" s="24"/>
      <c r="Q29" s="24"/>
      <c r="R29" s="24"/>
      <c r="S29" s="24"/>
      <c r="T29" s="24"/>
      <c r="U29" s="24"/>
      <c r="V29" s="24"/>
      <c r="W29" s="24">
        <v>12075458</v>
      </c>
      <c r="X29" s="24">
        <v>19775052</v>
      </c>
      <c r="Y29" s="24">
        <v>-7699594</v>
      </c>
      <c r="Z29" s="6">
        <v>-38.94</v>
      </c>
      <c r="AA29" s="22">
        <v>33889978</v>
      </c>
    </row>
    <row r="30" spans="1:27" ht="13.5">
      <c r="A30" s="5" t="s">
        <v>34</v>
      </c>
      <c r="B30" s="3"/>
      <c r="C30" s="25">
        <v>52867659</v>
      </c>
      <c r="D30" s="25"/>
      <c r="E30" s="26">
        <v>37244937</v>
      </c>
      <c r="F30" s="27">
        <v>37244937</v>
      </c>
      <c r="G30" s="27">
        <v>1947756</v>
      </c>
      <c r="H30" s="27">
        <v>1944948</v>
      </c>
      <c r="I30" s="27">
        <v>2441039</v>
      </c>
      <c r="J30" s="27">
        <v>6333743</v>
      </c>
      <c r="K30" s="27">
        <v>1937808</v>
      </c>
      <c r="L30" s="27">
        <v>2093147</v>
      </c>
      <c r="M30" s="27">
        <v>2198358</v>
      </c>
      <c r="N30" s="27">
        <v>6229313</v>
      </c>
      <c r="O30" s="27"/>
      <c r="P30" s="27"/>
      <c r="Q30" s="27"/>
      <c r="R30" s="27"/>
      <c r="S30" s="27"/>
      <c r="T30" s="27"/>
      <c r="U30" s="27"/>
      <c r="V30" s="27"/>
      <c r="W30" s="27">
        <v>12563056</v>
      </c>
      <c r="X30" s="27">
        <v>17901462</v>
      </c>
      <c r="Y30" s="27">
        <v>-5338406</v>
      </c>
      <c r="Z30" s="7">
        <v>-29.82</v>
      </c>
      <c r="AA30" s="25">
        <v>37244937</v>
      </c>
    </row>
    <row r="31" spans="1:27" ht="13.5">
      <c r="A31" s="5" t="s">
        <v>35</v>
      </c>
      <c r="B31" s="3"/>
      <c r="C31" s="22">
        <v>26679757</v>
      </c>
      <c r="D31" s="22"/>
      <c r="E31" s="23">
        <v>18218726</v>
      </c>
      <c r="F31" s="24">
        <v>18218726</v>
      </c>
      <c r="G31" s="24">
        <v>701858</v>
      </c>
      <c r="H31" s="24">
        <v>679643</v>
      </c>
      <c r="I31" s="24">
        <v>963792</v>
      </c>
      <c r="J31" s="24">
        <v>2345293</v>
      </c>
      <c r="K31" s="24">
        <v>843396</v>
      </c>
      <c r="L31" s="24">
        <v>786149</v>
      </c>
      <c r="M31" s="24">
        <v>804827</v>
      </c>
      <c r="N31" s="24">
        <v>2434372</v>
      </c>
      <c r="O31" s="24"/>
      <c r="P31" s="24"/>
      <c r="Q31" s="24"/>
      <c r="R31" s="24"/>
      <c r="S31" s="24"/>
      <c r="T31" s="24"/>
      <c r="U31" s="24"/>
      <c r="V31" s="24"/>
      <c r="W31" s="24">
        <v>4779665</v>
      </c>
      <c r="X31" s="24">
        <v>5942250</v>
      </c>
      <c r="Y31" s="24">
        <v>-1162585</v>
      </c>
      <c r="Z31" s="6">
        <v>-19.56</v>
      </c>
      <c r="AA31" s="22">
        <v>18218726</v>
      </c>
    </row>
    <row r="32" spans="1:27" ht="13.5">
      <c r="A32" s="2" t="s">
        <v>36</v>
      </c>
      <c r="B32" s="3"/>
      <c r="C32" s="19">
        <f aca="true" t="shared" si="6" ref="C32:Y32">SUM(C33:C37)</f>
        <v>7949898</v>
      </c>
      <c r="D32" s="19">
        <f>SUM(D33:D37)</f>
        <v>0</v>
      </c>
      <c r="E32" s="20">
        <f t="shared" si="6"/>
        <v>6289264</v>
      </c>
      <c r="F32" s="21">
        <f t="shared" si="6"/>
        <v>6289264</v>
      </c>
      <c r="G32" s="21">
        <f t="shared" si="6"/>
        <v>452091</v>
      </c>
      <c r="H32" s="21">
        <f t="shared" si="6"/>
        <v>477428</v>
      </c>
      <c r="I32" s="21">
        <f t="shared" si="6"/>
        <v>411755</v>
      </c>
      <c r="J32" s="21">
        <f t="shared" si="6"/>
        <v>1341274</v>
      </c>
      <c r="K32" s="21">
        <f t="shared" si="6"/>
        <v>479046</v>
      </c>
      <c r="L32" s="21">
        <f t="shared" si="6"/>
        <v>468178</v>
      </c>
      <c r="M32" s="21">
        <f t="shared" si="6"/>
        <v>554932</v>
      </c>
      <c r="N32" s="21">
        <f t="shared" si="6"/>
        <v>1502156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2843430</v>
      </c>
      <c r="X32" s="21">
        <f t="shared" si="6"/>
        <v>6217446</v>
      </c>
      <c r="Y32" s="21">
        <f t="shared" si="6"/>
        <v>-3374016</v>
      </c>
      <c r="Z32" s="4">
        <f>+IF(X32&lt;&gt;0,+(Y32/X32)*100,0)</f>
        <v>-54.26691281275302</v>
      </c>
      <c r="AA32" s="19">
        <f>SUM(AA33:AA37)</f>
        <v>6289264</v>
      </c>
    </row>
    <row r="33" spans="1:27" ht="13.5">
      <c r="A33" s="5" t="s">
        <v>37</v>
      </c>
      <c r="B33" s="3"/>
      <c r="C33" s="22">
        <v>7949898</v>
      </c>
      <c r="D33" s="22"/>
      <c r="E33" s="23">
        <v>2553805</v>
      </c>
      <c r="F33" s="24">
        <v>2553805</v>
      </c>
      <c r="G33" s="24">
        <v>242749</v>
      </c>
      <c r="H33" s="24">
        <v>329580</v>
      </c>
      <c r="I33" s="24">
        <v>253610</v>
      </c>
      <c r="J33" s="24">
        <v>825939</v>
      </c>
      <c r="K33" s="24">
        <v>293677</v>
      </c>
      <c r="L33" s="24">
        <v>272502</v>
      </c>
      <c r="M33" s="24">
        <v>336166</v>
      </c>
      <c r="N33" s="24">
        <v>902345</v>
      </c>
      <c r="O33" s="24"/>
      <c r="P33" s="24"/>
      <c r="Q33" s="24"/>
      <c r="R33" s="24"/>
      <c r="S33" s="24"/>
      <c r="T33" s="24"/>
      <c r="U33" s="24"/>
      <c r="V33" s="24"/>
      <c r="W33" s="24">
        <v>1728284</v>
      </c>
      <c r="X33" s="24">
        <v>1276902</v>
      </c>
      <c r="Y33" s="24">
        <v>451382</v>
      </c>
      <c r="Z33" s="6">
        <v>35.35</v>
      </c>
      <c r="AA33" s="22">
        <v>2553805</v>
      </c>
    </row>
    <row r="34" spans="1:27" ht="13.5">
      <c r="A34" s="5" t="s">
        <v>38</v>
      </c>
      <c r="B34" s="3"/>
      <c r="C34" s="22"/>
      <c r="D34" s="22"/>
      <c r="E34" s="23">
        <v>3735459</v>
      </c>
      <c r="F34" s="24">
        <v>3735459</v>
      </c>
      <c r="G34" s="24">
        <v>209342</v>
      </c>
      <c r="H34" s="24">
        <v>147848</v>
      </c>
      <c r="I34" s="24">
        <v>158145</v>
      </c>
      <c r="J34" s="24">
        <v>515335</v>
      </c>
      <c r="K34" s="24">
        <v>185369</v>
      </c>
      <c r="L34" s="24">
        <v>195526</v>
      </c>
      <c r="M34" s="24">
        <v>218766</v>
      </c>
      <c r="N34" s="24">
        <v>599661</v>
      </c>
      <c r="O34" s="24"/>
      <c r="P34" s="24"/>
      <c r="Q34" s="24"/>
      <c r="R34" s="24"/>
      <c r="S34" s="24"/>
      <c r="T34" s="24"/>
      <c r="U34" s="24"/>
      <c r="V34" s="24"/>
      <c r="W34" s="24">
        <v>1114996</v>
      </c>
      <c r="X34" s="24">
        <v>1135728</v>
      </c>
      <c r="Y34" s="24">
        <v>-20732</v>
      </c>
      <c r="Z34" s="6">
        <v>-1.83</v>
      </c>
      <c r="AA34" s="22">
        <v>3735459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3804816</v>
      </c>
      <c r="Y35" s="24">
        <v>-3804816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>
        <v>150</v>
      </c>
      <c r="M37" s="27"/>
      <c r="N37" s="27">
        <v>150</v>
      </c>
      <c r="O37" s="27"/>
      <c r="P37" s="27"/>
      <c r="Q37" s="27"/>
      <c r="R37" s="27"/>
      <c r="S37" s="27"/>
      <c r="T37" s="27"/>
      <c r="U37" s="27"/>
      <c r="V37" s="27"/>
      <c r="W37" s="27">
        <v>150</v>
      </c>
      <c r="X37" s="27"/>
      <c r="Y37" s="27">
        <v>150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24747527</v>
      </c>
      <c r="D38" s="19">
        <f>SUM(D39:D41)</f>
        <v>0</v>
      </c>
      <c r="E38" s="20">
        <f t="shared" si="7"/>
        <v>49339972</v>
      </c>
      <c r="F38" s="21">
        <f t="shared" si="7"/>
        <v>49339972</v>
      </c>
      <c r="G38" s="21">
        <f t="shared" si="7"/>
        <v>4905350</v>
      </c>
      <c r="H38" s="21">
        <f t="shared" si="7"/>
        <v>3850353</v>
      </c>
      <c r="I38" s="21">
        <f t="shared" si="7"/>
        <v>3218839</v>
      </c>
      <c r="J38" s="21">
        <f t="shared" si="7"/>
        <v>11974542</v>
      </c>
      <c r="K38" s="21">
        <f t="shared" si="7"/>
        <v>3584205</v>
      </c>
      <c r="L38" s="21">
        <f t="shared" si="7"/>
        <v>3091282</v>
      </c>
      <c r="M38" s="21">
        <f t="shared" si="7"/>
        <v>3291459</v>
      </c>
      <c r="N38" s="21">
        <f t="shared" si="7"/>
        <v>9966946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21941488</v>
      </c>
      <c r="X38" s="21">
        <f t="shared" si="7"/>
        <v>22655232</v>
      </c>
      <c r="Y38" s="21">
        <f t="shared" si="7"/>
        <v>-713744</v>
      </c>
      <c r="Z38" s="4">
        <f>+IF(X38&lt;&gt;0,+(Y38/X38)*100,0)</f>
        <v>-3.150459902595568</v>
      </c>
      <c r="AA38" s="19">
        <f>SUM(AA39:AA41)</f>
        <v>49339972</v>
      </c>
    </row>
    <row r="39" spans="1:27" ht="13.5">
      <c r="A39" s="5" t="s">
        <v>43</v>
      </c>
      <c r="B39" s="3"/>
      <c r="C39" s="22">
        <v>16851916</v>
      </c>
      <c r="D39" s="22"/>
      <c r="E39" s="23">
        <v>25526381</v>
      </c>
      <c r="F39" s="24">
        <v>25526381</v>
      </c>
      <c r="G39" s="24">
        <v>1995619</v>
      </c>
      <c r="H39" s="24">
        <v>1958959</v>
      </c>
      <c r="I39" s="24">
        <v>1585362</v>
      </c>
      <c r="J39" s="24">
        <v>5539940</v>
      </c>
      <c r="K39" s="24">
        <v>2264366</v>
      </c>
      <c r="L39" s="24">
        <v>1811923</v>
      </c>
      <c r="M39" s="24">
        <v>2087451</v>
      </c>
      <c r="N39" s="24">
        <v>6163740</v>
      </c>
      <c r="O39" s="24"/>
      <c r="P39" s="24"/>
      <c r="Q39" s="24"/>
      <c r="R39" s="24"/>
      <c r="S39" s="24"/>
      <c r="T39" s="24"/>
      <c r="U39" s="24"/>
      <c r="V39" s="24"/>
      <c r="W39" s="24">
        <v>11703680</v>
      </c>
      <c r="X39" s="24">
        <v>14723634</v>
      </c>
      <c r="Y39" s="24">
        <v>-3019954</v>
      </c>
      <c r="Z39" s="6">
        <v>-20.51</v>
      </c>
      <c r="AA39" s="22">
        <v>25526381</v>
      </c>
    </row>
    <row r="40" spans="1:27" ht="13.5">
      <c r="A40" s="5" t="s">
        <v>44</v>
      </c>
      <c r="B40" s="3"/>
      <c r="C40" s="22">
        <v>7895611</v>
      </c>
      <c r="D40" s="22"/>
      <c r="E40" s="23">
        <v>23813591</v>
      </c>
      <c r="F40" s="24">
        <v>23813591</v>
      </c>
      <c r="G40" s="24">
        <v>2909731</v>
      </c>
      <c r="H40" s="24">
        <v>1891394</v>
      </c>
      <c r="I40" s="24">
        <v>1633477</v>
      </c>
      <c r="J40" s="24">
        <v>6434602</v>
      </c>
      <c r="K40" s="24">
        <v>1319839</v>
      </c>
      <c r="L40" s="24">
        <v>1279359</v>
      </c>
      <c r="M40" s="24">
        <v>1204008</v>
      </c>
      <c r="N40" s="24">
        <v>3803206</v>
      </c>
      <c r="O40" s="24"/>
      <c r="P40" s="24"/>
      <c r="Q40" s="24"/>
      <c r="R40" s="24"/>
      <c r="S40" s="24"/>
      <c r="T40" s="24"/>
      <c r="U40" s="24"/>
      <c r="V40" s="24"/>
      <c r="W40" s="24">
        <v>10237808</v>
      </c>
      <c r="X40" s="24">
        <v>7931598</v>
      </c>
      <c r="Y40" s="24">
        <v>2306210</v>
      </c>
      <c r="Z40" s="6">
        <v>29.08</v>
      </c>
      <c r="AA40" s="22">
        <v>23813591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70689860</v>
      </c>
      <c r="D42" s="19">
        <f>SUM(D43:D46)</f>
        <v>0</v>
      </c>
      <c r="E42" s="20">
        <f t="shared" si="8"/>
        <v>73733934</v>
      </c>
      <c r="F42" s="21">
        <f t="shared" si="8"/>
        <v>73733934</v>
      </c>
      <c r="G42" s="21">
        <f t="shared" si="8"/>
        <v>9744619</v>
      </c>
      <c r="H42" s="21">
        <f t="shared" si="8"/>
        <v>6728448</v>
      </c>
      <c r="I42" s="21">
        <f t="shared" si="8"/>
        <v>1858899</v>
      </c>
      <c r="J42" s="21">
        <f t="shared" si="8"/>
        <v>18331966</v>
      </c>
      <c r="K42" s="21">
        <f t="shared" si="8"/>
        <v>4526620</v>
      </c>
      <c r="L42" s="21">
        <f t="shared" si="8"/>
        <v>4632493</v>
      </c>
      <c r="M42" s="21">
        <f t="shared" si="8"/>
        <v>1939668</v>
      </c>
      <c r="N42" s="21">
        <f t="shared" si="8"/>
        <v>11098781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29430747</v>
      </c>
      <c r="X42" s="21">
        <f t="shared" si="8"/>
        <v>36866964</v>
      </c>
      <c r="Y42" s="21">
        <f t="shared" si="8"/>
        <v>-7436217</v>
      </c>
      <c r="Z42" s="4">
        <f>+IF(X42&lt;&gt;0,+(Y42/X42)*100,0)</f>
        <v>-20.170407848066905</v>
      </c>
      <c r="AA42" s="19">
        <f>SUM(AA43:AA46)</f>
        <v>73733934</v>
      </c>
    </row>
    <row r="43" spans="1:27" ht="13.5">
      <c r="A43" s="5" t="s">
        <v>47</v>
      </c>
      <c r="B43" s="3"/>
      <c r="C43" s="22">
        <v>46210021</v>
      </c>
      <c r="D43" s="22"/>
      <c r="E43" s="23">
        <v>42645124</v>
      </c>
      <c r="F43" s="24">
        <v>42645124</v>
      </c>
      <c r="G43" s="24">
        <v>4751589</v>
      </c>
      <c r="H43" s="24">
        <v>5167543</v>
      </c>
      <c r="I43" s="24">
        <v>354682</v>
      </c>
      <c r="J43" s="24">
        <v>10273814</v>
      </c>
      <c r="K43" s="24">
        <v>2866884</v>
      </c>
      <c r="L43" s="24">
        <v>2919335</v>
      </c>
      <c r="M43" s="24">
        <v>322811</v>
      </c>
      <c r="N43" s="24">
        <v>6109030</v>
      </c>
      <c r="O43" s="24"/>
      <c r="P43" s="24"/>
      <c r="Q43" s="24"/>
      <c r="R43" s="24"/>
      <c r="S43" s="24"/>
      <c r="T43" s="24"/>
      <c r="U43" s="24"/>
      <c r="V43" s="24"/>
      <c r="W43" s="24">
        <v>16382844</v>
      </c>
      <c r="X43" s="24">
        <v>21322560</v>
      </c>
      <c r="Y43" s="24">
        <v>-4939716</v>
      </c>
      <c r="Z43" s="6">
        <v>-23.17</v>
      </c>
      <c r="AA43" s="22">
        <v>42645124</v>
      </c>
    </row>
    <row r="44" spans="1:27" ht="13.5">
      <c r="A44" s="5" t="s">
        <v>48</v>
      </c>
      <c r="B44" s="3"/>
      <c r="C44" s="22">
        <v>7892224</v>
      </c>
      <c r="D44" s="22"/>
      <c r="E44" s="23">
        <v>8820853</v>
      </c>
      <c r="F44" s="24">
        <v>8820853</v>
      </c>
      <c r="G44" s="24">
        <v>4034107</v>
      </c>
      <c r="H44" s="24">
        <v>429820</v>
      </c>
      <c r="I44" s="24">
        <v>543173</v>
      </c>
      <c r="J44" s="24">
        <v>5007100</v>
      </c>
      <c r="K44" s="24">
        <v>476089</v>
      </c>
      <c r="L44" s="24">
        <v>585472</v>
      </c>
      <c r="M44" s="24">
        <v>489332</v>
      </c>
      <c r="N44" s="24">
        <v>1550893</v>
      </c>
      <c r="O44" s="24"/>
      <c r="P44" s="24"/>
      <c r="Q44" s="24"/>
      <c r="R44" s="24"/>
      <c r="S44" s="24"/>
      <c r="T44" s="24"/>
      <c r="U44" s="24"/>
      <c r="V44" s="24"/>
      <c r="W44" s="24">
        <v>6557993</v>
      </c>
      <c r="X44" s="24">
        <v>4410426</v>
      </c>
      <c r="Y44" s="24">
        <v>2147567</v>
      </c>
      <c r="Z44" s="6">
        <v>48.69</v>
      </c>
      <c r="AA44" s="22">
        <v>8820853</v>
      </c>
    </row>
    <row r="45" spans="1:27" ht="13.5">
      <c r="A45" s="5" t="s">
        <v>49</v>
      </c>
      <c r="B45" s="3"/>
      <c r="C45" s="25">
        <v>8344137</v>
      </c>
      <c r="D45" s="25"/>
      <c r="E45" s="26">
        <v>14596463</v>
      </c>
      <c r="F45" s="27">
        <v>14596463</v>
      </c>
      <c r="G45" s="27">
        <v>813243</v>
      </c>
      <c r="H45" s="27">
        <v>971941</v>
      </c>
      <c r="I45" s="27">
        <v>789168</v>
      </c>
      <c r="J45" s="27">
        <v>2574352</v>
      </c>
      <c r="K45" s="27">
        <v>800043</v>
      </c>
      <c r="L45" s="27">
        <v>834782</v>
      </c>
      <c r="M45" s="27">
        <v>809099</v>
      </c>
      <c r="N45" s="27">
        <v>2443924</v>
      </c>
      <c r="O45" s="27"/>
      <c r="P45" s="27"/>
      <c r="Q45" s="27"/>
      <c r="R45" s="27"/>
      <c r="S45" s="27"/>
      <c r="T45" s="27"/>
      <c r="U45" s="27"/>
      <c r="V45" s="27"/>
      <c r="W45" s="27">
        <v>5018276</v>
      </c>
      <c r="X45" s="27">
        <v>7298232</v>
      </c>
      <c r="Y45" s="27">
        <v>-2279956</v>
      </c>
      <c r="Z45" s="7">
        <v>-31.24</v>
      </c>
      <c r="AA45" s="25">
        <v>14596463</v>
      </c>
    </row>
    <row r="46" spans="1:27" ht="13.5">
      <c r="A46" s="5" t="s">
        <v>50</v>
      </c>
      <c r="B46" s="3"/>
      <c r="C46" s="22">
        <v>8243478</v>
      </c>
      <c r="D46" s="22"/>
      <c r="E46" s="23">
        <v>7671494</v>
      </c>
      <c r="F46" s="24">
        <v>7671494</v>
      </c>
      <c r="G46" s="24">
        <v>145680</v>
      </c>
      <c r="H46" s="24">
        <v>159144</v>
      </c>
      <c r="I46" s="24">
        <v>171876</v>
      </c>
      <c r="J46" s="24">
        <v>476700</v>
      </c>
      <c r="K46" s="24">
        <v>383604</v>
      </c>
      <c r="L46" s="24">
        <v>292904</v>
      </c>
      <c r="M46" s="24">
        <v>318426</v>
      </c>
      <c r="N46" s="24">
        <v>994934</v>
      </c>
      <c r="O46" s="24"/>
      <c r="P46" s="24"/>
      <c r="Q46" s="24"/>
      <c r="R46" s="24"/>
      <c r="S46" s="24"/>
      <c r="T46" s="24"/>
      <c r="U46" s="24"/>
      <c r="V46" s="24"/>
      <c r="W46" s="24">
        <v>1471634</v>
      </c>
      <c r="X46" s="24">
        <v>3835746</v>
      </c>
      <c r="Y46" s="24">
        <v>-2364112</v>
      </c>
      <c r="Z46" s="6">
        <v>-61.63</v>
      </c>
      <c r="AA46" s="22">
        <v>7671494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207992487</v>
      </c>
      <c r="D48" s="40">
        <f>+D28+D32+D38+D42+D47</f>
        <v>0</v>
      </c>
      <c r="E48" s="41">
        <f t="shared" si="9"/>
        <v>218716811</v>
      </c>
      <c r="F48" s="42">
        <f t="shared" si="9"/>
        <v>218716811</v>
      </c>
      <c r="G48" s="42">
        <f t="shared" si="9"/>
        <v>19625630</v>
      </c>
      <c r="H48" s="42">
        <f t="shared" si="9"/>
        <v>15925174</v>
      </c>
      <c r="I48" s="42">
        <f t="shared" si="9"/>
        <v>10748668</v>
      </c>
      <c r="J48" s="42">
        <f t="shared" si="9"/>
        <v>46299472</v>
      </c>
      <c r="K48" s="42">
        <f t="shared" si="9"/>
        <v>13425264</v>
      </c>
      <c r="L48" s="42">
        <f t="shared" si="9"/>
        <v>13050374</v>
      </c>
      <c r="M48" s="42">
        <f t="shared" si="9"/>
        <v>10858734</v>
      </c>
      <c r="N48" s="42">
        <f t="shared" si="9"/>
        <v>37334372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83633844</v>
      </c>
      <c r="X48" s="42">
        <f t="shared" si="9"/>
        <v>109358406</v>
      </c>
      <c r="Y48" s="42">
        <f t="shared" si="9"/>
        <v>-25724562</v>
      </c>
      <c r="Z48" s="43">
        <f>+IF(X48&lt;&gt;0,+(Y48/X48)*100,0)</f>
        <v>-23.52316839731552</v>
      </c>
      <c r="AA48" s="40">
        <f>+AA28+AA32+AA38+AA42+AA47</f>
        <v>218716811</v>
      </c>
    </row>
    <row r="49" spans="1:27" ht="13.5">
      <c r="A49" s="14" t="s">
        <v>58</v>
      </c>
      <c r="B49" s="15"/>
      <c r="C49" s="44">
        <f aca="true" t="shared" si="10" ref="C49:Y49">+C25-C48</f>
        <v>73353636</v>
      </c>
      <c r="D49" s="44">
        <f>+D25-D48</f>
        <v>0</v>
      </c>
      <c r="E49" s="45">
        <f t="shared" si="10"/>
        <v>24717457</v>
      </c>
      <c r="F49" s="46">
        <f t="shared" si="10"/>
        <v>24717457</v>
      </c>
      <c r="G49" s="46">
        <f t="shared" si="10"/>
        <v>26650276</v>
      </c>
      <c r="H49" s="46">
        <f t="shared" si="10"/>
        <v>-7022931</v>
      </c>
      <c r="I49" s="46">
        <f t="shared" si="10"/>
        <v>-2680869</v>
      </c>
      <c r="J49" s="46">
        <f t="shared" si="10"/>
        <v>16946476</v>
      </c>
      <c r="K49" s="46">
        <f t="shared" si="10"/>
        <v>-5436060</v>
      </c>
      <c r="L49" s="46">
        <f t="shared" si="10"/>
        <v>-4452537</v>
      </c>
      <c r="M49" s="46">
        <f t="shared" si="10"/>
        <v>-3060906</v>
      </c>
      <c r="N49" s="46">
        <f t="shared" si="10"/>
        <v>-12949503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3996973</v>
      </c>
      <c r="X49" s="46">
        <f>IF(F25=F48,0,X25-X48)</f>
        <v>1065270</v>
      </c>
      <c r="Y49" s="46">
        <f t="shared" si="10"/>
        <v>2931703</v>
      </c>
      <c r="Z49" s="47">
        <f>+IF(X49&lt;&gt;0,+(Y49/X49)*100,0)</f>
        <v>275.20750607827125</v>
      </c>
      <c r="AA49" s="44">
        <f>+AA25-AA48</f>
        <v>24717457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263758549</v>
      </c>
      <c r="F5" s="21">
        <f t="shared" si="0"/>
        <v>263758549</v>
      </c>
      <c r="G5" s="21">
        <f t="shared" si="0"/>
        <v>188834052</v>
      </c>
      <c r="H5" s="21">
        <f t="shared" si="0"/>
        <v>6119016</v>
      </c>
      <c r="I5" s="21">
        <f t="shared" si="0"/>
        <v>1166182</v>
      </c>
      <c r="J5" s="21">
        <f t="shared" si="0"/>
        <v>196119250</v>
      </c>
      <c r="K5" s="21">
        <f t="shared" si="0"/>
        <v>17311394</v>
      </c>
      <c r="L5" s="21">
        <f t="shared" si="0"/>
        <v>878528</v>
      </c>
      <c r="M5" s="21">
        <f t="shared" si="0"/>
        <v>150766654</v>
      </c>
      <c r="N5" s="21">
        <f t="shared" si="0"/>
        <v>168956576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365075826</v>
      </c>
      <c r="X5" s="21">
        <f t="shared" si="0"/>
        <v>144292668</v>
      </c>
      <c r="Y5" s="21">
        <f t="shared" si="0"/>
        <v>220783158</v>
      </c>
      <c r="Z5" s="4">
        <f>+IF(X5&lt;&gt;0,+(Y5/X5)*100,0)</f>
        <v>153.01065609238026</v>
      </c>
      <c r="AA5" s="19">
        <f>SUM(AA6:AA8)</f>
        <v>263758549</v>
      </c>
    </row>
    <row r="6" spans="1:27" ht="13.5">
      <c r="A6" s="5" t="s">
        <v>33</v>
      </c>
      <c r="B6" s="3"/>
      <c r="C6" s="22"/>
      <c r="D6" s="22"/>
      <c r="E6" s="23">
        <v>91920475</v>
      </c>
      <c r="F6" s="24">
        <v>91920475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45960234</v>
      </c>
      <c r="Y6" s="24">
        <v>-45960234</v>
      </c>
      <c r="Z6" s="6">
        <v>-100</v>
      </c>
      <c r="AA6" s="22">
        <v>91920475</v>
      </c>
    </row>
    <row r="7" spans="1:27" ht="13.5">
      <c r="A7" s="5" t="s">
        <v>34</v>
      </c>
      <c r="B7" s="3"/>
      <c r="C7" s="25"/>
      <c r="D7" s="25"/>
      <c r="E7" s="26">
        <v>101863811</v>
      </c>
      <c r="F7" s="27">
        <v>101863811</v>
      </c>
      <c r="G7" s="27">
        <v>188834052</v>
      </c>
      <c r="H7" s="27">
        <v>6119016</v>
      </c>
      <c r="I7" s="27">
        <v>1166182</v>
      </c>
      <c r="J7" s="27">
        <v>196119250</v>
      </c>
      <c r="K7" s="27">
        <v>17311394</v>
      </c>
      <c r="L7" s="27">
        <v>878528</v>
      </c>
      <c r="M7" s="27">
        <v>150766654</v>
      </c>
      <c r="N7" s="27">
        <v>168956576</v>
      </c>
      <c r="O7" s="27"/>
      <c r="P7" s="27"/>
      <c r="Q7" s="27"/>
      <c r="R7" s="27"/>
      <c r="S7" s="27"/>
      <c r="T7" s="27"/>
      <c r="U7" s="27"/>
      <c r="V7" s="27"/>
      <c r="W7" s="27">
        <v>365075826</v>
      </c>
      <c r="X7" s="27">
        <v>63345306</v>
      </c>
      <c r="Y7" s="27">
        <v>301730520</v>
      </c>
      <c r="Z7" s="7">
        <v>476.33</v>
      </c>
      <c r="AA7" s="25">
        <v>101863811</v>
      </c>
    </row>
    <row r="8" spans="1:27" ht="13.5">
      <c r="A8" s="5" t="s">
        <v>35</v>
      </c>
      <c r="B8" s="3"/>
      <c r="C8" s="22"/>
      <c r="D8" s="22"/>
      <c r="E8" s="23">
        <v>69974263</v>
      </c>
      <c r="F8" s="24">
        <v>69974263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34987128</v>
      </c>
      <c r="Y8" s="24">
        <v>-34987128</v>
      </c>
      <c r="Z8" s="6">
        <v>-100</v>
      </c>
      <c r="AA8" s="22">
        <v>69974263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119765926</v>
      </c>
      <c r="F9" s="21">
        <f t="shared" si="1"/>
        <v>119765926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59882958</v>
      </c>
      <c r="Y9" s="21">
        <f t="shared" si="1"/>
        <v>-59882958</v>
      </c>
      <c r="Z9" s="4">
        <f>+IF(X9&lt;&gt;0,+(Y9/X9)*100,0)</f>
        <v>-100</v>
      </c>
      <c r="AA9" s="19">
        <f>SUM(AA10:AA14)</f>
        <v>119765926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111489835</v>
      </c>
      <c r="F12" s="24">
        <v>111489835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55744914</v>
      </c>
      <c r="Y12" s="24">
        <v>-55744914</v>
      </c>
      <c r="Z12" s="6">
        <v>-100</v>
      </c>
      <c r="AA12" s="22">
        <v>111489835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8276091</v>
      </c>
      <c r="F14" s="27">
        <v>8276091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4138044</v>
      </c>
      <c r="Y14" s="27">
        <v>-4138044</v>
      </c>
      <c r="Z14" s="7">
        <v>-100</v>
      </c>
      <c r="AA14" s="25">
        <v>8276091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65510255</v>
      </c>
      <c r="F15" s="21">
        <f t="shared" si="2"/>
        <v>65510255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52530</v>
      </c>
      <c r="M15" s="21">
        <f t="shared" si="2"/>
        <v>0</v>
      </c>
      <c r="N15" s="21">
        <f t="shared" si="2"/>
        <v>52530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52530</v>
      </c>
      <c r="X15" s="21">
        <f t="shared" si="2"/>
        <v>32755122</v>
      </c>
      <c r="Y15" s="21">
        <f t="shared" si="2"/>
        <v>-32702592</v>
      </c>
      <c r="Z15" s="4">
        <f>+IF(X15&lt;&gt;0,+(Y15/X15)*100,0)</f>
        <v>-99.8396281351051</v>
      </c>
      <c r="AA15" s="19">
        <f>SUM(AA16:AA18)</f>
        <v>65510255</v>
      </c>
    </row>
    <row r="16" spans="1:27" ht="13.5">
      <c r="A16" s="5" t="s">
        <v>43</v>
      </c>
      <c r="B16" s="3"/>
      <c r="C16" s="22"/>
      <c r="D16" s="22"/>
      <c r="E16" s="23">
        <v>37409959</v>
      </c>
      <c r="F16" s="24">
        <v>37409959</v>
      </c>
      <c r="G16" s="24"/>
      <c r="H16" s="24"/>
      <c r="I16" s="24"/>
      <c r="J16" s="24"/>
      <c r="K16" s="24"/>
      <c r="L16" s="24">
        <v>52530</v>
      </c>
      <c r="M16" s="24"/>
      <c r="N16" s="24">
        <v>52530</v>
      </c>
      <c r="O16" s="24"/>
      <c r="P16" s="24"/>
      <c r="Q16" s="24"/>
      <c r="R16" s="24"/>
      <c r="S16" s="24"/>
      <c r="T16" s="24"/>
      <c r="U16" s="24"/>
      <c r="V16" s="24"/>
      <c r="W16" s="24">
        <v>52530</v>
      </c>
      <c r="X16" s="24">
        <v>18704976</v>
      </c>
      <c r="Y16" s="24">
        <v>-18652446</v>
      </c>
      <c r="Z16" s="6">
        <v>-99.72</v>
      </c>
      <c r="AA16" s="22">
        <v>37409959</v>
      </c>
    </row>
    <row r="17" spans="1:27" ht="13.5">
      <c r="A17" s="5" t="s">
        <v>44</v>
      </c>
      <c r="B17" s="3"/>
      <c r="C17" s="22"/>
      <c r="D17" s="22"/>
      <c r="E17" s="23">
        <v>28100296</v>
      </c>
      <c r="F17" s="24">
        <v>28100296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14050146</v>
      </c>
      <c r="Y17" s="24">
        <v>-14050146</v>
      </c>
      <c r="Z17" s="6">
        <v>-100</v>
      </c>
      <c r="AA17" s="22">
        <v>28100296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378630623</v>
      </c>
      <c r="F19" s="21">
        <f t="shared" si="3"/>
        <v>378630623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7609859</v>
      </c>
      <c r="M19" s="21">
        <f t="shared" si="3"/>
        <v>0</v>
      </c>
      <c r="N19" s="21">
        <f t="shared" si="3"/>
        <v>7609859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7609859</v>
      </c>
      <c r="X19" s="21">
        <f t="shared" si="3"/>
        <v>189315312</v>
      </c>
      <c r="Y19" s="21">
        <f t="shared" si="3"/>
        <v>-181705453</v>
      </c>
      <c r="Z19" s="4">
        <f>+IF(X19&lt;&gt;0,+(Y19/X19)*100,0)</f>
        <v>-95.98032566958979</v>
      </c>
      <c r="AA19" s="19">
        <f>SUM(AA20:AA23)</f>
        <v>378630623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263094804</v>
      </c>
      <c r="F21" s="24">
        <v>263094804</v>
      </c>
      <c r="G21" s="24"/>
      <c r="H21" s="24"/>
      <c r="I21" s="24"/>
      <c r="J21" s="24"/>
      <c r="K21" s="24"/>
      <c r="L21" s="24">
        <v>7609859</v>
      </c>
      <c r="M21" s="24"/>
      <c r="N21" s="24">
        <v>7609859</v>
      </c>
      <c r="O21" s="24"/>
      <c r="P21" s="24"/>
      <c r="Q21" s="24"/>
      <c r="R21" s="24"/>
      <c r="S21" s="24"/>
      <c r="T21" s="24"/>
      <c r="U21" s="24"/>
      <c r="V21" s="24"/>
      <c r="W21" s="24">
        <v>7609859</v>
      </c>
      <c r="X21" s="24">
        <v>131547402</v>
      </c>
      <c r="Y21" s="24">
        <v>-123937543</v>
      </c>
      <c r="Z21" s="6">
        <v>-94.22</v>
      </c>
      <c r="AA21" s="22">
        <v>263094804</v>
      </c>
    </row>
    <row r="22" spans="1:27" ht="13.5">
      <c r="A22" s="5" t="s">
        <v>49</v>
      </c>
      <c r="B22" s="3"/>
      <c r="C22" s="25"/>
      <c r="D22" s="25"/>
      <c r="E22" s="26">
        <v>115535819</v>
      </c>
      <c r="F22" s="27">
        <v>115535819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57767910</v>
      </c>
      <c r="Y22" s="27">
        <v>-57767910</v>
      </c>
      <c r="Z22" s="7">
        <v>-100</v>
      </c>
      <c r="AA22" s="25">
        <v>115535819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827665353</v>
      </c>
      <c r="F25" s="42">
        <f t="shared" si="4"/>
        <v>827665353</v>
      </c>
      <c r="G25" s="42">
        <f t="shared" si="4"/>
        <v>188834052</v>
      </c>
      <c r="H25" s="42">
        <f t="shared" si="4"/>
        <v>6119016</v>
      </c>
      <c r="I25" s="42">
        <f t="shared" si="4"/>
        <v>1166182</v>
      </c>
      <c r="J25" s="42">
        <f t="shared" si="4"/>
        <v>196119250</v>
      </c>
      <c r="K25" s="42">
        <f t="shared" si="4"/>
        <v>17311394</v>
      </c>
      <c r="L25" s="42">
        <f t="shared" si="4"/>
        <v>8540917</v>
      </c>
      <c r="M25" s="42">
        <f t="shared" si="4"/>
        <v>150766654</v>
      </c>
      <c r="N25" s="42">
        <f t="shared" si="4"/>
        <v>176618965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372738215</v>
      </c>
      <c r="X25" s="42">
        <f t="shared" si="4"/>
        <v>426246060</v>
      </c>
      <c r="Y25" s="42">
        <f t="shared" si="4"/>
        <v>-53507845</v>
      </c>
      <c r="Z25" s="43">
        <f>+IF(X25&lt;&gt;0,+(Y25/X25)*100,0)</f>
        <v>-12.553276152276926</v>
      </c>
      <c r="AA25" s="40">
        <f>+AA5+AA9+AA15+AA19+AA24</f>
        <v>827665353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206805362</v>
      </c>
      <c r="F28" s="21">
        <f t="shared" si="5"/>
        <v>206805362</v>
      </c>
      <c r="G28" s="21">
        <f t="shared" si="5"/>
        <v>10823585</v>
      </c>
      <c r="H28" s="21">
        <f t="shared" si="5"/>
        <v>15185696</v>
      </c>
      <c r="I28" s="21">
        <f t="shared" si="5"/>
        <v>21459432</v>
      </c>
      <c r="J28" s="21">
        <f t="shared" si="5"/>
        <v>47468713</v>
      </c>
      <c r="K28" s="21">
        <f t="shared" si="5"/>
        <v>11011659</v>
      </c>
      <c r="L28" s="21">
        <f t="shared" si="5"/>
        <v>22372606</v>
      </c>
      <c r="M28" s="21">
        <f t="shared" si="5"/>
        <v>14298968</v>
      </c>
      <c r="N28" s="21">
        <f t="shared" si="5"/>
        <v>47683233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95151946</v>
      </c>
      <c r="X28" s="21">
        <f t="shared" si="5"/>
        <v>137902680</v>
      </c>
      <c r="Y28" s="21">
        <f t="shared" si="5"/>
        <v>-42750734</v>
      </c>
      <c r="Z28" s="4">
        <f>+IF(X28&lt;&gt;0,+(Y28/X28)*100,0)</f>
        <v>-31.000654954639025</v>
      </c>
      <c r="AA28" s="19">
        <f>SUM(AA29:AA31)</f>
        <v>206805362</v>
      </c>
    </row>
    <row r="29" spans="1:27" ht="13.5">
      <c r="A29" s="5" t="s">
        <v>33</v>
      </c>
      <c r="B29" s="3"/>
      <c r="C29" s="22"/>
      <c r="D29" s="22"/>
      <c r="E29" s="23">
        <v>90090488</v>
      </c>
      <c r="F29" s="24">
        <v>90090488</v>
      </c>
      <c r="G29" s="24">
        <v>4412617</v>
      </c>
      <c r="H29" s="24">
        <v>6437274</v>
      </c>
      <c r="I29" s="24">
        <v>10044827</v>
      </c>
      <c r="J29" s="24">
        <v>20894718</v>
      </c>
      <c r="K29" s="24">
        <v>5567975</v>
      </c>
      <c r="L29" s="24">
        <v>6887556</v>
      </c>
      <c r="M29" s="24">
        <v>8344875</v>
      </c>
      <c r="N29" s="24">
        <v>20800406</v>
      </c>
      <c r="O29" s="24"/>
      <c r="P29" s="24"/>
      <c r="Q29" s="24"/>
      <c r="R29" s="24"/>
      <c r="S29" s="24"/>
      <c r="T29" s="24"/>
      <c r="U29" s="24"/>
      <c r="V29" s="24"/>
      <c r="W29" s="24">
        <v>41695124</v>
      </c>
      <c r="X29" s="24">
        <v>45045246</v>
      </c>
      <c r="Y29" s="24">
        <v>-3350122</v>
      </c>
      <c r="Z29" s="6">
        <v>-7.44</v>
      </c>
      <c r="AA29" s="22">
        <v>90090488</v>
      </c>
    </row>
    <row r="30" spans="1:27" ht="13.5">
      <c r="A30" s="5" t="s">
        <v>34</v>
      </c>
      <c r="B30" s="3"/>
      <c r="C30" s="25"/>
      <c r="D30" s="25"/>
      <c r="E30" s="26">
        <v>57690611</v>
      </c>
      <c r="F30" s="27">
        <v>57690611</v>
      </c>
      <c r="G30" s="27">
        <v>1890172</v>
      </c>
      <c r="H30" s="27">
        <v>4105831</v>
      </c>
      <c r="I30" s="27">
        <v>1941042</v>
      </c>
      <c r="J30" s="27">
        <v>7937045</v>
      </c>
      <c r="K30" s="27">
        <v>2049028</v>
      </c>
      <c r="L30" s="27">
        <v>4595314</v>
      </c>
      <c r="M30" s="27">
        <v>2079899</v>
      </c>
      <c r="N30" s="27">
        <v>8724241</v>
      </c>
      <c r="O30" s="27"/>
      <c r="P30" s="27"/>
      <c r="Q30" s="27"/>
      <c r="R30" s="27"/>
      <c r="S30" s="27"/>
      <c r="T30" s="27"/>
      <c r="U30" s="27"/>
      <c r="V30" s="27"/>
      <c r="W30" s="27">
        <v>16661286</v>
      </c>
      <c r="X30" s="27">
        <v>63345306</v>
      </c>
      <c r="Y30" s="27">
        <v>-46684020</v>
      </c>
      <c r="Z30" s="7">
        <v>-73.7</v>
      </c>
      <c r="AA30" s="25">
        <v>57690611</v>
      </c>
    </row>
    <row r="31" spans="1:27" ht="13.5">
      <c r="A31" s="5" t="s">
        <v>35</v>
      </c>
      <c r="B31" s="3"/>
      <c r="C31" s="22"/>
      <c r="D31" s="22"/>
      <c r="E31" s="23">
        <v>59024263</v>
      </c>
      <c r="F31" s="24">
        <v>59024263</v>
      </c>
      <c r="G31" s="24">
        <v>4520796</v>
      </c>
      <c r="H31" s="24">
        <v>4642591</v>
      </c>
      <c r="I31" s="24">
        <v>9473563</v>
      </c>
      <c r="J31" s="24">
        <v>18636950</v>
      </c>
      <c r="K31" s="24">
        <v>3394656</v>
      </c>
      <c r="L31" s="24">
        <v>10889736</v>
      </c>
      <c r="M31" s="24">
        <v>3874194</v>
      </c>
      <c r="N31" s="24">
        <v>18158586</v>
      </c>
      <c r="O31" s="24"/>
      <c r="P31" s="24"/>
      <c r="Q31" s="24"/>
      <c r="R31" s="24"/>
      <c r="S31" s="24"/>
      <c r="T31" s="24"/>
      <c r="U31" s="24"/>
      <c r="V31" s="24"/>
      <c r="W31" s="24">
        <v>36795536</v>
      </c>
      <c r="X31" s="24">
        <v>29512128</v>
      </c>
      <c r="Y31" s="24">
        <v>7283408</v>
      </c>
      <c r="Z31" s="6">
        <v>24.68</v>
      </c>
      <c r="AA31" s="22">
        <v>59024263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101175917</v>
      </c>
      <c r="F32" s="21">
        <f t="shared" si="6"/>
        <v>101175917</v>
      </c>
      <c r="G32" s="21">
        <f t="shared" si="6"/>
        <v>7606613</v>
      </c>
      <c r="H32" s="21">
        <f t="shared" si="6"/>
        <v>8626726</v>
      </c>
      <c r="I32" s="21">
        <f t="shared" si="6"/>
        <v>8726866</v>
      </c>
      <c r="J32" s="21">
        <f t="shared" si="6"/>
        <v>24960205</v>
      </c>
      <c r="K32" s="21">
        <f t="shared" si="6"/>
        <v>7126619</v>
      </c>
      <c r="L32" s="21">
        <f t="shared" si="6"/>
        <v>13501263</v>
      </c>
      <c r="M32" s="21">
        <f t="shared" si="6"/>
        <v>8821372</v>
      </c>
      <c r="N32" s="21">
        <f t="shared" si="6"/>
        <v>29449254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54409459</v>
      </c>
      <c r="X32" s="21">
        <f t="shared" si="6"/>
        <v>50587956</v>
      </c>
      <c r="Y32" s="21">
        <f t="shared" si="6"/>
        <v>3821503</v>
      </c>
      <c r="Z32" s="4">
        <f>+IF(X32&lt;&gt;0,+(Y32/X32)*100,0)</f>
        <v>7.5541755432854405</v>
      </c>
      <c r="AA32" s="19">
        <f>SUM(AA33:AA37)</f>
        <v>101175917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95289826</v>
      </c>
      <c r="F35" s="24">
        <v>95289826</v>
      </c>
      <c r="G35" s="24">
        <v>7604478</v>
      </c>
      <c r="H35" s="24">
        <v>8564719</v>
      </c>
      <c r="I35" s="24">
        <v>8060954</v>
      </c>
      <c r="J35" s="24">
        <v>24230151</v>
      </c>
      <c r="K35" s="24">
        <v>6463768</v>
      </c>
      <c r="L35" s="24">
        <v>13459599</v>
      </c>
      <c r="M35" s="24">
        <v>8160887</v>
      </c>
      <c r="N35" s="24">
        <v>28084254</v>
      </c>
      <c r="O35" s="24"/>
      <c r="P35" s="24"/>
      <c r="Q35" s="24"/>
      <c r="R35" s="24"/>
      <c r="S35" s="24"/>
      <c r="T35" s="24"/>
      <c r="U35" s="24"/>
      <c r="V35" s="24"/>
      <c r="W35" s="24">
        <v>52314405</v>
      </c>
      <c r="X35" s="24">
        <v>47644914</v>
      </c>
      <c r="Y35" s="24">
        <v>4669491</v>
      </c>
      <c r="Z35" s="6">
        <v>9.8</v>
      </c>
      <c r="AA35" s="22">
        <v>95289826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5886091</v>
      </c>
      <c r="F37" s="27">
        <v>5886091</v>
      </c>
      <c r="G37" s="27">
        <v>2135</v>
      </c>
      <c r="H37" s="27">
        <v>62007</v>
      </c>
      <c r="I37" s="27">
        <v>665912</v>
      </c>
      <c r="J37" s="27">
        <v>730054</v>
      </c>
      <c r="K37" s="27">
        <v>662851</v>
      </c>
      <c r="L37" s="27">
        <v>41664</v>
      </c>
      <c r="M37" s="27">
        <v>660485</v>
      </c>
      <c r="N37" s="27">
        <v>1365000</v>
      </c>
      <c r="O37" s="27"/>
      <c r="P37" s="27"/>
      <c r="Q37" s="27"/>
      <c r="R37" s="27"/>
      <c r="S37" s="27"/>
      <c r="T37" s="27"/>
      <c r="U37" s="27"/>
      <c r="V37" s="27"/>
      <c r="W37" s="27">
        <v>2095054</v>
      </c>
      <c r="X37" s="27">
        <v>2943042</v>
      </c>
      <c r="Y37" s="27">
        <v>-847988</v>
      </c>
      <c r="Z37" s="7">
        <v>-28.81</v>
      </c>
      <c r="AA37" s="25">
        <v>5886091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37263252</v>
      </c>
      <c r="F38" s="21">
        <f t="shared" si="7"/>
        <v>37263252</v>
      </c>
      <c r="G38" s="21">
        <f t="shared" si="7"/>
        <v>1676856</v>
      </c>
      <c r="H38" s="21">
        <f t="shared" si="7"/>
        <v>2212878</v>
      </c>
      <c r="I38" s="21">
        <f t="shared" si="7"/>
        <v>2226423</v>
      </c>
      <c r="J38" s="21">
        <f t="shared" si="7"/>
        <v>6116157</v>
      </c>
      <c r="K38" s="21">
        <f t="shared" si="7"/>
        <v>2204624</v>
      </c>
      <c r="L38" s="21">
        <f t="shared" si="7"/>
        <v>3310968</v>
      </c>
      <c r="M38" s="21">
        <f t="shared" si="7"/>
        <v>2377676</v>
      </c>
      <c r="N38" s="21">
        <f t="shared" si="7"/>
        <v>7893268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14009425</v>
      </c>
      <c r="X38" s="21">
        <f t="shared" si="7"/>
        <v>18631620</v>
      </c>
      <c r="Y38" s="21">
        <f t="shared" si="7"/>
        <v>-4622195</v>
      </c>
      <c r="Z38" s="4">
        <f>+IF(X38&lt;&gt;0,+(Y38/X38)*100,0)</f>
        <v>-24.80833658050132</v>
      </c>
      <c r="AA38" s="19">
        <f>SUM(AA39:AA41)</f>
        <v>37263252</v>
      </c>
    </row>
    <row r="39" spans="1:27" ht="13.5">
      <c r="A39" s="5" t="s">
        <v>43</v>
      </c>
      <c r="B39" s="3"/>
      <c r="C39" s="22"/>
      <c r="D39" s="22"/>
      <c r="E39" s="23">
        <v>32474957</v>
      </c>
      <c r="F39" s="24">
        <v>32474957</v>
      </c>
      <c r="G39" s="24">
        <v>1461978</v>
      </c>
      <c r="H39" s="24">
        <v>1702203</v>
      </c>
      <c r="I39" s="24">
        <v>1790654</v>
      </c>
      <c r="J39" s="24">
        <v>4954835</v>
      </c>
      <c r="K39" s="24">
        <v>1735224</v>
      </c>
      <c r="L39" s="24">
        <v>3310968</v>
      </c>
      <c r="M39" s="24">
        <v>2016340</v>
      </c>
      <c r="N39" s="24">
        <v>7062532</v>
      </c>
      <c r="O39" s="24"/>
      <c r="P39" s="24"/>
      <c r="Q39" s="24"/>
      <c r="R39" s="24"/>
      <c r="S39" s="24"/>
      <c r="T39" s="24"/>
      <c r="U39" s="24"/>
      <c r="V39" s="24"/>
      <c r="W39" s="24">
        <v>12017367</v>
      </c>
      <c r="X39" s="24">
        <v>16237476</v>
      </c>
      <c r="Y39" s="24">
        <v>-4220109</v>
      </c>
      <c r="Z39" s="6">
        <v>-25.99</v>
      </c>
      <c r="AA39" s="22">
        <v>32474957</v>
      </c>
    </row>
    <row r="40" spans="1:27" ht="13.5">
      <c r="A40" s="5" t="s">
        <v>44</v>
      </c>
      <c r="B40" s="3"/>
      <c r="C40" s="22"/>
      <c r="D40" s="22"/>
      <c r="E40" s="23">
        <v>4788295</v>
      </c>
      <c r="F40" s="24">
        <v>4788295</v>
      </c>
      <c r="G40" s="24">
        <v>214878</v>
      </c>
      <c r="H40" s="24">
        <v>510675</v>
      </c>
      <c r="I40" s="24">
        <v>435769</v>
      </c>
      <c r="J40" s="24">
        <v>1161322</v>
      </c>
      <c r="K40" s="24">
        <v>469400</v>
      </c>
      <c r="L40" s="24"/>
      <c r="M40" s="24">
        <v>361336</v>
      </c>
      <c r="N40" s="24">
        <v>830736</v>
      </c>
      <c r="O40" s="24"/>
      <c r="P40" s="24"/>
      <c r="Q40" s="24"/>
      <c r="R40" s="24"/>
      <c r="S40" s="24"/>
      <c r="T40" s="24"/>
      <c r="U40" s="24"/>
      <c r="V40" s="24"/>
      <c r="W40" s="24">
        <v>1992058</v>
      </c>
      <c r="X40" s="24">
        <v>2394144</v>
      </c>
      <c r="Y40" s="24">
        <v>-402086</v>
      </c>
      <c r="Z40" s="6">
        <v>-16.79</v>
      </c>
      <c r="AA40" s="22">
        <v>4788295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109990622</v>
      </c>
      <c r="F42" s="21">
        <f t="shared" si="8"/>
        <v>109990622</v>
      </c>
      <c r="G42" s="21">
        <f t="shared" si="8"/>
        <v>13069713</v>
      </c>
      <c r="H42" s="21">
        <f t="shared" si="8"/>
        <v>12902900</v>
      </c>
      <c r="I42" s="21">
        <f t="shared" si="8"/>
        <v>14577727</v>
      </c>
      <c r="J42" s="21">
        <f t="shared" si="8"/>
        <v>40550340</v>
      </c>
      <c r="K42" s="21">
        <f t="shared" si="8"/>
        <v>6139541</v>
      </c>
      <c r="L42" s="21">
        <f t="shared" si="8"/>
        <v>22182412</v>
      </c>
      <c r="M42" s="21">
        <f t="shared" si="8"/>
        <v>33363628</v>
      </c>
      <c r="N42" s="21">
        <f t="shared" si="8"/>
        <v>61685581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102235921</v>
      </c>
      <c r="X42" s="21">
        <f t="shared" si="8"/>
        <v>54995310</v>
      </c>
      <c r="Y42" s="21">
        <f t="shared" si="8"/>
        <v>47240611</v>
      </c>
      <c r="Z42" s="4">
        <f>+IF(X42&lt;&gt;0,+(Y42/X42)*100,0)</f>
        <v>85.89934487140812</v>
      </c>
      <c r="AA42" s="19">
        <f>SUM(AA43:AA46)</f>
        <v>109990622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109990622</v>
      </c>
      <c r="F44" s="24">
        <v>109990622</v>
      </c>
      <c r="G44" s="24">
        <v>13069713</v>
      </c>
      <c r="H44" s="24">
        <v>12902900</v>
      </c>
      <c r="I44" s="24">
        <v>14577727</v>
      </c>
      <c r="J44" s="24">
        <v>40550340</v>
      </c>
      <c r="K44" s="24">
        <v>6139541</v>
      </c>
      <c r="L44" s="24">
        <v>22182412</v>
      </c>
      <c r="M44" s="24">
        <v>33363628</v>
      </c>
      <c r="N44" s="24">
        <v>61685581</v>
      </c>
      <c r="O44" s="24"/>
      <c r="P44" s="24"/>
      <c r="Q44" s="24"/>
      <c r="R44" s="24"/>
      <c r="S44" s="24"/>
      <c r="T44" s="24"/>
      <c r="U44" s="24"/>
      <c r="V44" s="24"/>
      <c r="W44" s="24">
        <v>102235921</v>
      </c>
      <c r="X44" s="24">
        <v>54995310</v>
      </c>
      <c r="Y44" s="24">
        <v>47240611</v>
      </c>
      <c r="Z44" s="6">
        <v>85.9</v>
      </c>
      <c r="AA44" s="22">
        <v>109990622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455235153</v>
      </c>
      <c r="F48" s="42">
        <f t="shared" si="9"/>
        <v>455235153</v>
      </c>
      <c r="G48" s="42">
        <f t="shared" si="9"/>
        <v>33176767</v>
      </c>
      <c r="H48" s="42">
        <f t="shared" si="9"/>
        <v>38928200</v>
      </c>
      <c r="I48" s="42">
        <f t="shared" si="9"/>
        <v>46990448</v>
      </c>
      <c r="J48" s="42">
        <f t="shared" si="9"/>
        <v>119095415</v>
      </c>
      <c r="K48" s="42">
        <f t="shared" si="9"/>
        <v>26482443</v>
      </c>
      <c r="L48" s="42">
        <f t="shared" si="9"/>
        <v>61367249</v>
      </c>
      <c r="M48" s="42">
        <f t="shared" si="9"/>
        <v>58861644</v>
      </c>
      <c r="N48" s="42">
        <f t="shared" si="9"/>
        <v>146711336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265806751</v>
      </c>
      <c r="X48" s="42">
        <f t="shared" si="9"/>
        <v>262117566</v>
      </c>
      <c r="Y48" s="42">
        <f t="shared" si="9"/>
        <v>3689185</v>
      </c>
      <c r="Z48" s="43">
        <f>+IF(X48&lt;&gt;0,+(Y48/X48)*100,0)</f>
        <v>1.4074543176553074</v>
      </c>
      <c r="AA48" s="40">
        <f>+AA28+AA32+AA38+AA42+AA47</f>
        <v>455235153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372430200</v>
      </c>
      <c r="F49" s="46">
        <f t="shared" si="10"/>
        <v>372430200</v>
      </c>
      <c r="G49" s="46">
        <f t="shared" si="10"/>
        <v>155657285</v>
      </c>
      <c r="H49" s="46">
        <f t="shared" si="10"/>
        <v>-32809184</v>
      </c>
      <c r="I49" s="46">
        <f t="shared" si="10"/>
        <v>-45824266</v>
      </c>
      <c r="J49" s="46">
        <f t="shared" si="10"/>
        <v>77023835</v>
      </c>
      <c r="K49" s="46">
        <f t="shared" si="10"/>
        <v>-9171049</v>
      </c>
      <c r="L49" s="46">
        <f t="shared" si="10"/>
        <v>-52826332</v>
      </c>
      <c r="M49" s="46">
        <f t="shared" si="10"/>
        <v>91905010</v>
      </c>
      <c r="N49" s="46">
        <f t="shared" si="10"/>
        <v>29907629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106931464</v>
      </c>
      <c r="X49" s="46">
        <f>IF(F25=F48,0,X25-X48)</f>
        <v>164128494</v>
      </c>
      <c r="Y49" s="46">
        <f t="shared" si="10"/>
        <v>-57197030</v>
      </c>
      <c r="Z49" s="47">
        <f>+IF(X49&lt;&gt;0,+(Y49/X49)*100,0)</f>
        <v>-34.84893366535125</v>
      </c>
      <c r="AA49" s="44">
        <f>+AA25-AA48</f>
        <v>372430200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90914107</v>
      </c>
      <c r="D5" s="19">
        <f>SUM(D6:D8)</f>
        <v>0</v>
      </c>
      <c r="E5" s="20">
        <f t="shared" si="0"/>
        <v>116624307</v>
      </c>
      <c r="F5" s="21">
        <f t="shared" si="0"/>
        <v>116624307</v>
      </c>
      <c r="G5" s="21">
        <f t="shared" si="0"/>
        <v>17014221</v>
      </c>
      <c r="H5" s="21">
        <f t="shared" si="0"/>
        <v>14687146</v>
      </c>
      <c r="I5" s="21">
        <f t="shared" si="0"/>
        <v>4293859</v>
      </c>
      <c r="J5" s="21">
        <f t="shared" si="0"/>
        <v>35995226</v>
      </c>
      <c r="K5" s="21">
        <f t="shared" si="0"/>
        <v>4391467</v>
      </c>
      <c r="L5" s="21">
        <f t="shared" si="0"/>
        <v>0</v>
      </c>
      <c r="M5" s="21">
        <f t="shared" si="0"/>
        <v>0</v>
      </c>
      <c r="N5" s="21">
        <f t="shared" si="0"/>
        <v>4391467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40386693</v>
      </c>
      <c r="X5" s="21">
        <f t="shared" si="0"/>
        <v>62909029</v>
      </c>
      <c r="Y5" s="21">
        <f t="shared" si="0"/>
        <v>-22522336</v>
      </c>
      <c r="Z5" s="4">
        <f>+IF(X5&lt;&gt;0,+(Y5/X5)*100,0)</f>
        <v>-35.80143638840777</v>
      </c>
      <c r="AA5" s="19">
        <f>SUM(AA6:AA8)</f>
        <v>116624307</v>
      </c>
    </row>
    <row r="6" spans="1:27" ht="13.5">
      <c r="A6" s="5" t="s">
        <v>33</v>
      </c>
      <c r="B6" s="3"/>
      <c r="C6" s="22"/>
      <c r="D6" s="22"/>
      <c r="E6" s="23">
        <v>12102000</v>
      </c>
      <c r="F6" s="24">
        <v>12102000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12102000</v>
      </c>
    </row>
    <row r="7" spans="1:27" ht="13.5">
      <c r="A7" s="5" t="s">
        <v>34</v>
      </c>
      <c r="B7" s="3"/>
      <c r="C7" s="25">
        <v>90028712</v>
      </c>
      <c r="D7" s="25"/>
      <c r="E7" s="26">
        <v>103900307</v>
      </c>
      <c r="F7" s="27">
        <v>103900307</v>
      </c>
      <c r="G7" s="27">
        <v>17010705</v>
      </c>
      <c r="H7" s="27">
        <v>14634927</v>
      </c>
      <c r="I7" s="27">
        <v>4293731</v>
      </c>
      <c r="J7" s="27">
        <v>35939363</v>
      </c>
      <c r="K7" s="27">
        <v>4387747</v>
      </c>
      <c r="L7" s="27"/>
      <c r="M7" s="27"/>
      <c r="N7" s="27">
        <v>4387747</v>
      </c>
      <c r="O7" s="27"/>
      <c r="P7" s="27"/>
      <c r="Q7" s="27"/>
      <c r="R7" s="27"/>
      <c r="S7" s="27"/>
      <c r="T7" s="27"/>
      <c r="U7" s="27"/>
      <c r="V7" s="27"/>
      <c r="W7" s="27">
        <v>40327110</v>
      </c>
      <c r="X7" s="27">
        <v>62447250</v>
      </c>
      <c r="Y7" s="27">
        <v>-22120140</v>
      </c>
      <c r="Z7" s="7">
        <v>-35.42</v>
      </c>
      <c r="AA7" s="25">
        <v>103900307</v>
      </c>
    </row>
    <row r="8" spans="1:27" ht="13.5">
      <c r="A8" s="5" t="s">
        <v>35</v>
      </c>
      <c r="B8" s="3"/>
      <c r="C8" s="22">
        <v>885395</v>
      </c>
      <c r="D8" s="22"/>
      <c r="E8" s="23">
        <v>622000</v>
      </c>
      <c r="F8" s="24">
        <v>622000</v>
      </c>
      <c r="G8" s="24">
        <v>3516</v>
      </c>
      <c r="H8" s="24">
        <v>52219</v>
      </c>
      <c r="I8" s="24">
        <v>128</v>
      </c>
      <c r="J8" s="24">
        <v>55863</v>
      </c>
      <c r="K8" s="24">
        <v>3720</v>
      </c>
      <c r="L8" s="24"/>
      <c r="M8" s="24"/>
      <c r="N8" s="24">
        <v>3720</v>
      </c>
      <c r="O8" s="24"/>
      <c r="P8" s="24"/>
      <c r="Q8" s="24"/>
      <c r="R8" s="24"/>
      <c r="S8" s="24"/>
      <c r="T8" s="24"/>
      <c r="U8" s="24"/>
      <c r="V8" s="24"/>
      <c r="W8" s="24">
        <v>59583</v>
      </c>
      <c r="X8" s="24">
        <v>461779</v>
      </c>
      <c r="Y8" s="24">
        <v>-402196</v>
      </c>
      <c r="Z8" s="6">
        <v>-87.1</v>
      </c>
      <c r="AA8" s="22">
        <v>622000</v>
      </c>
    </row>
    <row r="9" spans="1:27" ht="13.5">
      <c r="A9" s="2" t="s">
        <v>36</v>
      </c>
      <c r="B9" s="3"/>
      <c r="C9" s="19">
        <f aca="true" t="shared" si="1" ref="C9:Y9">SUM(C10:C14)</f>
        <v>16882293</v>
      </c>
      <c r="D9" s="19">
        <f>SUM(D10:D14)</f>
        <v>0</v>
      </c>
      <c r="E9" s="20">
        <f t="shared" si="1"/>
        <v>9881600</v>
      </c>
      <c r="F9" s="21">
        <f t="shared" si="1"/>
        <v>9881600</v>
      </c>
      <c r="G9" s="21">
        <f t="shared" si="1"/>
        <v>505499</v>
      </c>
      <c r="H9" s="21">
        <f t="shared" si="1"/>
        <v>505587</v>
      </c>
      <c r="I9" s="21">
        <f t="shared" si="1"/>
        <v>545636</v>
      </c>
      <c r="J9" s="21">
        <f t="shared" si="1"/>
        <v>1556722</v>
      </c>
      <c r="K9" s="21">
        <f t="shared" si="1"/>
        <v>687371</v>
      </c>
      <c r="L9" s="21">
        <f t="shared" si="1"/>
        <v>0</v>
      </c>
      <c r="M9" s="21">
        <f t="shared" si="1"/>
        <v>0</v>
      </c>
      <c r="N9" s="21">
        <f t="shared" si="1"/>
        <v>687371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2244093</v>
      </c>
      <c r="X9" s="21">
        <f t="shared" si="1"/>
        <v>4869032</v>
      </c>
      <c r="Y9" s="21">
        <f t="shared" si="1"/>
        <v>-2624939</v>
      </c>
      <c r="Z9" s="4">
        <f>+IF(X9&lt;&gt;0,+(Y9/X9)*100,0)</f>
        <v>-53.91090056504044</v>
      </c>
      <c r="AA9" s="19">
        <f>SUM(AA10:AA14)</f>
        <v>9881600</v>
      </c>
    </row>
    <row r="10" spans="1:27" ht="13.5">
      <c r="A10" s="5" t="s">
        <v>37</v>
      </c>
      <c r="B10" s="3"/>
      <c r="C10" s="22">
        <v>2445662</v>
      </c>
      <c r="D10" s="22"/>
      <c r="E10" s="23">
        <v>2517600</v>
      </c>
      <c r="F10" s="24">
        <v>2517600</v>
      </c>
      <c r="G10" s="24">
        <v>136328</v>
      </c>
      <c r="H10" s="24">
        <v>164909</v>
      </c>
      <c r="I10" s="24">
        <v>149714</v>
      </c>
      <c r="J10" s="24">
        <v>450951</v>
      </c>
      <c r="K10" s="24">
        <v>161537</v>
      </c>
      <c r="L10" s="24"/>
      <c r="M10" s="24"/>
      <c r="N10" s="24">
        <v>161537</v>
      </c>
      <c r="O10" s="24"/>
      <c r="P10" s="24"/>
      <c r="Q10" s="24"/>
      <c r="R10" s="24"/>
      <c r="S10" s="24"/>
      <c r="T10" s="24"/>
      <c r="U10" s="24"/>
      <c r="V10" s="24"/>
      <c r="W10" s="24">
        <v>612488</v>
      </c>
      <c r="X10" s="24">
        <v>1082138</v>
      </c>
      <c r="Y10" s="24">
        <v>-469650</v>
      </c>
      <c r="Z10" s="6">
        <v>-43.4</v>
      </c>
      <c r="AA10" s="22">
        <v>2517600</v>
      </c>
    </row>
    <row r="11" spans="1:27" ht="13.5">
      <c r="A11" s="5" t="s">
        <v>38</v>
      </c>
      <c r="B11" s="3"/>
      <c r="C11" s="22">
        <v>1501210</v>
      </c>
      <c r="D11" s="22"/>
      <c r="E11" s="23">
        <v>358000</v>
      </c>
      <c r="F11" s="24">
        <v>358000</v>
      </c>
      <c r="G11" s="24">
        <v>5880</v>
      </c>
      <c r="H11" s="24">
        <v>7584</v>
      </c>
      <c r="I11" s="24">
        <v>9948</v>
      </c>
      <c r="J11" s="24">
        <v>23412</v>
      </c>
      <c r="K11" s="24">
        <v>13623</v>
      </c>
      <c r="L11" s="24"/>
      <c r="M11" s="24"/>
      <c r="N11" s="24">
        <v>13623</v>
      </c>
      <c r="O11" s="24"/>
      <c r="P11" s="24"/>
      <c r="Q11" s="24"/>
      <c r="R11" s="24"/>
      <c r="S11" s="24"/>
      <c r="T11" s="24"/>
      <c r="U11" s="24"/>
      <c r="V11" s="24"/>
      <c r="W11" s="24">
        <v>37035</v>
      </c>
      <c r="X11" s="24">
        <v>194912</v>
      </c>
      <c r="Y11" s="24">
        <v>-157877</v>
      </c>
      <c r="Z11" s="6">
        <v>-81</v>
      </c>
      <c r="AA11" s="22">
        <v>358000</v>
      </c>
    </row>
    <row r="12" spans="1:27" ht="13.5">
      <c r="A12" s="5" t="s">
        <v>39</v>
      </c>
      <c r="B12" s="3"/>
      <c r="C12" s="22">
        <v>12925349</v>
      </c>
      <c r="D12" s="22"/>
      <c r="E12" s="23">
        <v>6996000</v>
      </c>
      <c r="F12" s="24">
        <v>6996000</v>
      </c>
      <c r="G12" s="24">
        <v>362194</v>
      </c>
      <c r="H12" s="24">
        <v>332390</v>
      </c>
      <c r="I12" s="24">
        <v>385614</v>
      </c>
      <c r="J12" s="24">
        <v>1080198</v>
      </c>
      <c r="K12" s="24">
        <v>511966</v>
      </c>
      <c r="L12" s="24"/>
      <c r="M12" s="24"/>
      <c r="N12" s="24">
        <v>511966</v>
      </c>
      <c r="O12" s="24"/>
      <c r="P12" s="24"/>
      <c r="Q12" s="24"/>
      <c r="R12" s="24"/>
      <c r="S12" s="24"/>
      <c r="T12" s="24"/>
      <c r="U12" s="24"/>
      <c r="V12" s="24"/>
      <c r="W12" s="24">
        <v>1592164</v>
      </c>
      <c r="X12" s="24">
        <v>3591982</v>
      </c>
      <c r="Y12" s="24">
        <v>-1999818</v>
      </c>
      <c r="Z12" s="6">
        <v>-55.67</v>
      </c>
      <c r="AA12" s="22">
        <v>6996000</v>
      </c>
    </row>
    <row r="13" spans="1:27" ht="13.5">
      <c r="A13" s="5" t="s">
        <v>40</v>
      </c>
      <c r="B13" s="3"/>
      <c r="C13" s="22">
        <v>10072</v>
      </c>
      <c r="D13" s="22"/>
      <c r="E13" s="23">
        <v>10000</v>
      </c>
      <c r="F13" s="24">
        <v>10000</v>
      </c>
      <c r="G13" s="24">
        <v>1097</v>
      </c>
      <c r="H13" s="24">
        <v>704</v>
      </c>
      <c r="I13" s="24">
        <v>360</v>
      </c>
      <c r="J13" s="24">
        <v>2161</v>
      </c>
      <c r="K13" s="24">
        <v>245</v>
      </c>
      <c r="L13" s="24"/>
      <c r="M13" s="24"/>
      <c r="N13" s="24">
        <v>245</v>
      </c>
      <c r="O13" s="24"/>
      <c r="P13" s="24"/>
      <c r="Q13" s="24"/>
      <c r="R13" s="24"/>
      <c r="S13" s="24"/>
      <c r="T13" s="24"/>
      <c r="U13" s="24"/>
      <c r="V13" s="24"/>
      <c r="W13" s="24">
        <v>2406</v>
      </c>
      <c r="X13" s="24"/>
      <c r="Y13" s="24">
        <v>2406</v>
      </c>
      <c r="Z13" s="6">
        <v>0</v>
      </c>
      <c r="AA13" s="22">
        <v>10000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14195953</v>
      </c>
      <c r="D15" s="19">
        <f>SUM(D16:D18)</f>
        <v>0</v>
      </c>
      <c r="E15" s="20">
        <f t="shared" si="2"/>
        <v>16509000</v>
      </c>
      <c r="F15" s="21">
        <f t="shared" si="2"/>
        <v>16509000</v>
      </c>
      <c r="G15" s="21">
        <f t="shared" si="2"/>
        <v>11166240</v>
      </c>
      <c r="H15" s="21">
        <f t="shared" si="2"/>
        <v>779565</v>
      </c>
      <c r="I15" s="21">
        <f t="shared" si="2"/>
        <v>35957</v>
      </c>
      <c r="J15" s="21">
        <f t="shared" si="2"/>
        <v>11981762</v>
      </c>
      <c r="K15" s="21">
        <f t="shared" si="2"/>
        <v>55162</v>
      </c>
      <c r="L15" s="21">
        <f t="shared" si="2"/>
        <v>0</v>
      </c>
      <c r="M15" s="21">
        <f t="shared" si="2"/>
        <v>0</v>
      </c>
      <c r="N15" s="21">
        <f t="shared" si="2"/>
        <v>55162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12036924</v>
      </c>
      <c r="X15" s="21">
        <f t="shared" si="2"/>
        <v>12539268</v>
      </c>
      <c r="Y15" s="21">
        <f t="shared" si="2"/>
        <v>-502344</v>
      </c>
      <c r="Z15" s="4">
        <f>+IF(X15&lt;&gt;0,+(Y15/X15)*100,0)</f>
        <v>-4.006166867156838</v>
      </c>
      <c r="AA15" s="19">
        <f>SUM(AA16:AA18)</f>
        <v>16509000</v>
      </c>
    </row>
    <row r="16" spans="1:27" ht="13.5">
      <c r="A16" s="5" t="s">
        <v>43</v>
      </c>
      <c r="B16" s="3"/>
      <c r="C16" s="22">
        <v>401459</v>
      </c>
      <c r="D16" s="22"/>
      <c r="E16" s="23">
        <v>418000</v>
      </c>
      <c r="F16" s="24">
        <v>418000</v>
      </c>
      <c r="G16" s="24">
        <v>16240</v>
      </c>
      <c r="H16" s="24">
        <v>21397</v>
      </c>
      <c r="I16" s="24">
        <v>35957</v>
      </c>
      <c r="J16" s="24">
        <v>73594</v>
      </c>
      <c r="K16" s="24">
        <v>55162</v>
      </c>
      <c r="L16" s="24"/>
      <c r="M16" s="24"/>
      <c r="N16" s="24">
        <v>55162</v>
      </c>
      <c r="O16" s="24"/>
      <c r="P16" s="24"/>
      <c r="Q16" s="24"/>
      <c r="R16" s="24"/>
      <c r="S16" s="24"/>
      <c r="T16" s="24"/>
      <c r="U16" s="24"/>
      <c r="V16" s="24"/>
      <c r="W16" s="24">
        <v>128756</v>
      </c>
      <c r="X16" s="24">
        <v>236468</v>
      </c>
      <c r="Y16" s="24">
        <v>-107712</v>
      </c>
      <c r="Z16" s="6">
        <v>-45.55</v>
      </c>
      <c r="AA16" s="22">
        <v>418000</v>
      </c>
    </row>
    <row r="17" spans="1:27" ht="13.5">
      <c r="A17" s="5" t="s">
        <v>44</v>
      </c>
      <c r="B17" s="3"/>
      <c r="C17" s="22">
        <v>13794494</v>
      </c>
      <c r="D17" s="22"/>
      <c r="E17" s="23">
        <v>16091000</v>
      </c>
      <c r="F17" s="24">
        <v>16091000</v>
      </c>
      <c r="G17" s="24">
        <v>11150000</v>
      </c>
      <c r="H17" s="24">
        <v>758168</v>
      </c>
      <c r="I17" s="24"/>
      <c r="J17" s="24">
        <v>11908168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11908168</v>
      </c>
      <c r="X17" s="24">
        <v>12302800</v>
      </c>
      <c r="Y17" s="24">
        <v>-394632</v>
      </c>
      <c r="Z17" s="6">
        <v>-3.21</v>
      </c>
      <c r="AA17" s="22">
        <v>16091000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149427327</v>
      </c>
      <c r="D19" s="19">
        <f>SUM(D20:D23)</f>
        <v>0</v>
      </c>
      <c r="E19" s="20">
        <f t="shared" si="3"/>
        <v>181208375</v>
      </c>
      <c r="F19" s="21">
        <f t="shared" si="3"/>
        <v>181208375</v>
      </c>
      <c r="G19" s="21">
        <f t="shared" si="3"/>
        <v>12329335</v>
      </c>
      <c r="H19" s="21">
        <f t="shared" si="3"/>
        <v>11917095</v>
      </c>
      <c r="I19" s="21">
        <f t="shared" si="3"/>
        <v>12985496</v>
      </c>
      <c r="J19" s="21">
        <f t="shared" si="3"/>
        <v>37231926</v>
      </c>
      <c r="K19" s="21">
        <f t="shared" si="3"/>
        <v>14271751</v>
      </c>
      <c r="L19" s="21">
        <f t="shared" si="3"/>
        <v>0</v>
      </c>
      <c r="M19" s="21">
        <f t="shared" si="3"/>
        <v>0</v>
      </c>
      <c r="N19" s="21">
        <f t="shared" si="3"/>
        <v>14271751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51503677</v>
      </c>
      <c r="X19" s="21">
        <f t="shared" si="3"/>
        <v>101351058</v>
      </c>
      <c r="Y19" s="21">
        <f t="shared" si="3"/>
        <v>-49847381</v>
      </c>
      <c r="Z19" s="4">
        <f>+IF(X19&lt;&gt;0,+(Y19/X19)*100,0)</f>
        <v>-49.1828916082948</v>
      </c>
      <c r="AA19" s="19">
        <f>SUM(AA20:AA23)</f>
        <v>181208375</v>
      </c>
    </row>
    <row r="20" spans="1:27" ht="13.5">
      <c r="A20" s="5" t="s">
        <v>47</v>
      </c>
      <c r="B20" s="3"/>
      <c r="C20" s="22">
        <v>96591384</v>
      </c>
      <c r="D20" s="22"/>
      <c r="E20" s="23">
        <v>119776742</v>
      </c>
      <c r="F20" s="24">
        <v>119776742</v>
      </c>
      <c r="G20" s="24">
        <v>8885257</v>
      </c>
      <c r="H20" s="24">
        <v>7701667</v>
      </c>
      <c r="I20" s="24">
        <v>9423561</v>
      </c>
      <c r="J20" s="24">
        <v>26010485</v>
      </c>
      <c r="K20" s="24">
        <v>10511920</v>
      </c>
      <c r="L20" s="24"/>
      <c r="M20" s="24"/>
      <c r="N20" s="24">
        <v>10511920</v>
      </c>
      <c r="O20" s="24"/>
      <c r="P20" s="24"/>
      <c r="Q20" s="24"/>
      <c r="R20" s="24"/>
      <c r="S20" s="24"/>
      <c r="T20" s="24"/>
      <c r="U20" s="24"/>
      <c r="V20" s="24"/>
      <c r="W20" s="24">
        <v>36522405</v>
      </c>
      <c r="X20" s="24">
        <v>70404766</v>
      </c>
      <c r="Y20" s="24">
        <v>-33882361</v>
      </c>
      <c r="Z20" s="6">
        <v>-48.13</v>
      </c>
      <c r="AA20" s="22">
        <v>119776742</v>
      </c>
    </row>
    <row r="21" spans="1:27" ht="13.5">
      <c r="A21" s="5" t="s">
        <v>48</v>
      </c>
      <c r="B21" s="3"/>
      <c r="C21" s="22">
        <v>22611841</v>
      </c>
      <c r="D21" s="22"/>
      <c r="E21" s="23">
        <v>28168347</v>
      </c>
      <c r="F21" s="24">
        <v>28168347</v>
      </c>
      <c r="G21" s="24">
        <v>1054937</v>
      </c>
      <c r="H21" s="24">
        <v>1690649</v>
      </c>
      <c r="I21" s="24">
        <v>1147180</v>
      </c>
      <c r="J21" s="24">
        <v>3892766</v>
      </c>
      <c r="K21" s="24">
        <v>1275402</v>
      </c>
      <c r="L21" s="24"/>
      <c r="M21" s="24"/>
      <c r="N21" s="24">
        <v>1275402</v>
      </c>
      <c r="O21" s="24"/>
      <c r="P21" s="24"/>
      <c r="Q21" s="24"/>
      <c r="R21" s="24"/>
      <c r="S21" s="24"/>
      <c r="T21" s="24"/>
      <c r="U21" s="24"/>
      <c r="V21" s="24"/>
      <c r="W21" s="24">
        <v>5168168</v>
      </c>
      <c r="X21" s="24">
        <v>15026686</v>
      </c>
      <c r="Y21" s="24">
        <v>-9858518</v>
      </c>
      <c r="Z21" s="6">
        <v>-65.61</v>
      </c>
      <c r="AA21" s="22">
        <v>28168347</v>
      </c>
    </row>
    <row r="22" spans="1:27" ht="13.5">
      <c r="A22" s="5" t="s">
        <v>49</v>
      </c>
      <c r="B22" s="3"/>
      <c r="C22" s="25">
        <v>14765730</v>
      </c>
      <c r="D22" s="25"/>
      <c r="E22" s="26">
        <v>16571844</v>
      </c>
      <c r="F22" s="27">
        <v>16571844</v>
      </c>
      <c r="G22" s="27">
        <v>1165911</v>
      </c>
      <c r="H22" s="27">
        <v>1301495</v>
      </c>
      <c r="I22" s="27">
        <v>1199020</v>
      </c>
      <c r="J22" s="27">
        <v>3666426</v>
      </c>
      <c r="K22" s="27">
        <v>1265111</v>
      </c>
      <c r="L22" s="27"/>
      <c r="M22" s="27"/>
      <c r="N22" s="27">
        <v>1265111</v>
      </c>
      <c r="O22" s="27"/>
      <c r="P22" s="27"/>
      <c r="Q22" s="27"/>
      <c r="R22" s="27"/>
      <c r="S22" s="27"/>
      <c r="T22" s="27"/>
      <c r="U22" s="27"/>
      <c r="V22" s="27"/>
      <c r="W22" s="27">
        <v>4931537</v>
      </c>
      <c r="X22" s="27">
        <v>7729714</v>
      </c>
      <c r="Y22" s="27">
        <v>-2798177</v>
      </c>
      <c r="Z22" s="7">
        <v>-36.2</v>
      </c>
      <c r="AA22" s="25">
        <v>16571844</v>
      </c>
    </row>
    <row r="23" spans="1:27" ht="13.5">
      <c r="A23" s="5" t="s">
        <v>50</v>
      </c>
      <c r="B23" s="3"/>
      <c r="C23" s="22">
        <v>15458372</v>
      </c>
      <c r="D23" s="22"/>
      <c r="E23" s="23">
        <v>16691442</v>
      </c>
      <c r="F23" s="24">
        <v>16691442</v>
      </c>
      <c r="G23" s="24">
        <v>1223230</v>
      </c>
      <c r="H23" s="24">
        <v>1223284</v>
      </c>
      <c r="I23" s="24">
        <v>1215735</v>
      </c>
      <c r="J23" s="24">
        <v>3662249</v>
      </c>
      <c r="K23" s="24">
        <v>1219318</v>
      </c>
      <c r="L23" s="24"/>
      <c r="M23" s="24"/>
      <c r="N23" s="24">
        <v>1219318</v>
      </c>
      <c r="O23" s="24"/>
      <c r="P23" s="24"/>
      <c r="Q23" s="24"/>
      <c r="R23" s="24"/>
      <c r="S23" s="24"/>
      <c r="T23" s="24"/>
      <c r="U23" s="24"/>
      <c r="V23" s="24"/>
      <c r="W23" s="24">
        <v>4881567</v>
      </c>
      <c r="X23" s="24">
        <v>8189892</v>
      </c>
      <c r="Y23" s="24">
        <v>-3308325</v>
      </c>
      <c r="Z23" s="6">
        <v>-40.4</v>
      </c>
      <c r="AA23" s="22">
        <v>16691442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271419680</v>
      </c>
      <c r="D25" s="40">
        <f>+D5+D9+D15+D19+D24</f>
        <v>0</v>
      </c>
      <c r="E25" s="41">
        <f t="shared" si="4"/>
        <v>324223282</v>
      </c>
      <c r="F25" s="42">
        <f t="shared" si="4"/>
        <v>324223282</v>
      </c>
      <c r="G25" s="42">
        <f t="shared" si="4"/>
        <v>41015295</v>
      </c>
      <c r="H25" s="42">
        <f t="shared" si="4"/>
        <v>27889393</v>
      </c>
      <c r="I25" s="42">
        <f t="shared" si="4"/>
        <v>17860948</v>
      </c>
      <c r="J25" s="42">
        <f t="shared" si="4"/>
        <v>86765636</v>
      </c>
      <c r="K25" s="42">
        <f t="shared" si="4"/>
        <v>19405751</v>
      </c>
      <c r="L25" s="42">
        <f t="shared" si="4"/>
        <v>0</v>
      </c>
      <c r="M25" s="42">
        <f t="shared" si="4"/>
        <v>0</v>
      </c>
      <c r="N25" s="42">
        <f t="shared" si="4"/>
        <v>19405751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106171387</v>
      </c>
      <c r="X25" s="42">
        <f t="shared" si="4"/>
        <v>181668387</v>
      </c>
      <c r="Y25" s="42">
        <f t="shared" si="4"/>
        <v>-75497000</v>
      </c>
      <c r="Z25" s="43">
        <f>+IF(X25&lt;&gt;0,+(Y25/X25)*100,0)</f>
        <v>-41.55758811245459</v>
      </c>
      <c r="AA25" s="40">
        <f>+AA5+AA9+AA15+AA19+AA24</f>
        <v>324223282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91178822</v>
      </c>
      <c r="D28" s="19">
        <f>SUM(D29:D31)</f>
        <v>0</v>
      </c>
      <c r="E28" s="20">
        <f t="shared" si="5"/>
        <v>95459066</v>
      </c>
      <c r="F28" s="21">
        <f t="shared" si="5"/>
        <v>95459066</v>
      </c>
      <c r="G28" s="21">
        <f t="shared" si="5"/>
        <v>6195152</v>
      </c>
      <c r="H28" s="21">
        <f t="shared" si="5"/>
        <v>6611312</v>
      </c>
      <c r="I28" s="21">
        <f t="shared" si="5"/>
        <v>6918143</v>
      </c>
      <c r="J28" s="21">
        <f t="shared" si="5"/>
        <v>19724607</v>
      </c>
      <c r="K28" s="21">
        <f t="shared" si="5"/>
        <v>7240227</v>
      </c>
      <c r="L28" s="21">
        <f t="shared" si="5"/>
        <v>0</v>
      </c>
      <c r="M28" s="21">
        <f t="shared" si="5"/>
        <v>0</v>
      </c>
      <c r="N28" s="21">
        <f t="shared" si="5"/>
        <v>7240227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26964834</v>
      </c>
      <c r="X28" s="21">
        <f t="shared" si="5"/>
        <v>47373499</v>
      </c>
      <c r="Y28" s="21">
        <f t="shared" si="5"/>
        <v>-20408665</v>
      </c>
      <c r="Z28" s="4">
        <f>+IF(X28&lt;&gt;0,+(Y28/X28)*100,0)</f>
        <v>-43.08034118400247</v>
      </c>
      <c r="AA28" s="19">
        <f>SUM(AA29:AA31)</f>
        <v>95459066</v>
      </c>
    </row>
    <row r="29" spans="1:27" ht="13.5">
      <c r="A29" s="5" t="s">
        <v>33</v>
      </c>
      <c r="B29" s="3"/>
      <c r="C29" s="22">
        <v>24035314</v>
      </c>
      <c r="D29" s="22"/>
      <c r="E29" s="23">
        <v>24937049</v>
      </c>
      <c r="F29" s="24">
        <v>24937049</v>
      </c>
      <c r="G29" s="24">
        <v>1648509</v>
      </c>
      <c r="H29" s="24">
        <v>1699791</v>
      </c>
      <c r="I29" s="24">
        <v>1754578</v>
      </c>
      <c r="J29" s="24">
        <v>5102878</v>
      </c>
      <c r="K29" s="24">
        <v>2062557</v>
      </c>
      <c r="L29" s="24"/>
      <c r="M29" s="24"/>
      <c r="N29" s="24">
        <v>2062557</v>
      </c>
      <c r="O29" s="24"/>
      <c r="P29" s="24"/>
      <c r="Q29" s="24"/>
      <c r="R29" s="24"/>
      <c r="S29" s="24"/>
      <c r="T29" s="24"/>
      <c r="U29" s="24"/>
      <c r="V29" s="24"/>
      <c r="W29" s="24">
        <v>7165435</v>
      </c>
      <c r="X29" s="24">
        <v>12610228</v>
      </c>
      <c r="Y29" s="24">
        <v>-5444793</v>
      </c>
      <c r="Z29" s="6">
        <v>-43.18</v>
      </c>
      <c r="AA29" s="22">
        <v>24937049</v>
      </c>
    </row>
    <row r="30" spans="1:27" ht="13.5">
      <c r="A30" s="5" t="s">
        <v>34</v>
      </c>
      <c r="B30" s="3"/>
      <c r="C30" s="25">
        <v>45994809</v>
      </c>
      <c r="D30" s="25"/>
      <c r="E30" s="26">
        <v>45434554</v>
      </c>
      <c r="F30" s="27">
        <v>45434554</v>
      </c>
      <c r="G30" s="27">
        <v>2991583</v>
      </c>
      <c r="H30" s="27">
        <v>3123284</v>
      </c>
      <c r="I30" s="27">
        <v>3167181</v>
      </c>
      <c r="J30" s="27">
        <v>9282048</v>
      </c>
      <c r="K30" s="27">
        <v>3226875</v>
      </c>
      <c r="L30" s="27"/>
      <c r="M30" s="27"/>
      <c r="N30" s="27">
        <v>3226875</v>
      </c>
      <c r="O30" s="27"/>
      <c r="P30" s="27"/>
      <c r="Q30" s="27"/>
      <c r="R30" s="27"/>
      <c r="S30" s="27"/>
      <c r="T30" s="27"/>
      <c r="U30" s="27"/>
      <c r="V30" s="27"/>
      <c r="W30" s="27">
        <v>12508923</v>
      </c>
      <c r="X30" s="27">
        <v>21977084</v>
      </c>
      <c r="Y30" s="27">
        <v>-9468161</v>
      </c>
      <c r="Z30" s="7">
        <v>-43.08</v>
      </c>
      <c r="AA30" s="25">
        <v>45434554</v>
      </c>
    </row>
    <row r="31" spans="1:27" ht="13.5">
      <c r="A31" s="5" t="s">
        <v>35</v>
      </c>
      <c r="B31" s="3"/>
      <c r="C31" s="22">
        <v>21148699</v>
      </c>
      <c r="D31" s="22"/>
      <c r="E31" s="23">
        <v>25087463</v>
      </c>
      <c r="F31" s="24">
        <v>25087463</v>
      </c>
      <c r="G31" s="24">
        <v>1555060</v>
      </c>
      <c r="H31" s="24">
        <v>1788237</v>
      </c>
      <c r="I31" s="24">
        <v>1996384</v>
      </c>
      <c r="J31" s="24">
        <v>5339681</v>
      </c>
      <c r="K31" s="24">
        <v>1950795</v>
      </c>
      <c r="L31" s="24"/>
      <c r="M31" s="24"/>
      <c r="N31" s="24">
        <v>1950795</v>
      </c>
      <c r="O31" s="24"/>
      <c r="P31" s="24"/>
      <c r="Q31" s="24"/>
      <c r="R31" s="24"/>
      <c r="S31" s="24"/>
      <c r="T31" s="24"/>
      <c r="U31" s="24"/>
      <c r="V31" s="24"/>
      <c r="W31" s="24">
        <v>7290476</v>
      </c>
      <c r="X31" s="24">
        <v>12786187</v>
      </c>
      <c r="Y31" s="24">
        <v>-5495711</v>
      </c>
      <c r="Z31" s="6">
        <v>-42.98</v>
      </c>
      <c r="AA31" s="22">
        <v>25087463</v>
      </c>
    </row>
    <row r="32" spans="1:27" ht="13.5">
      <c r="A32" s="2" t="s">
        <v>36</v>
      </c>
      <c r="B32" s="3"/>
      <c r="C32" s="19">
        <f aca="true" t="shared" si="6" ref="C32:Y32">SUM(C33:C37)</f>
        <v>45097741</v>
      </c>
      <c r="D32" s="19">
        <f>SUM(D33:D37)</f>
        <v>0</v>
      </c>
      <c r="E32" s="20">
        <f t="shared" si="6"/>
        <v>49267989</v>
      </c>
      <c r="F32" s="21">
        <f t="shared" si="6"/>
        <v>49267989</v>
      </c>
      <c r="G32" s="21">
        <f t="shared" si="6"/>
        <v>3808875</v>
      </c>
      <c r="H32" s="21">
        <f t="shared" si="6"/>
        <v>3158667</v>
      </c>
      <c r="I32" s="21">
        <f t="shared" si="6"/>
        <v>3746748</v>
      </c>
      <c r="J32" s="21">
        <f t="shared" si="6"/>
        <v>10714290</v>
      </c>
      <c r="K32" s="21">
        <f t="shared" si="6"/>
        <v>3800454</v>
      </c>
      <c r="L32" s="21">
        <f t="shared" si="6"/>
        <v>0</v>
      </c>
      <c r="M32" s="21">
        <f t="shared" si="6"/>
        <v>0</v>
      </c>
      <c r="N32" s="21">
        <f t="shared" si="6"/>
        <v>3800454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14514744</v>
      </c>
      <c r="X32" s="21">
        <f t="shared" si="6"/>
        <v>23699569</v>
      </c>
      <c r="Y32" s="21">
        <f t="shared" si="6"/>
        <v>-9184825</v>
      </c>
      <c r="Z32" s="4">
        <f>+IF(X32&lt;&gt;0,+(Y32/X32)*100,0)</f>
        <v>-38.75524065437646</v>
      </c>
      <c r="AA32" s="19">
        <f>SUM(AA33:AA37)</f>
        <v>49267989</v>
      </c>
    </row>
    <row r="33" spans="1:27" ht="13.5">
      <c r="A33" s="5" t="s">
        <v>37</v>
      </c>
      <c r="B33" s="3"/>
      <c r="C33" s="22">
        <v>12817273</v>
      </c>
      <c r="D33" s="22"/>
      <c r="E33" s="23">
        <v>10920166</v>
      </c>
      <c r="F33" s="24">
        <v>10920166</v>
      </c>
      <c r="G33" s="24">
        <v>796578</v>
      </c>
      <c r="H33" s="24">
        <v>837780</v>
      </c>
      <c r="I33" s="24">
        <v>841997</v>
      </c>
      <c r="J33" s="24">
        <v>2476355</v>
      </c>
      <c r="K33" s="24">
        <v>900330</v>
      </c>
      <c r="L33" s="24"/>
      <c r="M33" s="24"/>
      <c r="N33" s="24">
        <v>900330</v>
      </c>
      <c r="O33" s="24"/>
      <c r="P33" s="24"/>
      <c r="Q33" s="24"/>
      <c r="R33" s="24"/>
      <c r="S33" s="24"/>
      <c r="T33" s="24"/>
      <c r="U33" s="24"/>
      <c r="V33" s="24"/>
      <c r="W33" s="24">
        <v>3376685</v>
      </c>
      <c r="X33" s="24">
        <v>6321246</v>
      </c>
      <c r="Y33" s="24">
        <v>-2944561</v>
      </c>
      <c r="Z33" s="6">
        <v>-46.58</v>
      </c>
      <c r="AA33" s="22">
        <v>10920166</v>
      </c>
    </row>
    <row r="34" spans="1:27" ht="13.5">
      <c r="A34" s="5" t="s">
        <v>38</v>
      </c>
      <c r="B34" s="3"/>
      <c r="C34" s="22">
        <v>7162904</v>
      </c>
      <c r="D34" s="22"/>
      <c r="E34" s="23">
        <v>9659817</v>
      </c>
      <c r="F34" s="24">
        <v>9659817</v>
      </c>
      <c r="G34" s="24">
        <v>680351</v>
      </c>
      <c r="H34" s="24">
        <v>724174</v>
      </c>
      <c r="I34" s="24">
        <v>693886</v>
      </c>
      <c r="J34" s="24">
        <v>2098411</v>
      </c>
      <c r="K34" s="24">
        <v>704879</v>
      </c>
      <c r="L34" s="24"/>
      <c r="M34" s="24"/>
      <c r="N34" s="24">
        <v>704879</v>
      </c>
      <c r="O34" s="24"/>
      <c r="P34" s="24"/>
      <c r="Q34" s="24"/>
      <c r="R34" s="24"/>
      <c r="S34" s="24"/>
      <c r="T34" s="24"/>
      <c r="U34" s="24"/>
      <c r="V34" s="24"/>
      <c r="W34" s="24">
        <v>2803290</v>
      </c>
      <c r="X34" s="24">
        <v>3536569</v>
      </c>
      <c r="Y34" s="24">
        <v>-733279</v>
      </c>
      <c r="Z34" s="6">
        <v>-20.73</v>
      </c>
      <c r="AA34" s="22">
        <v>9659817</v>
      </c>
    </row>
    <row r="35" spans="1:27" ht="13.5">
      <c r="A35" s="5" t="s">
        <v>39</v>
      </c>
      <c r="B35" s="3"/>
      <c r="C35" s="22">
        <v>25079054</v>
      </c>
      <c r="D35" s="22"/>
      <c r="E35" s="23">
        <v>28667006</v>
      </c>
      <c r="F35" s="24">
        <v>28667006</v>
      </c>
      <c r="G35" s="24">
        <v>2331946</v>
      </c>
      <c r="H35" s="24">
        <v>1581811</v>
      </c>
      <c r="I35" s="24">
        <v>2209215</v>
      </c>
      <c r="J35" s="24">
        <v>6122972</v>
      </c>
      <c r="K35" s="24">
        <v>2195245</v>
      </c>
      <c r="L35" s="24"/>
      <c r="M35" s="24"/>
      <c r="N35" s="24">
        <v>2195245</v>
      </c>
      <c r="O35" s="24"/>
      <c r="P35" s="24"/>
      <c r="Q35" s="24"/>
      <c r="R35" s="24"/>
      <c r="S35" s="24"/>
      <c r="T35" s="24"/>
      <c r="U35" s="24"/>
      <c r="V35" s="24"/>
      <c r="W35" s="24">
        <v>8318217</v>
      </c>
      <c r="X35" s="24">
        <v>13841754</v>
      </c>
      <c r="Y35" s="24">
        <v>-5523537</v>
      </c>
      <c r="Z35" s="6">
        <v>-39.9</v>
      </c>
      <c r="AA35" s="22">
        <v>28667006</v>
      </c>
    </row>
    <row r="36" spans="1:27" ht="13.5">
      <c r="A36" s="5" t="s">
        <v>40</v>
      </c>
      <c r="B36" s="3"/>
      <c r="C36" s="22">
        <v>38510</v>
      </c>
      <c r="D36" s="22"/>
      <c r="E36" s="23">
        <v>21000</v>
      </c>
      <c r="F36" s="24">
        <v>21000</v>
      </c>
      <c r="G36" s="24"/>
      <c r="H36" s="24">
        <v>14902</v>
      </c>
      <c r="I36" s="24">
        <v>1650</v>
      </c>
      <c r="J36" s="24">
        <v>16552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16552</v>
      </c>
      <c r="X36" s="24"/>
      <c r="Y36" s="24">
        <v>16552</v>
      </c>
      <c r="Z36" s="6">
        <v>0</v>
      </c>
      <c r="AA36" s="22">
        <v>21000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73496930</v>
      </c>
      <c r="D38" s="19">
        <f>SUM(D39:D41)</f>
        <v>0</v>
      </c>
      <c r="E38" s="20">
        <f t="shared" si="7"/>
        <v>95484276</v>
      </c>
      <c r="F38" s="21">
        <f t="shared" si="7"/>
        <v>95484276</v>
      </c>
      <c r="G38" s="21">
        <f t="shared" si="7"/>
        <v>6687610</v>
      </c>
      <c r="H38" s="21">
        <f t="shared" si="7"/>
        <v>6776590</v>
      </c>
      <c r="I38" s="21">
        <f t="shared" si="7"/>
        <v>6866330</v>
      </c>
      <c r="J38" s="21">
        <f t="shared" si="7"/>
        <v>20330530</v>
      </c>
      <c r="K38" s="21">
        <f t="shared" si="7"/>
        <v>6778730</v>
      </c>
      <c r="L38" s="21">
        <f t="shared" si="7"/>
        <v>0</v>
      </c>
      <c r="M38" s="21">
        <f t="shared" si="7"/>
        <v>0</v>
      </c>
      <c r="N38" s="21">
        <f t="shared" si="7"/>
        <v>6778730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27109260</v>
      </c>
      <c r="X38" s="21">
        <f t="shared" si="7"/>
        <v>36541927</v>
      </c>
      <c r="Y38" s="21">
        <f t="shared" si="7"/>
        <v>-9432667</v>
      </c>
      <c r="Z38" s="4">
        <f>+IF(X38&lt;&gt;0,+(Y38/X38)*100,0)</f>
        <v>-25.81327197112511</v>
      </c>
      <c r="AA38" s="19">
        <f>SUM(AA39:AA41)</f>
        <v>95484276</v>
      </c>
    </row>
    <row r="39" spans="1:27" ht="13.5">
      <c r="A39" s="5" t="s">
        <v>43</v>
      </c>
      <c r="B39" s="3"/>
      <c r="C39" s="22">
        <v>955354</v>
      </c>
      <c r="D39" s="22"/>
      <c r="E39" s="23">
        <v>3136371</v>
      </c>
      <c r="F39" s="24">
        <v>3136371</v>
      </c>
      <c r="G39" s="24">
        <v>159011</v>
      </c>
      <c r="H39" s="24">
        <v>190489</v>
      </c>
      <c r="I39" s="24">
        <v>202673</v>
      </c>
      <c r="J39" s="24">
        <v>552173</v>
      </c>
      <c r="K39" s="24">
        <v>224027</v>
      </c>
      <c r="L39" s="24"/>
      <c r="M39" s="24"/>
      <c r="N39" s="24">
        <v>224027</v>
      </c>
      <c r="O39" s="24"/>
      <c r="P39" s="24"/>
      <c r="Q39" s="24"/>
      <c r="R39" s="24"/>
      <c r="S39" s="24"/>
      <c r="T39" s="24"/>
      <c r="U39" s="24"/>
      <c r="V39" s="24"/>
      <c r="W39" s="24">
        <v>776200</v>
      </c>
      <c r="X39" s="24">
        <v>1500466</v>
      </c>
      <c r="Y39" s="24">
        <v>-724266</v>
      </c>
      <c r="Z39" s="6">
        <v>-48.27</v>
      </c>
      <c r="AA39" s="22">
        <v>3136371</v>
      </c>
    </row>
    <row r="40" spans="1:27" ht="13.5">
      <c r="A40" s="5" t="s">
        <v>44</v>
      </c>
      <c r="B40" s="3"/>
      <c r="C40" s="22">
        <v>72541576</v>
      </c>
      <c r="D40" s="22"/>
      <c r="E40" s="23">
        <v>92347905</v>
      </c>
      <c r="F40" s="24">
        <v>92347905</v>
      </c>
      <c r="G40" s="24">
        <v>6528599</v>
      </c>
      <c r="H40" s="24">
        <v>6586101</v>
      </c>
      <c r="I40" s="24">
        <v>6663657</v>
      </c>
      <c r="J40" s="24">
        <v>19778357</v>
      </c>
      <c r="K40" s="24">
        <v>6554703</v>
      </c>
      <c r="L40" s="24"/>
      <c r="M40" s="24"/>
      <c r="N40" s="24">
        <v>6554703</v>
      </c>
      <c r="O40" s="24"/>
      <c r="P40" s="24"/>
      <c r="Q40" s="24"/>
      <c r="R40" s="24"/>
      <c r="S40" s="24"/>
      <c r="T40" s="24"/>
      <c r="U40" s="24"/>
      <c r="V40" s="24"/>
      <c r="W40" s="24">
        <v>26333060</v>
      </c>
      <c r="X40" s="24">
        <v>35041461</v>
      </c>
      <c r="Y40" s="24">
        <v>-8708401</v>
      </c>
      <c r="Z40" s="6">
        <v>-24.85</v>
      </c>
      <c r="AA40" s="22">
        <v>92347905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144731671</v>
      </c>
      <c r="D42" s="19">
        <f>SUM(D43:D46)</f>
        <v>0</v>
      </c>
      <c r="E42" s="20">
        <f t="shared" si="8"/>
        <v>137876142</v>
      </c>
      <c r="F42" s="21">
        <f t="shared" si="8"/>
        <v>137876142</v>
      </c>
      <c r="G42" s="21">
        <f t="shared" si="8"/>
        <v>12560882</v>
      </c>
      <c r="H42" s="21">
        <f t="shared" si="8"/>
        <v>12059477</v>
      </c>
      <c r="I42" s="21">
        <f t="shared" si="8"/>
        <v>12150650</v>
      </c>
      <c r="J42" s="21">
        <f t="shared" si="8"/>
        <v>36771009</v>
      </c>
      <c r="K42" s="21">
        <f t="shared" si="8"/>
        <v>8769604</v>
      </c>
      <c r="L42" s="21">
        <f t="shared" si="8"/>
        <v>0</v>
      </c>
      <c r="M42" s="21">
        <f t="shared" si="8"/>
        <v>0</v>
      </c>
      <c r="N42" s="21">
        <f t="shared" si="8"/>
        <v>8769604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45540613</v>
      </c>
      <c r="X42" s="21">
        <f t="shared" si="8"/>
        <v>60166360</v>
      </c>
      <c r="Y42" s="21">
        <f t="shared" si="8"/>
        <v>-14625747</v>
      </c>
      <c r="Z42" s="4">
        <f>+IF(X42&lt;&gt;0,+(Y42/X42)*100,0)</f>
        <v>-24.308844676659845</v>
      </c>
      <c r="AA42" s="19">
        <f>SUM(AA43:AA46)</f>
        <v>137876142</v>
      </c>
    </row>
    <row r="43" spans="1:27" ht="13.5">
      <c r="A43" s="5" t="s">
        <v>47</v>
      </c>
      <c r="B43" s="3"/>
      <c r="C43" s="22">
        <v>72397956</v>
      </c>
      <c r="D43" s="22"/>
      <c r="E43" s="23">
        <v>85228894</v>
      </c>
      <c r="F43" s="24">
        <v>85228894</v>
      </c>
      <c r="G43" s="24">
        <v>9651663</v>
      </c>
      <c r="H43" s="24">
        <v>6881989</v>
      </c>
      <c r="I43" s="24">
        <v>8520771</v>
      </c>
      <c r="J43" s="24">
        <v>25054423</v>
      </c>
      <c r="K43" s="24">
        <v>4811714</v>
      </c>
      <c r="L43" s="24"/>
      <c r="M43" s="24"/>
      <c r="N43" s="24">
        <v>4811714</v>
      </c>
      <c r="O43" s="24"/>
      <c r="P43" s="24"/>
      <c r="Q43" s="24"/>
      <c r="R43" s="24"/>
      <c r="S43" s="24"/>
      <c r="T43" s="24"/>
      <c r="U43" s="24"/>
      <c r="V43" s="24"/>
      <c r="W43" s="24">
        <v>29866137</v>
      </c>
      <c r="X43" s="24">
        <v>36665472</v>
      </c>
      <c r="Y43" s="24">
        <v>-6799335</v>
      </c>
      <c r="Z43" s="6">
        <v>-18.54</v>
      </c>
      <c r="AA43" s="22">
        <v>85228894</v>
      </c>
    </row>
    <row r="44" spans="1:27" ht="13.5">
      <c r="A44" s="5" t="s">
        <v>48</v>
      </c>
      <c r="B44" s="3"/>
      <c r="C44" s="22">
        <v>43996254</v>
      </c>
      <c r="D44" s="22"/>
      <c r="E44" s="23">
        <v>23172931</v>
      </c>
      <c r="F44" s="24">
        <v>23172931</v>
      </c>
      <c r="G44" s="24">
        <v>1339029</v>
      </c>
      <c r="H44" s="24">
        <v>3477601</v>
      </c>
      <c r="I44" s="24">
        <v>1989661</v>
      </c>
      <c r="J44" s="24">
        <v>6806291</v>
      </c>
      <c r="K44" s="24">
        <v>2238718</v>
      </c>
      <c r="L44" s="24"/>
      <c r="M44" s="24"/>
      <c r="N44" s="24">
        <v>2238718</v>
      </c>
      <c r="O44" s="24"/>
      <c r="P44" s="24"/>
      <c r="Q44" s="24"/>
      <c r="R44" s="24"/>
      <c r="S44" s="24"/>
      <c r="T44" s="24"/>
      <c r="U44" s="24"/>
      <c r="V44" s="24"/>
      <c r="W44" s="24">
        <v>9045009</v>
      </c>
      <c r="X44" s="24">
        <v>11513085</v>
      </c>
      <c r="Y44" s="24">
        <v>-2468076</v>
      </c>
      <c r="Z44" s="6">
        <v>-21.44</v>
      </c>
      <c r="AA44" s="22">
        <v>23172931</v>
      </c>
    </row>
    <row r="45" spans="1:27" ht="13.5">
      <c r="A45" s="5" t="s">
        <v>49</v>
      </c>
      <c r="B45" s="3"/>
      <c r="C45" s="25">
        <v>10343549</v>
      </c>
      <c r="D45" s="25"/>
      <c r="E45" s="26">
        <v>11693471</v>
      </c>
      <c r="F45" s="27">
        <v>11693471</v>
      </c>
      <c r="G45" s="27">
        <v>449028</v>
      </c>
      <c r="H45" s="27">
        <v>537314</v>
      </c>
      <c r="I45" s="27">
        <v>513093</v>
      </c>
      <c r="J45" s="27">
        <v>1499435</v>
      </c>
      <c r="K45" s="27">
        <v>460349</v>
      </c>
      <c r="L45" s="27"/>
      <c r="M45" s="27"/>
      <c r="N45" s="27">
        <v>460349</v>
      </c>
      <c r="O45" s="27"/>
      <c r="P45" s="27"/>
      <c r="Q45" s="27"/>
      <c r="R45" s="27"/>
      <c r="S45" s="27"/>
      <c r="T45" s="27"/>
      <c r="U45" s="27"/>
      <c r="V45" s="27"/>
      <c r="W45" s="27">
        <v>1959784</v>
      </c>
      <c r="X45" s="27">
        <v>4850479</v>
      </c>
      <c r="Y45" s="27">
        <v>-2890695</v>
      </c>
      <c r="Z45" s="7">
        <v>-59.6</v>
      </c>
      <c r="AA45" s="25">
        <v>11693471</v>
      </c>
    </row>
    <row r="46" spans="1:27" ht="13.5">
      <c r="A46" s="5" t="s">
        <v>50</v>
      </c>
      <c r="B46" s="3"/>
      <c r="C46" s="22">
        <v>17993912</v>
      </c>
      <c r="D46" s="22"/>
      <c r="E46" s="23">
        <v>17780846</v>
      </c>
      <c r="F46" s="24">
        <v>17780846</v>
      </c>
      <c r="G46" s="24">
        <v>1121162</v>
      </c>
      <c r="H46" s="24">
        <v>1162573</v>
      </c>
      <c r="I46" s="24">
        <v>1127125</v>
      </c>
      <c r="J46" s="24">
        <v>3410860</v>
      </c>
      <c r="K46" s="24">
        <v>1258823</v>
      </c>
      <c r="L46" s="24"/>
      <c r="M46" s="24"/>
      <c r="N46" s="24">
        <v>1258823</v>
      </c>
      <c r="O46" s="24"/>
      <c r="P46" s="24"/>
      <c r="Q46" s="24"/>
      <c r="R46" s="24"/>
      <c r="S46" s="24"/>
      <c r="T46" s="24"/>
      <c r="U46" s="24"/>
      <c r="V46" s="24"/>
      <c r="W46" s="24">
        <v>4669683</v>
      </c>
      <c r="X46" s="24">
        <v>7137324</v>
      </c>
      <c r="Y46" s="24">
        <v>-2467641</v>
      </c>
      <c r="Z46" s="6">
        <v>-34.57</v>
      </c>
      <c r="AA46" s="22">
        <v>17780846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354505164</v>
      </c>
      <c r="D48" s="40">
        <f>+D28+D32+D38+D42+D47</f>
        <v>0</v>
      </c>
      <c r="E48" s="41">
        <f t="shared" si="9"/>
        <v>378087473</v>
      </c>
      <c r="F48" s="42">
        <f t="shared" si="9"/>
        <v>378087473</v>
      </c>
      <c r="G48" s="42">
        <f t="shared" si="9"/>
        <v>29252519</v>
      </c>
      <c r="H48" s="42">
        <f t="shared" si="9"/>
        <v>28606046</v>
      </c>
      <c r="I48" s="42">
        <f t="shared" si="9"/>
        <v>29681871</v>
      </c>
      <c r="J48" s="42">
        <f t="shared" si="9"/>
        <v>87540436</v>
      </c>
      <c r="K48" s="42">
        <f t="shared" si="9"/>
        <v>26589015</v>
      </c>
      <c r="L48" s="42">
        <f t="shared" si="9"/>
        <v>0</v>
      </c>
      <c r="M48" s="42">
        <f t="shared" si="9"/>
        <v>0</v>
      </c>
      <c r="N48" s="42">
        <f t="shared" si="9"/>
        <v>26589015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114129451</v>
      </c>
      <c r="X48" s="42">
        <f t="shared" si="9"/>
        <v>167781355</v>
      </c>
      <c r="Y48" s="42">
        <f t="shared" si="9"/>
        <v>-53651904</v>
      </c>
      <c r="Z48" s="43">
        <f>+IF(X48&lt;&gt;0,+(Y48/X48)*100,0)</f>
        <v>-31.977274232884817</v>
      </c>
      <c r="AA48" s="40">
        <f>+AA28+AA32+AA38+AA42+AA47</f>
        <v>378087473</v>
      </c>
    </row>
    <row r="49" spans="1:27" ht="13.5">
      <c r="A49" s="14" t="s">
        <v>58</v>
      </c>
      <c r="B49" s="15"/>
      <c r="C49" s="44">
        <f aca="true" t="shared" si="10" ref="C49:Y49">+C25-C48</f>
        <v>-83085484</v>
      </c>
      <c r="D49" s="44">
        <f>+D25-D48</f>
        <v>0</v>
      </c>
      <c r="E49" s="45">
        <f t="shared" si="10"/>
        <v>-53864191</v>
      </c>
      <c r="F49" s="46">
        <f t="shared" si="10"/>
        <v>-53864191</v>
      </c>
      <c r="G49" s="46">
        <f t="shared" si="10"/>
        <v>11762776</v>
      </c>
      <c r="H49" s="46">
        <f t="shared" si="10"/>
        <v>-716653</v>
      </c>
      <c r="I49" s="46">
        <f t="shared" si="10"/>
        <v>-11820923</v>
      </c>
      <c r="J49" s="46">
        <f t="shared" si="10"/>
        <v>-774800</v>
      </c>
      <c r="K49" s="46">
        <f t="shared" si="10"/>
        <v>-7183264</v>
      </c>
      <c r="L49" s="46">
        <f t="shared" si="10"/>
        <v>0</v>
      </c>
      <c r="M49" s="46">
        <f t="shared" si="10"/>
        <v>0</v>
      </c>
      <c r="N49" s="46">
        <f t="shared" si="10"/>
        <v>-7183264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-7958064</v>
      </c>
      <c r="X49" s="46">
        <f>IF(F25=F48,0,X25-X48)</f>
        <v>13887032</v>
      </c>
      <c r="Y49" s="46">
        <f t="shared" si="10"/>
        <v>-21845096</v>
      </c>
      <c r="Z49" s="47">
        <f>+IF(X49&lt;&gt;0,+(Y49/X49)*100,0)</f>
        <v>-157.30572234585475</v>
      </c>
      <c r="AA49" s="44">
        <f>+AA25-AA48</f>
        <v>-53864191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70447282</v>
      </c>
      <c r="F5" s="21">
        <f t="shared" si="0"/>
        <v>70447282</v>
      </c>
      <c r="G5" s="21">
        <f t="shared" si="0"/>
        <v>20808082</v>
      </c>
      <c r="H5" s="21">
        <f t="shared" si="0"/>
        <v>7015883</v>
      </c>
      <c r="I5" s="21">
        <f t="shared" si="0"/>
        <v>1843802</v>
      </c>
      <c r="J5" s="21">
        <f t="shared" si="0"/>
        <v>29667767</v>
      </c>
      <c r="K5" s="21">
        <f t="shared" si="0"/>
        <v>1922242</v>
      </c>
      <c r="L5" s="21">
        <f t="shared" si="0"/>
        <v>1990115</v>
      </c>
      <c r="M5" s="21">
        <f t="shared" si="0"/>
        <v>11807428</v>
      </c>
      <c r="N5" s="21">
        <f t="shared" si="0"/>
        <v>15719785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45387552</v>
      </c>
      <c r="X5" s="21">
        <f t="shared" si="0"/>
        <v>38611000</v>
      </c>
      <c r="Y5" s="21">
        <f t="shared" si="0"/>
        <v>6776552</v>
      </c>
      <c r="Z5" s="4">
        <f>+IF(X5&lt;&gt;0,+(Y5/X5)*100,0)</f>
        <v>17.55083266426666</v>
      </c>
      <c r="AA5" s="19">
        <f>SUM(AA6:AA8)</f>
        <v>70447282</v>
      </c>
    </row>
    <row r="6" spans="1:27" ht="13.5">
      <c r="A6" s="5" t="s">
        <v>33</v>
      </c>
      <c r="B6" s="3"/>
      <c r="C6" s="22"/>
      <c r="D6" s="22"/>
      <c r="E6" s="23">
        <v>480000</v>
      </c>
      <c r="F6" s="24">
        <v>480000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480000</v>
      </c>
    </row>
    <row r="7" spans="1:27" ht="13.5">
      <c r="A7" s="5" t="s">
        <v>34</v>
      </c>
      <c r="B7" s="3"/>
      <c r="C7" s="25"/>
      <c r="D7" s="25"/>
      <c r="E7" s="26">
        <v>69717282</v>
      </c>
      <c r="F7" s="27">
        <v>69717282</v>
      </c>
      <c r="G7" s="27">
        <v>20808082</v>
      </c>
      <c r="H7" s="27">
        <v>6081883</v>
      </c>
      <c r="I7" s="27">
        <v>1841054</v>
      </c>
      <c r="J7" s="27">
        <v>28731019</v>
      </c>
      <c r="K7" s="27">
        <v>1922242</v>
      </c>
      <c r="L7" s="27">
        <v>1990115</v>
      </c>
      <c r="M7" s="27">
        <v>11807428</v>
      </c>
      <c r="N7" s="27">
        <v>15719785</v>
      </c>
      <c r="O7" s="27"/>
      <c r="P7" s="27"/>
      <c r="Q7" s="27"/>
      <c r="R7" s="27"/>
      <c r="S7" s="27"/>
      <c r="T7" s="27"/>
      <c r="U7" s="27"/>
      <c r="V7" s="27"/>
      <c r="W7" s="27">
        <v>44450804</v>
      </c>
      <c r="X7" s="27">
        <v>38611000</v>
      </c>
      <c r="Y7" s="27">
        <v>5839804</v>
      </c>
      <c r="Z7" s="7">
        <v>15.12</v>
      </c>
      <c r="AA7" s="25">
        <v>69717282</v>
      </c>
    </row>
    <row r="8" spans="1:27" ht="13.5">
      <c r="A8" s="5" t="s">
        <v>35</v>
      </c>
      <c r="B8" s="3"/>
      <c r="C8" s="22"/>
      <c r="D8" s="22"/>
      <c r="E8" s="23">
        <v>250000</v>
      </c>
      <c r="F8" s="24">
        <v>250000</v>
      </c>
      <c r="G8" s="24"/>
      <c r="H8" s="24">
        <v>934000</v>
      </c>
      <c r="I8" s="24">
        <v>2748</v>
      </c>
      <c r="J8" s="24">
        <v>936748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936748</v>
      </c>
      <c r="X8" s="24"/>
      <c r="Y8" s="24">
        <v>936748</v>
      </c>
      <c r="Z8" s="6">
        <v>0</v>
      </c>
      <c r="AA8" s="22">
        <v>250000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8446356</v>
      </c>
      <c r="F9" s="21">
        <f t="shared" si="1"/>
        <v>8446356</v>
      </c>
      <c r="G9" s="21">
        <f t="shared" si="1"/>
        <v>41379</v>
      </c>
      <c r="H9" s="21">
        <f t="shared" si="1"/>
        <v>982662</v>
      </c>
      <c r="I9" s="21">
        <f t="shared" si="1"/>
        <v>29349</v>
      </c>
      <c r="J9" s="21">
        <f t="shared" si="1"/>
        <v>1053390</v>
      </c>
      <c r="K9" s="21">
        <f t="shared" si="1"/>
        <v>289807</v>
      </c>
      <c r="L9" s="21">
        <f t="shared" si="1"/>
        <v>217171</v>
      </c>
      <c r="M9" s="21">
        <f t="shared" si="1"/>
        <v>421237</v>
      </c>
      <c r="N9" s="21">
        <f t="shared" si="1"/>
        <v>928215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1981605</v>
      </c>
      <c r="X9" s="21">
        <f t="shared" si="1"/>
        <v>3208000</v>
      </c>
      <c r="Y9" s="21">
        <f t="shared" si="1"/>
        <v>-1226395</v>
      </c>
      <c r="Z9" s="4">
        <f>+IF(X9&lt;&gt;0,+(Y9/X9)*100,0)</f>
        <v>-38.22927057356608</v>
      </c>
      <c r="AA9" s="19">
        <f>SUM(AA10:AA14)</f>
        <v>8446356</v>
      </c>
    </row>
    <row r="10" spans="1:27" ht="13.5">
      <c r="A10" s="5" t="s">
        <v>37</v>
      </c>
      <c r="B10" s="3"/>
      <c r="C10" s="22"/>
      <c r="D10" s="22"/>
      <c r="E10" s="23">
        <v>2622625</v>
      </c>
      <c r="F10" s="24">
        <v>2622625</v>
      </c>
      <c r="G10" s="24">
        <v>41379</v>
      </c>
      <c r="H10" s="24">
        <v>982662</v>
      </c>
      <c r="I10" s="24">
        <v>29349</v>
      </c>
      <c r="J10" s="24">
        <v>1053390</v>
      </c>
      <c r="K10" s="24">
        <v>27326</v>
      </c>
      <c r="L10" s="24">
        <v>15442</v>
      </c>
      <c r="M10" s="24">
        <v>186300</v>
      </c>
      <c r="N10" s="24">
        <v>229068</v>
      </c>
      <c r="O10" s="24"/>
      <c r="P10" s="24"/>
      <c r="Q10" s="24"/>
      <c r="R10" s="24"/>
      <c r="S10" s="24"/>
      <c r="T10" s="24"/>
      <c r="U10" s="24"/>
      <c r="V10" s="24"/>
      <c r="W10" s="24">
        <v>1282458</v>
      </c>
      <c r="X10" s="24">
        <v>98000</v>
      </c>
      <c r="Y10" s="24">
        <v>1184458</v>
      </c>
      <c r="Z10" s="6">
        <v>1208.63</v>
      </c>
      <c r="AA10" s="22">
        <v>2622625</v>
      </c>
    </row>
    <row r="11" spans="1:27" ht="13.5">
      <c r="A11" s="5" t="s">
        <v>38</v>
      </c>
      <c r="B11" s="3"/>
      <c r="C11" s="22"/>
      <c r="D11" s="22"/>
      <c r="E11" s="23">
        <v>91200</v>
      </c>
      <c r="F11" s="24">
        <v>91200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91200</v>
      </c>
    </row>
    <row r="12" spans="1:27" ht="13.5">
      <c r="A12" s="5" t="s">
        <v>39</v>
      </c>
      <c r="B12" s="3"/>
      <c r="C12" s="22"/>
      <c r="D12" s="22"/>
      <c r="E12" s="23">
        <v>5732531</v>
      </c>
      <c r="F12" s="24">
        <v>5732531</v>
      </c>
      <c r="G12" s="24"/>
      <c r="H12" s="24"/>
      <c r="I12" s="24"/>
      <c r="J12" s="24"/>
      <c r="K12" s="24">
        <v>262481</v>
      </c>
      <c r="L12" s="24">
        <v>201729</v>
      </c>
      <c r="M12" s="24">
        <v>234937</v>
      </c>
      <c r="N12" s="24">
        <v>699147</v>
      </c>
      <c r="O12" s="24"/>
      <c r="P12" s="24"/>
      <c r="Q12" s="24"/>
      <c r="R12" s="24"/>
      <c r="S12" s="24"/>
      <c r="T12" s="24"/>
      <c r="U12" s="24"/>
      <c r="V12" s="24"/>
      <c r="W12" s="24">
        <v>699147</v>
      </c>
      <c r="X12" s="24">
        <v>3110000</v>
      </c>
      <c r="Y12" s="24">
        <v>-2410853</v>
      </c>
      <c r="Z12" s="6">
        <v>-77.52</v>
      </c>
      <c r="AA12" s="22">
        <v>5732531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15084982</v>
      </c>
      <c r="F15" s="21">
        <f t="shared" si="2"/>
        <v>15084982</v>
      </c>
      <c r="G15" s="21">
        <f t="shared" si="2"/>
        <v>152637</v>
      </c>
      <c r="H15" s="21">
        <f t="shared" si="2"/>
        <v>208139</v>
      </c>
      <c r="I15" s="21">
        <f t="shared" si="2"/>
        <v>226846</v>
      </c>
      <c r="J15" s="21">
        <f t="shared" si="2"/>
        <v>587622</v>
      </c>
      <c r="K15" s="21">
        <f t="shared" si="2"/>
        <v>28849</v>
      </c>
      <c r="L15" s="21">
        <f t="shared" si="2"/>
        <v>29158</v>
      </c>
      <c r="M15" s="21">
        <f t="shared" si="2"/>
        <v>27343</v>
      </c>
      <c r="N15" s="21">
        <f t="shared" si="2"/>
        <v>85350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672972</v>
      </c>
      <c r="X15" s="21">
        <f t="shared" si="2"/>
        <v>12950</v>
      </c>
      <c r="Y15" s="21">
        <f t="shared" si="2"/>
        <v>660022</v>
      </c>
      <c r="Z15" s="4">
        <f>+IF(X15&lt;&gt;0,+(Y15/X15)*100,0)</f>
        <v>5096.694980694981</v>
      </c>
      <c r="AA15" s="19">
        <f>SUM(AA16:AA18)</f>
        <v>15084982</v>
      </c>
    </row>
    <row r="16" spans="1:27" ht="13.5">
      <c r="A16" s="5" t="s">
        <v>43</v>
      </c>
      <c r="B16" s="3"/>
      <c r="C16" s="22"/>
      <c r="D16" s="22"/>
      <c r="E16" s="23">
        <v>15084982</v>
      </c>
      <c r="F16" s="24">
        <v>15084982</v>
      </c>
      <c r="G16" s="24"/>
      <c r="H16" s="24"/>
      <c r="I16" s="24">
        <v>26400</v>
      </c>
      <c r="J16" s="24">
        <v>26400</v>
      </c>
      <c r="K16" s="24">
        <v>27963</v>
      </c>
      <c r="L16" s="24">
        <v>29158</v>
      </c>
      <c r="M16" s="24">
        <v>27343</v>
      </c>
      <c r="N16" s="24">
        <v>84464</v>
      </c>
      <c r="O16" s="24"/>
      <c r="P16" s="24"/>
      <c r="Q16" s="24"/>
      <c r="R16" s="24"/>
      <c r="S16" s="24"/>
      <c r="T16" s="24"/>
      <c r="U16" s="24"/>
      <c r="V16" s="24"/>
      <c r="W16" s="24">
        <v>110864</v>
      </c>
      <c r="X16" s="24">
        <v>12950</v>
      </c>
      <c r="Y16" s="24">
        <v>97914</v>
      </c>
      <c r="Z16" s="6">
        <v>756.09</v>
      </c>
      <c r="AA16" s="22">
        <v>15084982</v>
      </c>
    </row>
    <row r="17" spans="1:27" ht="13.5">
      <c r="A17" s="5" t="s">
        <v>44</v>
      </c>
      <c r="B17" s="3"/>
      <c r="C17" s="22"/>
      <c r="D17" s="22"/>
      <c r="E17" s="23"/>
      <c r="F17" s="24"/>
      <c r="G17" s="24">
        <v>152637</v>
      </c>
      <c r="H17" s="24">
        <v>208139</v>
      </c>
      <c r="I17" s="24">
        <v>200446</v>
      </c>
      <c r="J17" s="24">
        <v>561222</v>
      </c>
      <c r="K17" s="24">
        <v>886</v>
      </c>
      <c r="L17" s="24"/>
      <c r="M17" s="24"/>
      <c r="N17" s="24">
        <v>886</v>
      </c>
      <c r="O17" s="24"/>
      <c r="P17" s="24"/>
      <c r="Q17" s="24"/>
      <c r="R17" s="24"/>
      <c r="S17" s="24"/>
      <c r="T17" s="24"/>
      <c r="U17" s="24"/>
      <c r="V17" s="24"/>
      <c r="W17" s="24">
        <v>562108</v>
      </c>
      <c r="X17" s="24"/>
      <c r="Y17" s="24">
        <v>562108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56765705</v>
      </c>
      <c r="F19" s="21">
        <f t="shared" si="3"/>
        <v>56765705</v>
      </c>
      <c r="G19" s="21">
        <f t="shared" si="3"/>
        <v>4381416</v>
      </c>
      <c r="H19" s="21">
        <f t="shared" si="3"/>
        <v>4644370</v>
      </c>
      <c r="I19" s="21">
        <f t="shared" si="3"/>
        <v>4801456</v>
      </c>
      <c r="J19" s="21">
        <f t="shared" si="3"/>
        <v>13827242</v>
      </c>
      <c r="K19" s="21">
        <f t="shared" si="3"/>
        <v>4844930</v>
      </c>
      <c r="L19" s="21">
        <f t="shared" si="3"/>
        <v>4374939</v>
      </c>
      <c r="M19" s="21">
        <f t="shared" si="3"/>
        <v>4436752</v>
      </c>
      <c r="N19" s="21">
        <f t="shared" si="3"/>
        <v>13656621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27483863</v>
      </c>
      <c r="X19" s="21">
        <f t="shared" si="3"/>
        <v>30070000</v>
      </c>
      <c r="Y19" s="21">
        <f t="shared" si="3"/>
        <v>-2586137</v>
      </c>
      <c r="Z19" s="4">
        <f>+IF(X19&lt;&gt;0,+(Y19/X19)*100,0)</f>
        <v>-8.600389092118391</v>
      </c>
      <c r="AA19" s="19">
        <f>SUM(AA20:AA23)</f>
        <v>56765705</v>
      </c>
    </row>
    <row r="20" spans="1:27" ht="13.5">
      <c r="A20" s="5" t="s">
        <v>47</v>
      </c>
      <c r="B20" s="3"/>
      <c r="C20" s="22"/>
      <c r="D20" s="22"/>
      <c r="E20" s="23">
        <v>28759841</v>
      </c>
      <c r="F20" s="24">
        <v>28759841</v>
      </c>
      <c r="G20" s="24">
        <v>2116862</v>
      </c>
      <c r="H20" s="24">
        <v>2348814</v>
      </c>
      <c r="I20" s="24">
        <v>2275883</v>
      </c>
      <c r="J20" s="24">
        <v>6741559</v>
      </c>
      <c r="K20" s="24">
        <v>2386189</v>
      </c>
      <c r="L20" s="24">
        <v>2046642</v>
      </c>
      <c r="M20" s="24">
        <v>2254316</v>
      </c>
      <c r="N20" s="24">
        <v>6687147</v>
      </c>
      <c r="O20" s="24"/>
      <c r="P20" s="24"/>
      <c r="Q20" s="24"/>
      <c r="R20" s="24"/>
      <c r="S20" s="24"/>
      <c r="T20" s="24"/>
      <c r="U20" s="24"/>
      <c r="V20" s="24"/>
      <c r="W20" s="24">
        <v>13428706</v>
      </c>
      <c r="X20" s="24">
        <v>15500000</v>
      </c>
      <c r="Y20" s="24">
        <v>-2071294</v>
      </c>
      <c r="Z20" s="6">
        <v>-13.36</v>
      </c>
      <c r="AA20" s="22">
        <v>28759841</v>
      </c>
    </row>
    <row r="21" spans="1:27" ht="13.5">
      <c r="A21" s="5" t="s">
        <v>48</v>
      </c>
      <c r="B21" s="3"/>
      <c r="C21" s="22"/>
      <c r="D21" s="22"/>
      <c r="E21" s="23">
        <v>12874170</v>
      </c>
      <c r="F21" s="24">
        <v>12874170</v>
      </c>
      <c r="G21" s="24">
        <v>916822</v>
      </c>
      <c r="H21" s="24">
        <v>949085</v>
      </c>
      <c r="I21" s="24">
        <v>1175261</v>
      </c>
      <c r="J21" s="24">
        <v>3041168</v>
      </c>
      <c r="K21" s="24">
        <v>1111235</v>
      </c>
      <c r="L21" s="24">
        <v>976371</v>
      </c>
      <c r="M21" s="24">
        <v>833694</v>
      </c>
      <c r="N21" s="24">
        <v>2921300</v>
      </c>
      <c r="O21" s="24"/>
      <c r="P21" s="24"/>
      <c r="Q21" s="24"/>
      <c r="R21" s="24"/>
      <c r="S21" s="24"/>
      <c r="T21" s="24"/>
      <c r="U21" s="24"/>
      <c r="V21" s="24"/>
      <c r="W21" s="24">
        <v>5962468</v>
      </c>
      <c r="X21" s="24">
        <v>6660000</v>
      </c>
      <c r="Y21" s="24">
        <v>-697532</v>
      </c>
      <c r="Z21" s="6">
        <v>-10.47</v>
      </c>
      <c r="AA21" s="22">
        <v>12874170</v>
      </c>
    </row>
    <row r="22" spans="1:27" ht="13.5">
      <c r="A22" s="5" t="s">
        <v>49</v>
      </c>
      <c r="B22" s="3"/>
      <c r="C22" s="25"/>
      <c r="D22" s="25"/>
      <c r="E22" s="26">
        <v>9326236</v>
      </c>
      <c r="F22" s="27">
        <v>9326236</v>
      </c>
      <c r="G22" s="27">
        <v>856059</v>
      </c>
      <c r="H22" s="27">
        <v>853543</v>
      </c>
      <c r="I22" s="27">
        <v>856762</v>
      </c>
      <c r="J22" s="27">
        <v>2566364</v>
      </c>
      <c r="K22" s="27">
        <v>855670</v>
      </c>
      <c r="L22" s="27">
        <v>853237</v>
      </c>
      <c r="M22" s="27">
        <v>848696</v>
      </c>
      <c r="N22" s="27">
        <v>2557603</v>
      </c>
      <c r="O22" s="27"/>
      <c r="P22" s="27"/>
      <c r="Q22" s="27"/>
      <c r="R22" s="27"/>
      <c r="S22" s="27"/>
      <c r="T22" s="27"/>
      <c r="U22" s="27"/>
      <c r="V22" s="27"/>
      <c r="W22" s="27">
        <v>5123967</v>
      </c>
      <c r="X22" s="27">
        <v>5130000</v>
      </c>
      <c r="Y22" s="27">
        <v>-6033</v>
      </c>
      <c r="Z22" s="7">
        <v>-0.12</v>
      </c>
      <c r="AA22" s="25">
        <v>9326236</v>
      </c>
    </row>
    <row r="23" spans="1:27" ht="13.5">
      <c r="A23" s="5" t="s">
        <v>50</v>
      </c>
      <c r="B23" s="3"/>
      <c r="C23" s="22"/>
      <c r="D23" s="22"/>
      <c r="E23" s="23">
        <v>5805458</v>
      </c>
      <c r="F23" s="24">
        <v>5805458</v>
      </c>
      <c r="G23" s="24">
        <v>491673</v>
      </c>
      <c r="H23" s="24">
        <v>492928</v>
      </c>
      <c r="I23" s="24">
        <v>493550</v>
      </c>
      <c r="J23" s="24">
        <v>1478151</v>
      </c>
      <c r="K23" s="24">
        <v>491836</v>
      </c>
      <c r="L23" s="24">
        <v>498689</v>
      </c>
      <c r="M23" s="24">
        <v>500046</v>
      </c>
      <c r="N23" s="24">
        <v>1490571</v>
      </c>
      <c r="O23" s="24"/>
      <c r="P23" s="24"/>
      <c r="Q23" s="24"/>
      <c r="R23" s="24"/>
      <c r="S23" s="24"/>
      <c r="T23" s="24"/>
      <c r="U23" s="24"/>
      <c r="V23" s="24"/>
      <c r="W23" s="24">
        <v>2968722</v>
      </c>
      <c r="X23" s="24">
        <v>2780000</v>
      </c>
      <c r="Y23" s="24">
        <v>188722</v>
      </c>
      <c r="Z23" s="6">
        <v>6.79</v>
      </c>
      <c r="AA23" s="22">
        <v>5805458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150744325</v>
      </c>
      <c r="F25" s="42">
        <f t="shared" si="4"/>
        <v>150744325</v>
      </c>
      <c r="G25" s="42">
        <f t="shared" si="4"/>
        <v>25383514</v>
      </c>
      <c r="H25" s="42">
        <f t="shared" si="4"/>
        <v>12851054</v>
      </c>
      <c r="I25" s="42">
        <f t="shared" si="4"/>
        <v>6901453</v>
      </c>
      <c r="J25" s="42">
        <f t="shared" si="4"/>
        <v>45136021</v>
      </c>
      <c r="K25" s="42">
        <f t="shared" si="4"/>
        <v>7085828</v>
      </c>
      <c r="L25" s="42">
        <f t="shared" si="4"/>
        <v>6611383</v>
      </c>
      <c r="M25" s="42">
        <f t="shared" si="4"/>
        <v>16692760</v>
      </c>
      <c r="N25" s="42">
        <f t="shared" si="4"/>
        <v>30389971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75525992</v>
      </c>
      <c r="X25" s="42">
        <f t="shared" si="4"/>
        <v>71901950</v>
      </c>
      <c r="Y25" s="42">
        <f t="shared" si="4"/>
        <v>3624042</v>
      </c>
      <c r="Z25" s="43">
        <f>+IF(X25&lt;&gt;0,+(Y25/X25)*100,0)</f>
        <v>5.040255514627907</v>
      </c>
      <c r="AA25" s="40">
        <f>+AA5+AA9+AA15+AA19+AA24</f>
        <v>150744325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70120705</v>
      </c>
      <c r="F28" s="21">
        <f t="shared" si="5"/>
        <v>70120705</v>
      </c>
      <c r="G28" s="21">
        <f t="shared" si="5"/>
        <v>4013359</v>
      </c>
      <c r="H28" s="21">
        <f t="shared" si="5"/>
        <v>3004833</v>
      </c>
      <c r="I28" s="21">
        <f t="shared" si="5"/>
        <v>4985322</v>
      </c>
      <c r="J28" s="21">
        <f t="shared" si="5"/>
        <v>12003514</v>
      </c>
      <c r="K28" s="21">
        <f t="shared" si="5"/>
        <v>3476914</v>
      </c>
      <c r="L28" s="21">
        <f t="shared" si="5"/>
        <v>4493729</v>
      </c>
      <c r="M28" s="21">
        <f t="shared" si="5"/>
        <v>2992569</v>
      </c>
      <c r="N28" s="21">
        <f t="shared" si="5"/>
        <v>10963212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22966726</v>
      </c>
      <c r="X28" s="21">
        <f t="shared" si="5"/>
        <v>29470000</v>
      </c>
      <c r="Y28" s="21">
        <f t="shared" si="5"/>
        <v>-6503274</v>
      </c>
      <c r="Z28" s="4">
        <f>+IF(X28&lt;&gt;0,+(Y28/X28)*100,0)</f>
        <v>-22.06743807261622</v>
      </c>
      <c r="AA28" s="19">
        <f>SUM(AA29:AA31)</f>
        <v>70120705</v>
      </c>
    </row>
    <row r="29" spans="1:27" ht="13.5">
      <c r="A29" s="5" t="s">
        <v>33</v>
      </c>
      <c r="B29" s="3"/>
      <c r="C29" s="22"/>
      <c r="D29" s="22"/>
      <c r="E29" s="23">
        <v>9922449</v>
      </c>
      <c r="F29" s="24">
        <v>9922449</v>
      </c>
      <c r="G29" s="24">
        <v>1923543</v>
      </c>
      <c r="H29" s="24">
        <v>1363274</v>
      </c>
      <c r="I29" s="24">
        <v>1468744</v>
      </c>
      <c r="J29" s="24">
        <v>4755561</v>
      </c>
      <c r="K29" s="24">
        <v>1314355</v>
      </c>
      <c r="L29" s="24">
        <v>1388291</v>
      </c>
      <c r="M29" s="24">
        <v>1295087</v>
      </c>
      <c r="N29" s="24">
        <v>3997733</v>
      </c>
      <c r="O29" s="24"/>
      <c r="P29" s="24"/>
      <c r="Q29" s="24"/>
      <c r="R29" s="24"/>
      <c r="S29" s="24"/>
      <c r="T29" s="24"/>
      <c r="U29" s="24"/>
      <c r="V29" s="24"/>
      <c r="W29" s="24">
        <v>8753294</v>
      </c>
      <c r="X29" s="24">
        <v>2750000</v>
      </c>
      <c r="Y29" s="24">
        <v>6003294</v>
      </c>
      <c r="Z29" s="6">
        <v>218.3</v>
      </c>
      <c r="AA29" s="22">
        <v>9922449</v>
      </c>
    </row>
    <row r="30" spans="1:27" ht="13.5">
      <c r="A30" s="5" t="s">
        <v>34</v>
      </c>
      <c r="B30" s="3"/>
      <c r="C30" s="25"/>
      <c r="D30" s="25"/>
      <c r="E30" s="26">
        <v>41625133</v>
      </c>
      <c r="F30" s="27">
        <v>41625133</v>
      </c>
      <c r="G30" s="27">
        <v>830184</v>
      </c>
      <c r="H30" s="27">
        <v>755226</v>
      </c>
      <c r="I30" s="27">
        <v>840091</v>
      </c>
      <c r="J30" s="27">
        <v>2425501</v>
      </c>
      <c r="K30" s="27">
        <v>851889</v>
      </c>
      <c r="L30" s="27">
        <v>1859991</v>
      </c>
      <c r="M30" s="27">
        <v>731502</v>
      </c>
      <c r="N30" s="27">
        <v>3443382</v>
      </c>
      <c r="O30" s="27"/>
      <c r="P30" s="27"/>
      <c r="Q30" s="27"/>
      <c r="R30" s="27"/>
      <c r="S30" s="27"/>
      <c r="T30" s="27"/>
      <c r="U30" s="27"/>
      <c r="V30" s="27"/>
      <c r="W30" s="27">
        <v>5868883</v>
      </c>
      <c r="X30" s="27">
        <v>17520000</v>
      </c>
      <c r="Y30" s="27">
        <v>-11651117</v>
      </c>
      <c r="Z30" s="7">
        <v>-66.5</v>
      </c>
      <c r="AA30" s="25">
        <v>41625133</v>
      </c>
    </row>
    <row r="31" spans="1:27" ht="13.5">
      <c r="A31" s="5" t="s">
        <v>35</v>
      </c>
      <c r="B31" s="3"/>
      <c r="C31" s="22"/>
      <c r="D31" s="22"/>
      <c r="E31" s="23">
        <v>18573123</v>
      </c>
      <c r="F31" s="24">
        <v>18573123</v>
      </c>
      <c r="G31" s="24">
        <v>1259632</v>
      </c>
      <c r="H31" s="24">
        <v>886333</v>
      </c>
      <c r="I31" s="24">
        <v>2676487</v>
      </c>
      <c r="J31" s="24">
        <v>4822452</v>
      </c>
      <c r="K31" s="24">
        <v>1310670</v>
      </c>
      <c r="L31" s="24">
        <v>1245447</v>
      </c>
      <c r="M31" s="24">
        <v>965980</v>
      </c>
      <c r="N31" s="24">
        <v>3522097</v>
      </c>
      <c r="O31" s="24"/>
      <c r="P31" s="24"/>
      <c r="Q31" s="24"/>
      <c r="R31" s="24"/>
      <c r="S31" s="24"/>
      <c r="T31" s="24"/>
      <c r="U31" s="24"/>
      <c r="V31" s="24"/>
      <c r="W31" s="24">
        <v>8344549</v>
      </c>
      <c r="X31" s="24">
        <v>9200000</v>
      </c>
      <c r="Y31" s="24">
        <v>-855451</v>
      </c>
      <c r="Z31" s="6">
        <v>-9.3</v>
      </c>
      <c r="AA31" s="22">
        <v>18573123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15519609</v>
      </c>
      <c r="F32" s="21">
        <f t="shared" si="6"/>
        <v>15519609</v>
      </c>
      <c r="G32" s="21">
        <f t="shared" si="6"/>
        <v>519853</v>
      </c>
      <c r="H32" s="21">
        <f t="shared" si="6"/>
        <v>411911</v>
      </c>
      <c r="I32" s="21">
        <f t="shared" si="6"/>
        <v>462685</v>
      </c>
      <c r="J32" s="21">
        <f t="shared" si="6"/>
        <v>1394449</v>
      </c>
      <c r="K32" s="21">
        <f t="shared" si="6"/>
        <v>821883</v>
      </c>
      <c r="L32" s="21">
        <f t="shared" si="6"/>
        <v>1057118</v>
      </c>
      <c r="M32" s="21">
        <f t="shared" si="6"/>
        <v>1483343</v>
      </c>
      <c r="N32" s="21">
        <f t="shared" si="6"/>
        <v>3362344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4756793</v>
      </c>
      <c r="X32" s="21">
        <f t="shared" si="6"/>
        <v>6477000</v>
      </c>
      <c r="Y32" s="21">
        <f t="shared" si="6"/>
        <v>-1720207</v>
      </c>
      <c r="Z32" s="4">
        <f>+IF(X32&lt;&gt;0,+(Y32/X32)*100,0)</f>
        <v>-26.558700015439246</v>
      </c>
      <c r="AA32" s="19">
        <f>SUM(AA33:AA37)</f>
        <v>15519609</v>
      </c>
    </row>
    <row r="33" spans="1:27" ht="13.5">
      <c r="A33" s="5" t="s">
        <v>37</v>
      </c>
      <c r="B33" s="3"/>
      <c r="C33" s="22"/>
      <c r="D33" s="22"/>
      <c r="E33" s="23">
        <v>7391822</v>
      </c>
      <c r="F33" s="24">
        <v>7391822</v>
      </c>
      <c r="G33" s="24">
        <v>519853</v>
      </c>
      <c r="H33" s="24">
        <v>411911</v>
      </c>
      <c r="I33" s="24">
        <v>462685</v>
      </c>
      <c r="J33" s="24">
        <v>1394449</v>
      </c>
      <c r="K33" s="24">
        <v>526289</v>
      </c>
      <c r="L33" s="24">
        <v>772271</v>
      </c>
      <c r="M33" s="24">
        <v>1151325</v>
      </c>
      <c r="N33" s="24">
        <v>2449885</v>
      </c>
      <c r="O33" s="24"/>
      <c r="P33" s="24"/>
      <c r="Q33" s="24"/>
      <c r="R33" s="24"/>
      <c r="S33" s="24"/>
      <c r="T33" s="24"/>
      <c r="U33" s="24"/>
      <c r="V33" s="24"/>
      <c r="W33" s="24">
        <v>3844334</v>
      </c>
      <c r="X33" s="24">
        <v>2140000</v>
      </c>
      <c r="Y33" s="24">
        <v>1704334</v>
      </c>
      <c r="Z33" s="6">
        <v>79.64</v>
      </c>
      <c r="AA33" s="22">
        <v>7391822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8127787</v>
      </c>
      <c r="F35" s="24">
        <v>8127787</v>
      </c>
      <c r="G35" s="24"/>
      <c r="H35" s="24"/>
      <c r="I35" s="24"/>
      <c r="J35" s="24"/>
      <c r="K35" s="24">
        <v>295594</v>
      </c>
      <c r="L35" s="24">
        <v>284847</v>
      </c>
      <c r="M35" s="24">
        <v>332018</v>
      </c>
      <c r="N35" s="24">
        <v>912459</v>
      </c>
      <c r="O35" s="24"/>
      <c r="P35" s="24"/>
      <c r="Q35" s="24"/>
      <c r="R35" s="24"/>
      <c r="S35" s="24"/>
      <c r="T35" s="24"/>
      <c r="U35" s="24"/>
      <c r="V35" s="24"/>
      <c r="W35" s="24">
        <v>912459</v>
      </c>
      <c r="X35" s="24">
        <v>4337000</v>
      </c>
      <c r="Y35" s="24">
        <v>-3424541</v>
      </c>
      <c r="Z35" s="6">
        <v>-78.96</v>
      </c>
      <c r="AA35" s="22">
        <v>8127787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6207265</v>
      </c>
      <c r="F38" s="21">
        <f t="shared" si="7"/>
        <v>6207265</v>
      </c>
      <c r="G38" s="21">
        <f t="shared" si="7"/>
        <v>558852</v>
      </c>
      <c r="H38" s="21">
        <f t="shared" si="7"/>
        <v>613631</v>
      </c>
      <c r="I38" s="21">
        <f t="shared" si="7"/>
        <v>963882</v>
      </c>
      <c r="J38" s="21">
        <f t="shared" si="7"/>
        <v>2136365</v>
      </c>
      <c r="K38" s="21">
        <f t="shared" si="7"/>
        <v>789627</v>
      </c>
      <c r="L38" s="21">
        <f t="shared" si="7"/>
        <v>744461</v>
      </c>
      <c r="M38" s="21">
        <f t="shared" si="7"/>
        <v>823714</v>
      </c>
      <c r="N38" s="21">
        <f t="shared" si="7"/>
        <v>2357802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4494167</v>
      </c>
      <c r="X38" s="21">
        <f t="shared" si="7"/>
        <v>2255250</v>
      </c>
      <c r="Y38" s="21">
        <f t="shared" si="7"/>
        <v>2238917</v>
      </c>
      <c r="Z38" s="4">
        <f>+IF(X38&lt;&gt;0,+(Y38/X38)*100,0)</f>
        <v>99.27577873849906</v>
      </c>
      <c r="AA38" s="19">
        <f>SUM(AA39:AA41)</f>
        <v>6207265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>
        <v>352417</v>
      </c>
      <c r="J39" s="24">
        <v>352417</v>
      </c>
      <c r="K39" s="24">
        <v>481513</v>
      </c>
      <c r="L39" s="24">
        <v>401124</v>
      </c>
      <c r="M39" s="24">
        <v>443867</v>
      </c>
      <c r="N39" s="24">
        <v>1326504</v>
      </c>
      <c r="O39" s="24"/>
      <c r="P39" s="24"/>
      <c r="Q39" s="24"/>
      <c r="R39" s="24"/>
      <c r="S39" s="24"/>
      <c r="T39" s="24"/>
      <c r="U39" s="24"/>
      <c r="V39" s="24"/>
      <c r="W39" s="24">
        <v>1678921</v>
      </c>
      <c r="X39" s="24"/>
      <c r="Y39" s="24">
        <v>1678921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6207265</v>
      </c>
      <c r="F40" s="24">
        <v>6207265</v>
      </c>
      <c r="G40" s="24">
        <v>558852</v>
      </c>
      <c r="H40" s="24">
        <v>613631</v>
      </c>
      <c r="I40" s="24">
        <v>611465</v>
      </c>
      <c r="J40" s="24">
        <v>1783948</v>
      </c>
      <c r="K40" s="24">
        <v>308114</v>
      </c>
      <c r="L40" s="24">
        <v>343337</v>
      </c>
      <c r="M40" s="24">
        <v>379847</v>
      </c>
      <c r="N40" s="24">
        <v>1031298</v>
      </c>
      <c r="O40" s="24"/>
      <c r="P40" s="24"/>
      <c r="Q40" s="24"/>
      <c r="R40" s="24"/>
      <c r="S40" s="24"/>
      <c r="T40" s="24"/>
      <c r="U40" s="24"/>
      <c r="V40" s="24"/>
      <c r="W40" s="24">
        <v>2815246</v>
      </c>
      <c r="X40" s="24">
        <v>2255250</v>
      </c>
      <c r="Y40" s="24">
        <v>559996</v>
      </c>
      <c r="Z40" s="6">
        <v>24.83</v>
      </c>
      <c r="AA40" s="22">
        <v>6207265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54047621</v>
      </c>
      <c r="F42" s="21">
        <f t="shared" si="8"/>
        <v>54047621</v>
      </c>
      <c r="G42" s="21">
        <f t="shared" si="8"/>
        <v>5263516</v>
      </c>
      <c r="H42" s="21">
        <f t="shared" si="8"/>
        <v>5480133</v>
      </c>
      <c r="I42" s="21">
        <f t="shared" si="8"/>
        <v>5306261</v>
      </c>
      <c r="J42" s="21">
        <f t="shared" si="8"/>
        <v>16049910</v>
      </c>
      <c r="K42" s="21">
        <f t="shared" si="8"/>
        <v>3353028</v>
      </c>
      <c r="L42" s="21">
        <f t="shared" si="8"/>
        <v>7735812</v>
      </c>
      <c r="M42" s="21">
        <f t="shared" si="8"/>
        <v>2364588</v>
      </c>
      <c r="N42" s="21">
        <f t="shared" si="8"/>
        <v>13453428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29503338</v>
      </c>
      <c r="X42" s="21">
        <f t="shared" si="8"/>
        <v>25565000</v>
      </c>
      <c r="Y42" s="21">
        <f t="shared" si="8"/>
        <v>3938338</v>
      </c>
      <c r="Z42" s="4">
        <f>+IF(X42&lt;&gt;0,+(Y42/X42)*100,0)</f>
        <v>15.405194601994914</v>
      </c>
      <c r="AA42" s="19">
        <f>SUM(AA43:AA46)</f>
        <v>54047621</v>
      </c>
    </row>
    <row r="43" spans="1:27" ht="13.5">
      <c r="A43" s="5" t="s">
        <v>47</v>
      </c>
      <c r="B43" s="3"/>
      <c r="C43" s="22"/>
      <c r="D43" s="22"/>
      <c r="E43" s="23">
        <v>33320213</v>
      </c>
      <c r="F43" s="24">
        <v>33320213</v>
      </c>
      <c r="G43" s="24">
        <v>3740485</v>
      </c>
      <c r="H43" s="24">
        <v>3642330</v>
      </c>
      <c r="I43" s="24">
        <v>4049241</v>
      </c>
      <c r="J43" s="24">
        <v>11432056</v>
      </c>
      <c r="K43" s="24">
        <v>2232044</v>
      </c>
      <c r="L43" s="24">
        <v>6251439</v>
      </c>
      <c r="M43" s="24">
        <v>552862</v>
      </c>
      <c r="N43" s="24">
        <v>9036345</v>
      </c>
      <c r="O43" s="24"/>
      <c r="P43" s="24"/>
      <c r="Q43" s="24"/>
      <c r="R43" s="24"/>
      <c r="S43" s="24"/>
      <c r="T43" s="24"/>
      <c r="U43" s="24"/>
      <c r="V43" s="24"/>
      <c r="W43" s="24">
        <v>20468401</v>
      </c>
      <c r="X43" s="24">
        <v>16150000</v>
      </c>
      <c r="Y43" s="24">
        <v>4318401</v>
      </c>
      <c r="Z43" s="6">
        <v>26.74</v>
      </c>
      <c r="AA43" s="22">
        <v>33320213</v>
      </c>
    </row>
    <row r="44" spans="1:27" ht="13.5">
      <c r="A44" s="5" t="s">
        <v>48</v>
      </c>
      <c r="B44" s="3"/>
      <c r="C44" s="22"/>
      <c r="D44" s="22"/>
      <c r="E44" s="23">
        <v>6798490</v>
      </c>
      <c r="F44" s="24">
        <v>6798490</v>
      </c>
      <c r="G44" s="24">
        <v>269487</v>
      </c>
      <c r="H44" s="24">
        <v>715185</v>
      </c>
      <c r="I44" s="24">
        <v>384809</v>
      </c>
      <c r="J44" s="24">
        <v>1369481</v>
      </c>
      <c r="K44" s="24">
        <v>278887</v>
      </c>
      <c r="L44" s="24">
        <v>690823</v>
      </c>
      <c r="M44" s="24">
        <v>649382</v>
      </c>
      <c r="N44" s="24">
        <v>1619092</v>
      </c>
      <c r="O44" s="24"/>
      <c r="P44" s="24"/>
      <c r="Q44" s="24"/>
      <c r="R44" s="24"/>
      <c r="S44" s="24"/>
      <c r="T44" s="24"/>
      <c r="U44" s="24"/>
      <c r="V44" s="24"/>
      <c r="W44" s="24">
        <v>2988573</v>
      </c>
      <c r="X44" s="24">
        <v>3430000</v>
      </c>
      <c r="Y44" s="24">
        <v>-441427</v>
      </c>
      <c r="Z44" s="6">
        <v>-12.87</v>
      </c>
      <c r="AA44" s="22">
        <v>6798490</v>
      </c>
    </row>
    <row r="45" spans="1:27" ht="13.5">
      <c r="A45" s="5" t="s">
        <v>49</v>
      </c>
      <c r="B45" s="3"/>
      <c r="C45" s="25"/>
      <c r="D45" s="25"/>
      <c r="E45" s="26">
        <v>5535748</v>
      </c>
      <c r="F45" s="27">
        <v>5535748</v>
      </c>
      <c r="G45" s="27">
        <v>914588</v>
      </c>
      <c r="H45" s="27">
        <v>818454</v>
      </c>
      <c r="I45" s="27">
        <v>565064</v>
      </c>
      <c r="J45" s="27">
        <v>2298106</v>
      </c>
      <c r="K45" s="27">
        <v>521394</v>
      </c>
      <c r="L45" s="27">
        <v>437950</v>
      </c>
      <c r="M45" s="27">
        <v>735584</v>
      </c>
      <c r="N45" s="27">
        <v>1694928</v>
      </c>
      <c r="O45" s="27"/>
      <c r="P45" s="27"/>
      <c r="Q45" s="27"/>
      <c r="R45" s="27"/>
      <c r="S45" s="27"/>
      <c r="T45" s="27"/>
      <c r="U45" s="27"/>
      <c r="V45" s="27"/>
      <c r="W45" s="27">
        <v>3993034</v>
      </c>
      <c r="X45" s="27">
        <v>2535000</v>
      </c>
      <c r="Y45" s="27">
        <v>1458034</v>
      </c>
      <c r="Z45" s="7">
        <v>57.52</v>
      </c>
      <c r="AA45" s="25">
        <v>5535748</v>
      </c>
    </row>
    <row r="46" spans="1:27" ht="13.5">
      <c r="A46" s="5" t="s">
        <v>50</v>
      </c>
      <c r="B46" s="3"/>
      <c r="C46" s="22"/>
      <c r="D46" s="22"/>
      <c r="E46" s="23">
        <v>8393170</v>
      </c>
      <c r="F46" s="24">
        <v>8393170</v>
      </c>
      <c r="G46" s="24">
        <v>338956</v>
      </c>
      <c r="H46" s="24">
        <v>304164</v>
      </c>
      <c r="I46" s="24">
        <v>307147</v>
      </c>
      <c r="J46" s="24">
        <v>950267</v>
      </c>
      <c r="K46" s="24">
        <v>320703</v>
      </c>
      <c r="L46" s="24">
        <v>355600</v>
      </c>
      <c r="M46" s="24">
        <v>426760</v>
      </c>
      <c r="N46" s="24">
        <v>1103063</v>
      </c>
      <c r="O46" s="24"/>
      <c r="P46" s="24"/>
      <c r="Q46" s="24"/>
      <c r="R46" s="24"/>
      <c r="S46" s="24"/>
      <c r="T46" s="24"/>
      <c r="U46" s="24"/>
      <c r="V46" s="24"/>
      <c r="W46" s="24">
        <v>2053330</v>
      </c>
      <c r="X46" s="24">
        <v>3450000</v>
      </c>
      <c r="Y46" s="24">
        <v>-1396670</v>
      </c>
      <c r="Z46" s="6">
        <v>-40.48</v>
      </c>
      <c r="AA46" s="22">
        <v>8393170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145895200</v>
      </c>
      <c r="F48" s="42">
        <f t="shared" si="9"/>
        <v>145895200</v>
      </c>
      <c r="G48" s="42">
        <f t="shared" si="9"/>
        <v>10355580</v>
      </c>
      <c r="H48" s="42">
        <f t="shared" si="9"/>
        <v>9510508</v>
      </c>
      <c r="I48" s="42">
        <f t="shared" si="9"/>
        <v>11718150</v>
      </c>
      <c r="J48" s="42">
        <f t="shared" si="9"/>
        <v>31584238</v>
      </c>
      <c r="K48" s="42">
        <f t="shared" si="9"/>
        <v>8441452</v>
      </c>
      <c r="L48" s="42">
        <f t="shared" si="9"/>
        <v>14031120</v>
      </c>
      <c r="M48" s="42">
        <f t="shared" si="9"/>
        <v>7664214</v>
      </c>
      <c r="N48" s="42">
        <f t="shared" si="9"/>
        <v>30136786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61721024</v>
      </c>
      <c r="X48" s="42">
        <f t="shared" si="9"/>
        <v>63767250</v>
      </c>
      <c r="Y48" s="42">
        <f t="shared" si="9"/>
        <v>-2046226</v>
      </c>
      <c r="Z48" s="43">
        <f>+IF(X48&lt;&gt;0,+(Y48/X48)*100,0)</f>
        <v>-3.2088979844669483</v>
      </c>
      <c r="AA48" s="40">
        <f>+AA28+AA32+AA38+AA42+AA47</f>
        <v>145895200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4849125</v>
      </c>
      <c r="F49" s="46">
        <f t="shared" si="10"/>
        <v>4849125</v>
      </c>
      <c r="G49" s="46">
        <f t="shared" si="10"/>
        <v>15027934</v>
      </c>
      <c r="H49" s="46">
        <f t="shared" si="10"/>
        <v>3340546</v>
      </c>
      <c r="I49" s="46">
        <f t="shared" si="10"/>
        <v>-4816697</v>
      </c>
      <c r="J49" s="46">
        <f t="shared" si="10"/>
        <v>13551783</v>
      </c>
      <c r="K49" s="46">
        <f t="shared" si="10"/>
        <v>-1355624</v>
      </c>
      <c r="L49" s="46">
        <f t="shared" si="10"/>
        <v>-7419737</v>
      </c>
      <c r="M49" s="46">
        <f t="shared" si="10"/>
        <v>9028546</v>
      </c>
      <c r="N49" s="46">
        <f t="shared" si="10"/>
        <v>253185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13804968</v>
      </c>
      <c r="X49" s="46">
        <f>IF(F25=F48,0,X25-X48)</f>
        <v>8134700</v>
      </c>
      <c r="Y49" s="46">
        <f t="shared" si="10"/>
        <v>5670268</v>
      </c>
      <c r="Z49" s="47">
        <f>+IF(X49&lt;&gt;0,+(Y49/X49)*100,0)</f>
        <v>69.70469716154253</v>
      </c>
      <c r="AA49" s="44">
        <f>+AA25-AA48</f>
        <v>4849125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95342718</v>
      </c>
      <c r="F5" s="21">
        <f t="shared" si="0"/>
        <v>95342718</v>
      </c>
      <c r="G5" s="21">
        <f t="shared" si="0"/>
        <v>39095573</v>
      </c>
      <c r="H5" s="21">
        <f t="shared" si="0"/>
        <v>509582</v>
      </c>
      <c r="I5" s="21">
        <f t="shared" si="0"/>
        <v>233021</v>
      </c>
      <c r="J5" s="21">
        <f t="shared" si="0"/>
        <v>39838176</v>
      </c>
      <c r="K5" s="21">
        <f t="shared" si="0"/>
        <v>356421</v>
      </c>
      <c r="L5" s="21">
        <f t="shared" si="0"/>
        <v>0</v>
      </c>
      <c r="M5" s="21">
        <f t="shared" si="0"/>
        <v>113532</v>
      </c>
      <c r="N5" s="21">
        <f t="shared" si="0"/>
        <v>469953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40308129</v>
      </c>
      <c r="X5" s="21">
        <f t="shared" si="0"/>
        <v>47671506</v>
      </c>
      <c r="Y5" s="21">
        <f t="shared" si="0"/>
        <v>-7363377</v>
      </c>
      <c r="Z5" s="4">
        <f>+IF(X5&lt;&gt;0,+(Y5/X5)*100,0)</f>
        <v>-15.446075901189277</v>
      </c>
      <c r="AA5" s="19">
        <f>SUM(AA6:AA8)</f>
        <v>95342718</v>
      </c>
    </row>
    <row r="6" spans="1:27" ht="13.5">
      <c r="A6" s="5" t="s">
        <v>33</v>
      </c>
      <c r="B6" s="3"/>
      <c r="C6" s="22"/>
      <c r="D6" s="22"/>
      <c r="E6" s="23">
        <v>42400657</v>
      </c>
      <c r="F6" s="24">
        <v>42400657</v>
      </c>
      <c r="G6" s="24">
        <v>16609438</v>
      </c>
      <c r="H6" s="24">
        <v>7205</v>
      </c>
      <c r="I6" s="24">
        <v>22369</v>
      </c>
      <c r="J6" s="24">
        <v>16639012</v>
      </c>
      <c r="K6" s="24">
        <v>27590</v>
      </c>
      <c r="L6" s="24"/>
      <c r="M6" s="24">
        <v>19167</v>
      </c>
      <c r="N6" s="24">
        <v>46757</v>
      </c>
      <c r="O6" s="24"/>
      <c r="P6" s="24"/>
      <c r="Q6" s="24"/>
      <c r="R6" s="24"/>
      <c r="S6" s="24"/>
      <c r="T6" s="24"/>
      <c r="U6" s="24"/>
      <c r="V6" s="24"/>
      <c r="W6" s="24">
        <v>16685769</v>
      </c>
      <c r="X6" s="24">
        <v>21200502</v>
      </c>
      <c r="Y6" s="24">
        <v>-4514733</v>
      </c>
      <c r="Z6" s="6">
        <v>-21.3</v>
      </c>
      <c r="AA6" s="22">
        <v>42400657</v>
      </c>
    </row>
    <row r="7" spans="1:27" ht="13.5">
      <c r="A7" s="5" t="s">
        <v>34</v>
      </c>
      <c r="B7" s="3"/>
      <c r="C7" s="25"/>
      <c r="D7" s="25"/>
      <c r="E7" s="26">
        <v>25010061</v>
      </c>
      <c r="F7" s="27">
        <v>25010061</v>
      </c>
      <c r="G7" s="27">
        <v>15010818</v>
      </c>
      <c r="H7" s="27">
        <v>485540</v>
      </c>
      <c r="I7" s="27">
        <v>210652</v>
      </c>
      <c r="J7" s="27">
        <v>15707010</v>
      </c>
      <c r="K7" s="27">
        <v>328831</v>
      </c>
      <c r="L7" s="27"/>
      <c r="M7" s="27">
        <v>94365</v>
      </c>
      <c r="N7" s="27">
        <v>423196</v>
      </c>
      <c r="O7" s="27"/>
      <c r="P7" s="27"/>
      <c r="Q7" s="27"/>
      <c r="R7" s="27"/>
      <c r="S7" s="27"/>
      <c r="T7" s="27"/>
      <c r="U7" s="27"/>
      <c r="V7" s="27"/>
      <c r="W7" s="27">
        <v>16130206</v>
      </c>
      <c r="X7" s="27">
        <v>12505002</v>
      </c>
      <c r="Y7" s="27">
        <v>3625204</v>
      </c>
      <c r="Z7" s="7">
        <v>28.99</v>
      </c>
      <c r="AA7" s="25">
        <v>25010061</v>
      </c>
    </row>
    <row r="8" spans="1:27" ht="13.5">
      <c r="A8" s="5" t="s">
        <v>35</v>
      </c>
      <c r="B8" s="3"/>
      <c r="C8" s="22"/>
      <c r="D8" s="22"/>
      <c r="E8" s="23">
        <v>27932000</v>
      </c>
      <c r="F8" s="24">
        <v>27932000</v>
      </c>
      <c r="G8" s="24">
        <v>7475317</v>
      </c>
      <c r="H8" s="24">
        <v>16837</v>
      </c>
      <c r="I8" s="24"/>
      <c r="J8" s="24">
        <v>7492154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7492154</v>
      </c>
      <c r="X8" s="24">
        <v>13966002</v>
      </c>
      <c r="Y8" s="24">
        <v>-6473848</v>
      </c>
      <c r="Z8" s="6">
        <v>-46.35</v>
      </c>
      <c r="AA8" s="22">
        <v>27932000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12508576</v>
      </c>
      <c r="F9" s="21">
        <f t="shared" si="1"/>
        <v>12508576</v>
      </c>
      <c r="G9" s="21">
        <f t="shared" si="1"/>
        <v>5102256</v>
      </c>
      <c r="H9" s="21">
        <f t="shared" si="1"/>
        <v>31700</v>
      </c>
      <c r="I9" s="21">
        <f t="shared" si="1"/>
        <v>41227</v>
      </c>
      <c r="J9" s="21">
        <f t="shared" si="1"/>
        <v>5175183</v>
      </c>
      <c r="K9" s="21">
        <f t="shared" si="1"/>
        <v>29094</v>
      </c>
      <c r="L9" s="21">
        <f t="shared" si="1"/>
        <v>0</v>
      </c>
      <c r="M9" s="21">
        <f t="shared" si="1"/>
        <v>658300</v>
      </c>
      <c r="N9" s="21">
        <f t="shared" si="1"/>
        <v>687394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5862577</v>
      </c>
      <c r="X9" s="21">
        <f t="shared" si="1"/>
        <v>6254502</v>
      </c>
      <c r="Y9" s="21">
        <f t="shared" si="1"/>
        <v>-391925</v>
      </c>
      <c r="Z9" s="4">
        <f>+IF(X9&lt;&gt;0,+(Y9/X9)*100,0)</f>
        <v>-6.266286268674948</v>
      </c>
      <c r="AA9" s="19">
        <f>SUM(AA10:AA14)</f>
        <v>12508576</v>
      </c>
    </row>
    <row r="10" spans="1:27" ht="13.5">
      <c r="A10" s="5" t="s">
        <v>37</v>
      </c>
      <c r="B10" s="3"/>
      <c r="C10" s="22"/>
      <c r="D10" s="22"/>
      <c r="E10" s="23">
        <v>5036037</v>
      </c>
      <c r="F10" s="24">
        <v>5036037</v>
      </c>
      <c r="G10" s="24">
        <v>2102256</v>
      </c>
      <c r="H10" s="24">
        <v>31700</v>
      </c>
      <c r="I10" s="24">
        <v>41227</v>
      </c>
      <c r="J10" s="24">
        <v>2175183</v>
      </c>
      <c r="K10" s="24">
        <v>29094</v>
      </c>
      <c r="L10" s="24"/>
      <c r="M10" s="24">
        <v>658300</v>
      </c>
      <c r="N10" s="24">
        <v>687394</v>
      </c>
      <c r="O10" s="24"/>
      <c r="P10" s="24"/>
      <c r="Q10" s="24"/>
      <c r="R10" s="24"/>
      <c r="S10" s="24"/>
      <c r="T10" s="24"/>
      <c r="U10" s="24"/>
      <c r="V10" s="24"/>
      <c r="W10" s="24">
        <v>2862577</v>
      </c>
      <c r="X10" s="24">
        <v>2518002</v>
      </c>
      <c r="Y10" s="24">
        <v>344575</v>
      </c>
      <c r="Z10" s="6">
        <v>13.68</v>
      </c>
      <c r="AA10" s="22">
        <v>5036037</v>
      </c>
    </row>
    <row r="11" spans="1:27" ht="13.5">
      <c r="A11" s="5" t="s">
        <v>38</v>
      </c>
      <c r="B11" s="3"/>
      <c r="C11" s="22"/>
      <c r="D11" s="22"/>
      <c r="E11" s="23">
        <v>7472539</v>
      </c>
      <c r="F11" s="24">
        <v>7472539</v>
      </c>
      <c r="G11" s="24">
        <v>3000000</v>
      </c>
      <c r="H11" s="24"/>
      <c r="I11" s="24"/>
      <c r="J11" s="24">
        <v>3000000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3000000</v>
      </c>
      <c r="X11" s="24">
        <v>3736500</v>
      </c>
      <c r="Y11" s="24">
        <v>-736500</v>
      </c>
      <c r="Z11" s="6">
        <v>-19.71</v>
      </c>
      <c r="AA11" s="22">
        <v>7472539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22990329</v>
      </c>
      <c r="F15" s="21">
        <f t="shared" si="2"/>
        <v>22990329</v>
      </c>
      <c r="G15" s="21">
        <f t="shared" si="2"/>
        <v>25182769</v>
      </c>
      <c r="H15" s="21">
        <f t="shared" si="2"/>
        <v>487256</v>
      </c>
      <c r="I15" s="21">
        <f t="shared" si="2"/>
        <v>7628</v>
      </c>
      <c r="J15" s="21">
        <f t="shared" si="2"/>
        <v>25677653</v>
      </c>
      <c r="K15" s="21">
        <f t="shared" si="2"/>
        <v>14567</v>
      </c>
      <c r="L15" s="21">
        <f t="shared" si="2"/>
        <v>0</v>
      </c>
      <c r="M15" s="21">
        <f t="shared" si="2"/>
        <v>6011</v>
      </c>
      <c r="N15" s="21">
        <f t="shared" si="2"/>
        <v>20578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25698231</v>
      </c>
      <c r="X15" s="21">
        <f t="shared" si="2"/>
        <v>11494998</v>
      </c>
      <c r="Y15" s="21">
        <f t="shared" si="2"/>
        <v>14203233</v>
      </c>
      <c r="Z15" s="4">
        <f>+IF(X15&lt;&gt;0,+(Y15/X15)*100,0)</f>
        <v>123.56011719184292</v>
      </c>
      <c r="AA15" s="19">
        <f>SUM(AA16:AA18)</f>
        <v>22990329</v>
      </c>
    </row>
    <row r="16" spans="1:27" ht="13.5">
      <c r="A16" s="5" t="s">
        <v>43</v>
      </c>
      <c r="B16" s="3"/>
      <c r="C16" s="22"/>
      <c r="D16" s="22"/>
      <c r="E16" s="23">
        <v>7447135</v>
      </c>
      <c r="F16" s="24">
        <v>7447135</v>
      </c>
      <c r="G16" s="24">
        <v>20182769</v>
      </c>
      <c r="H16" s="24">
        <v>5256</v>
      </c>
      <c r="I16" s="24">
        <v>7628</v>
      </c>
      <c r="J16" s="24">
        <v>20195653</v>
      </c>
      <c r="K16" s="24">
        <v>14567</v>
      </c>
      <c r="L16" s="24"/>
      <c r="M16" s="24">
        <v>6011</v>
      </c>
      <c r="N16" s="24">
        <v>20578</v>
      </c>
      <c r="O16" s="24"/>
      <c r="P16" s="24"/>
      <c r="Q16" s="24"/>
      <c r="R16" s="24"/>
      <c r="S16" s="24"/>
      <c r="T16" s="24"/>
      <c r="U16" s="24"/>
      <c r="V16" s="24"/>
      <c r="W16" s="24">
        <v>20216231</v>
      </c>
      <c r="X16" s="24">
        <v>3723498</v>
      </c>
      <c r="Y16" s="24">
        <v>16492733</v>
      </c>
      <c r="Z16" s="6">
        <v>442.94</v>
      </c>
      <c r="AA16" s="22">
        <v>7447135</v>
      </c>
    </row>
    <row r="17" spans="1:27" ht="13.5">
      <c r="A17" s="5" t="s">
        <v>44</v>
      </c>
      <c r="B17" s="3"/>
      <c r="C17" s="22"/>
      <c r="D17" s="22"/>
      <c r="E17" s="23">
        <v>15543194</v>
      </c>
      <c r="F17" s="24">
        <v>15543194</v>
      </c>
      <c r="G17" s="24">
        <v>5000000</v>
      </c>
      <c r="H17" s="24">
        <v>482000</v>
      </c>
      <c r="I17" s="24"/>
      <c r="J17" s="24">
        <v>5482000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5482000</v>
      </c>
      <c r="X17" s="24">
        <v>7771500</v>
      </c>
      <c r="Y17" s="24">
        <v>-2289500</v>
      </c>
      <c r="Z17" s="6">
        <v>-29.46</v>
      </c>
      <c r="AA17" s="22">
        <v>15543194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38367793</v>
      </c>
      <c r="F19" s="21">
        <f t="shared" si="3"/>
        <v>38367793</v>
      </c>
      <c r="G19" s="21">
        <f t="shared" si="3"/>
        <v>14657019</v>
      </c>
      <c r="H19" s="21">
        <f t="shared" si="3"/>
        <v>1677818</v>
      </c>
      <c r="I19" s="21">
        <f t="shared" si="3"/>
        <v>596705</v>
      </c>
      <c r="J19" s="21">
        <f t="shared" si="3"/>
        <v>16931542</v>
      </c>
      <c r="K19" s="21">
        <f t="shared" si="3"/>
        <v>641334</v>
      </c>
      <c r="L19" s="21">
        <f t="shared" si="3"/>
        <v>0</v>
      </c>
      <c r="M19" s="21">
        <f t="shared" si="3"/>
        <v>566832</v>
      </c>
      <c r="N19" s="21">
        <f t="shared" si="3"/>
        <v>1208166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18139708</v>
      </c>
      <c r="X19" s="21">
        <f t="shared" si="3"/>
        <v>19183992</v>
      </c>
      <c r="Y19" s="21">
        <f t="shared" si="3"/>
        <v>-1044284</v>
      </c>
      <c r="Z19" s="4">
        <f>+IF(X19&lt;&gt;0,+(Y19/X19)*100,0)</f>
        <v>-5.443517699548665</v>
      </c>
      <c r="AA19" s="19">
        <f>SUM(AA20:AA23)</f>
        <v>38367793</v>
      </c>
    </row>
    <row r="20" spans="1:27" ht="13.5">
      <c r="A20" s="5" t="s">
        <v>47</v>
      </c>
      <c r="B20" s="3"/>
      <c r="C20" s="22"/>
      <c r="D20" s="22"/>
      <c r="E20" s="23">
        <v>10861259</v>
      </c>
      <c r="F20" s="24">
        <v>10861259</v>
      </c>
      <c r="G20" s="24">
        <v>2271713</v>
      </c>
      <c r="H20" s="24">
        <v>1280612</v>
      </c>
      <c r="I20" s="24">
        <v>218172</v>
      </c>
      <c r="J20" s="24">
        <v>3770497</v>
      </c>
      <c r="K20" s="24">
        <v>242233</v>
      </c>
      <c r="L20" s="24"/>
      <c r="M20" s="24">
        <v>201167</v>
      </c>
      <c r="N20" s="24">
        <v>443400</v>
      </c>
      <c r="O20" s="24"/>
      <c r="P20" s="24"/>
      <c r="Q20" s="24"/>
      <c r="R20" s="24"/>
      <c r="S20" s="24"/>
      <c r="T20" s="24"/>
      <c r="U20" s="24"/>
      <c r="V20" s="24"/>
      <c r="W20" s="24">
        <v>4213897</v>
      </c>
      <c r="X20" s="24">
        <v>5430498</v>
      </c>
      <c r="Y20" s="24">
        <v>-1216601</v>
      </c>
      <c r="Z20" s="6">
        <v>-22.4</v>
      </c>
      <c r="AA20" s="22">
        <v>10861259</v>
      </c>
    </row>
    <row r="21" spans="1:27" ht="13.5">
      <c r="A21" s="5" t="s">
        <v>48</v>
      </c>
      <c r="B21" s="3"/>
      <c r="C21" s="22"/>
      <c r="D21" s="22"/>
      <c r="E21" s="23">
        <v>4476500</v>
      </c>
      <c r="F21" s="24">
        <v>4476500</v>
      </c>
      <c r="G21" s="24">
        <v>4022487</v>
      </c>
      <c r="H21" s="24">
        <v>43326</v>
      </c>
      <c r="I21" s="24">
        <v>37089</v>
      </c>
      <c r="J21" s="24">
        <v>4102902</v>
      </c>
      <c r="K21" s="24">
        <v>46097</v>
      </c>
      <c r="L21" s="24"/>
      <c r="M21" s="24">
        <v>44933</v>
      </c>
      <c r="N21" s="24">
        <v>91030</v>
      </c>
      <c r="O21" s="24"/>
      <c r="P21" s="24"/>
      <c r="Q21" s="24"/>
      <c r="R21" s="24"/>
      <c r="S21" s="24"/>
      <c r="T21" s="24"/>
      <c r="U21" s="24"/>
      <c r="V21" s="24"/>
      <c r="W21" s="24">
        <v>4193932</v>
      </c>
      <c r="X21" s="24">
        <v>2238498</v>
      </c>
      <c r="Y21" s="24">
        <v>1955434</v>
      </c>
      <c r="Z21" s="6">
        <v>87.35</v>
      </c>
      <c r="AA21" s="22">
        <v>4476500</v>
      </c>
    </row>
    <row r="22" spans="1:27" ht="13.5">
      <c r="A22" s="5" t="s">
        <v>49</v>
      </c>
      <c r="B22" s="3"/>
      <c r="C22" s="25"/>
      <c r="D22" s="25"/>
      <c r="E22" s="26">
        <v>7959977</v>
      </c>
      <c r="F22" s="27">
        <v>7959977</v>
      </c>
      <c r="G22" s="27">
        <v>3138019</v>
      </c>
      <c r="H22" s="27">
        <v>136203</v>
      </c>
      <c r="I22" s="27">
        <v>133085</v>
      </c>
      <c r="J22" s="27">
        <v>3407307</v>
      </c>
      <c r="K22" s="27">
        <v>138493</v>
      </c>
      <c r="L22" s="27"/>
      <c r="M22" s="27">
        <v>130403</v>
      </c>
      <c r="N22" s="27">
        <v>268896</v>
      </c>
      <c r="O22" s="27"/>
      <c r="P22" s="27"/>
      <c r="Q22" s="27"/>
      <c r="R22" s="27"/>
      <c r="S22" s="27"/>
      <c r="T22" s="27"/>
      <c r="U22" s="27"/>
      <c r="V22" s="27"/>
      <c r="W22" s="27">
        <v>3676203</v>
      </c>
      <c r="X22" s="27">
        <v>3979998</v>
      </c>
      <c r="Y22" s="27">
        <v>-303795</v>
      </c>
      <c r="Z22" s="7">
        <v>-7.63</v>
      </c>
      <c r="AA22" s="25">
        <v>7959977</v>
      </c>
    </row>
    <row r="23" spans="1:27" ht="13.5">
      <c r="A23" s="5" t="s">
        <v>50</v>
      </c>
      <c r="B23" s="3"/>
      <c r="C23" s="22"/>
      <c r="D23" s="22"/>
      <c r="E23" s="23">
        <v>15070057</v>
      </c>
      <c r="F23" s="24">
        <v>15070057</v>
      </c>
      <c r="G23" s="24">
        <v>5224800</v>
      </c>
      <c r="H23" s="24">
        <v>217677</v>
      </c>
      <c r="I23" s="24">
        <v>208359</v>
      </c>
      <c r="J23" s="24">
        <v>5650836</v>
      </c>
      <c r="K23" s="24">
        <v>214511</v>
      </c>
      <c r="L23" s="24"/>
      <c r="M23" s="24">
        <v>190329</v>
      </c>
      <c r="N23" s="24">
        <v>404840</v>
      </c>
      <c r="O23" s="24"/>
      <c r="P23" s="24"/>
      <c r="Q23" s="24"/>
      <c r="R23" s="24"/>
      <c r="S23" s="24"/>
      <c r="T23" s="24"/>
      <c r="U23" s="24"/>
      <c r="V23" s="24"/>
      <c r="W23" s="24">
        <v>6055676</v>
      </c>
      <c r="X23" s="24">
        <v>7534998</v>
      </c>
      <c r="Y23" s="24">
        <v>-1479322</v>
      </c>
      <c r="Z23" s="6">
        <v>-19.63</v>
      </c>
      <c r="AA23" s="22">
        <v>15070057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169209416</v>
      </c>
      <c r="F25" s="42">
        <f t="shared" si="4"/>
        <v>169209416</v>
      </c>
      <c r="G25" s="42">
        <f t="shared" si="4"/>
        <v>84037617</v>
      </c>
      <c r="H25" s="42">
        <f t="shared" si="4"/>
        <v>2706356</v>
      </c>
      <c r="I25" s="42">
        <f t="shared" si="4"/>
        <v>878581</v>
      </c>
      <c r="J25" s="42">
        <f t="shared" si="4"/>
        <v>87622554</v>
      </c>
      <c r="K25" s="42">
        <f t="shared" si="4"/>
        <v>1041416</v>
      </c>
      <c r="L25" s="42">
        <f t="shared" si="4"/>
        <v>0</v>
      </c>
      <c r="M25" s="42">
        <f t="shared" si="4"/>
        <v>1344675</v>
      </c>
      <c r="N25" s="42">
        <f t="shared" si="4"/>
        <v>2386091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90008645</v>
      </c>
      <c r="X25" s="42">
        <f t="shared" si="4"/>
        <v>84604998</v>
      </c>
      <c r="Y25" s="42">
        <f t="shared" si="4"/>
        <v>5403647</v>
      </c>
      <c r="Z25" s="43">
        <f>+IF(X25&lt;&gt;0,+(Y25/X25)*100,0)</f>
        <v>6.386912272014947</v>
      </c>
      <c r="AA25" s="40">
        <f>+AA5+AA9+AA15+AA19+AA24</f>
        <v>169209416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91291880</v>
      </c>
      <c r="F28" s="21">
        <f t="shared" si="5"/>
        <v>91291880</v>
      </c>
      <c r="G28" s="21">
        <f t="shared" si="5"/>
        <v>5775811</v>
      </c>
      <c r="H28" s="21">
        <f t="shared" si="5"/>
        <v>13394465</v>
      </c>
      <c r="I28" s="21">
        <f t="shared" si="5"/>
        <v>7575107</v>
      </c>
      <c r="J28" s="21">
        <f t="shared" si="5"/>
        <v>26745383</v>
      </c>
      <c r="K28" s="21">
        <f t="shared" si="5"/>
        <v>8567894</v>
      </c>
      <c r="L28" s="21">
        <f t="shared" si="5"/>
        <v>0</v>
      </c>
      <c r="M28" s="21">
        <f t="shared" si="5"/>
        <v>11075544</v>
      </c>
      <c r="N28" s="21">
        <f t="shared" si="5"/>
        <v>19643438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46388821</v>
      </c>
      <c r="X28" s="21">
        <f t="shared" si="5"/>
        <v>45646002</v>
      </c>
      <c r="Y28" s="21">
        <f t="shared" si="5"/>
        <v>742819</v>
      </c>
      <c r="Z28" s="4">
        <f>+IF(X28&lt;&gt;0,+(Y28/X28)*100,0)</f>
        <v>1.6273473413947623</v>
      </c>
      <c r="AA28" s="19">
        <f>SUM(AA29:AA31)</f>
        <v>91291880</v>
      </c>
    </row>
    <row r="29" spans="1:27" ht="13.5">
      <c r="A29" s="5" t="s">
        <v>33</v>
      </c>
      <c r="B29" s="3"/>
      <c r="C29" s="22"/>
      <c r="D29" s="22"/>
      <c r="E29" s="23">
        <v>41006000</v>
      </c>
      <c r="F29" s="24">
        <v>41006000</v>
      </c>
      <c r="G29" s="24">
        <v>3278668</v>
      </c>
      <c r="H29" s="24">
        <v>2713847</v>
      </c>
      <c r="I29" s="24">
        <v>2759890</v>
      </c>
      <c r="J29" s="24">
        <v>8752405</v>
      </c>
      <c r="K29" s="24">
        <v>2889569</v>
      </c>
      <c r="L29" s="24"/>
      <c r="M29" s="24">
        <v>2930863</v>
      </c>
      <c r="N29" s="24">
        <v>5820432</v>
      </c>
      <c r="O29" s="24"/>
      <c r="P29" s="24"/>
      <c r="Q29" s="24"/>
      <c r="R29" s="24"/>
      <c r="S29" s="24"/>
      <c r="T29" s="24"/>
      <c r="U29" s="24"/>
      <c r="V29" s="24"/>
      <c r="W29" s="24">
        <v>14572837</v>
      </c>
      <c r="X29" s="24">
        <v>20503002</v>
      </c>
      <c r="Y29" s="24">
        <v>-5930165</v>
      </c>
      <c r="Z29" s="6">
        <v>-28.92</v>
      </c>
      <c r="AA29" s="22">
        <v>41006000</v>
      </c>
    </row>
    <row r="30" spans="1:27" ht="13.5">
      <c r="A30" s="5" t="s">
        <v>34</v>
      </c>
      <c r="B30" s="3"/>
      <c r="C30" s="25"/>
      <c r="D30" s="25"/>
      <c r="E30" s="26">
        <v>24284761</v>
      </c>
      <c r="F30" s="27">
        <v>24284761</v>
      </c>
      <c r="G30" s="27">
        <v>1549524</v>
      </c>
      <c r="H30" s="27">
        <v>2016694</v>
      </c>
      <c r="I30" s="27">
        <v>1477913</v>
      </c>
      <c r="J30" s="27">
        <v>5044131</v>
      </c>
      <c r="K30" s="27">
        <v>4219828</v>
      </c>
      <c r="L30" s="27"/>
      <c r="M30" s="27">
        <v>1427706</v>
      </c>
      <c r="N30" s="27">
        <v>5647534</v>
      </c>
      <c r="O30" s="27"/>
      <c r="P30" s="27"/>
      <c r="Q30" s="27"/>
      <c r="R30" s="27"/>
      <c r="S30" s="27"/>
      <c r="T30" s="27"/>
      <c r="U30" s="27"/>
      <c r="V30" s="27"/>
      <c r="W30" s="27">
        <v>10691665</v>
      </c>
      <c r="X30" s="27">
        <v>12142500</v>
      </c>
      <c r="Y30" s="27">
        <v>-1450835</v>
      </c>
      <c r="Z30" s="7">
        <v>-11.95</v>
      </c>
      <c r="AA30" s="25">
        <v>24284761</v>
      </c>
    </row>
    <row r="31" spans="1:27" ht="13.5">
      <c r="A31" s="5" t="s">
        <v>35</v>
      </c>
      <c r="B31" s="3"/>
      <c r="C31" s="22"/>
      <c r="D31" s="22"/>
      <c r="E31" s="23">
        <v>26001119</v>
      </c>
      <c r="F31" s="24">
        <v>26001119</v>
      </c>
      <c r="G31" s="24">
        <v>947619</v>
      </c>
      <c r="H31" s="24">
        <v>8663924</v>
      </c>
      <c r="I31" s="24">
        <v>3337304</v>
      </c>
      <c r="J31" s="24">
        <v>12948847</v>
      </c>
      <c r="K31" s="24">
        <v>1458497</v>
      </c>
      <c r="L31" s="24"/>
      <c r="M31" s="24">
        <v>6716975</v>
      </c>
      <c r="N31" s="24">
        <v>8175472</v>
      </c>
      <c r="O31" s="24"/>
      <c r="P31" s="24"/>
      <c r="Q31" s="24"/>
      <c r="R31" s="24"/>
      <c r="S31" s="24"/>
      <c r="T31" s="24"/>
      <c r="U31" s="24"/>
      <c r="V31" s="24"/>
      <c r="W31" s="24">
        <v>21124319</v>
      </c>
      <c r="X31" s="24">
        <v>13000500</v>
      </c>
      <c r="Y31" s="24">
        <v>8123819</v>
      </c>
      <c r="Z31" s="6">
        <v>62.49</v>
      </c>
      <c r="AA31" s="22">
        <v>26001119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10329815</v>
      </c>
      <c r="F32" s="21">
        <f t="shared" si="6"/>
        <v>10329815</v>
      </c>
      <c r="G32" s="21">
        <f t="shared" si="6"/>
        <v>479249</v>
      </c>
      <c r="H32" s="21">
        <f t="shared" si="6"/>
        <v>522686</v>
      </c>
      <c r="I32" s="21">
        <f t="shared" si="6"/>
        <v>678698</v>
      </c>
      <c r="J32" s="21">
        <f t="shared" si="6"/>
        <v>1680633</v>
      </c>
      <c r="K32" s="21">
        <f t="shared" si="6"/>
        <v>564926</v>
      </c>
      <c r="L32" s="21">
        <f t="shared" si="6"/>
        <v>0</v>
      </c>
      <c r="M32" s="21">
        <f t="shared" si="6"/>
        <v>788250</v>
      </c>
      <c r="N32" s="21">
        <f t="shared" si="6"/>
        <v>1353176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3033809</v>
      </c>
      <c r="X32" s="21">
        <f t="shared" si="6"/>
        <v>5165496</v>
      </c>
      <c r="Y32" s="21">
        <f t="shared" si="6"/>
        <v>-2131687</v>
      </c>
      <c r="Z32" s="4">
        <f>+IF(X32&lt;&gt;0,+(Y32/X32)*100,0)</f>
        <v>-41.26780855120205</v>
      </c>
      <c r="AA32" s="19">
        <f>SUM(AA33:AA37)</f>
        <v>10329815</v>
      </c>
    </row>
    <row r="33" spans="1:27" ht="13.5">
      <c r="A33" s="5" t="s">
        <v>37</v>
      </c>
      <c r="B33" s="3"/>
      <c r="C33" s="22"/>
      <c r="D33" s="22"/>
      <c r="E33" s="23">
        <v>4317566</v>
      </c>
      <c r="F33" s="24">
        <v>4317566</v>
      </c>
      <c r="G33" s="24">
        <v>220388</v>
      </c>
      <c r="H33" s="24">
        <v>199244</v>
      </c>
      <c r="I33" s="24">
        <v>355161</v>
      </c>
      <c r="J33" s="24">
        <v>774793</v>
      </c>
      <c r="K33" s="24">
        <v>229658</v>
      </c>
      <c r="L33" s="24"/>
      <c r="M33" s="24">
        <v>288474</v>
      </c>
      <c r="N33" s="24">
        <v>518132</v>
      </c>
      <c r="O33" s="24"/>
      <c r="P33" s="24"/>
      <c r="Q33" s="24"/>
      <c r="R33" s="24"/>
      <c r="S33" s="24"/>
      <c r="T33" s="24"/>
      <c r="U33" s="24"/>
      <c r="V33" s="24"/>
      <c r="W33" s="24">
        <v>1292925</v>
      </c>
      <c r="X33" s="24">
        <v>2158998</v>
      </c>
      <c r="Y33" s="24">
        <v>-866073</v>
      </c>
      <c r="Z33" s="6">
        <v>-40.11</v>
      </c>
      <c r="AA33" s="22">
        <v>4317566</v>
      </c>
    </row>
    <row r="34" spans="1:27" ht="13.5">
      <c r="A34" s="5" t="s">
        <v>38</v>
      </c>
      <c r="B34" s="3"/>
      <c r="C34" s="22"/>
      <c r="D34" s="22"/>
      <c r="E34" s="23">
        <v>6012249</v>
      </c>
      <c r="F34" s="24">
        <v>6012249</v>
      </c>
      <c r="G34" s="24">
        <v>258861</v>
      </c>
      <c r="H34" s="24">
        <v>323442</v>
      </c>
      <c r="I34" s="24">
        <v>323537</v>
      </c>
      <c r="J34" s="24">
        <v>905840</v>
      </c>
      <c r="K34" s="24">
        <v>335268</v>
      </c>
      <c r="L34" s="24"/>
      <c r="M34" s="24">
        <v>499776</v>
      </c>
      <c r="N34" s="24">
        <v>835044</v>
      </c>
      <c r="O34" s="24"/>
      <c r="P34" s="24"/>
      <c r="Q34" s="24"/>
      <c r="R34" s="24"/>
      <c r="S34" s="24"/>
      <c r="T34" s="24"/>
      <c r="U34" s="24"/>
      <c r="V34" s="24"/>
      <c r="W34" s="24">
        <v>1740884</v>
      </c>
      <c r="X34" s="24">
        <v>3006498</v>
      </c>
      <c r="Y34" s="24">
        <v>-1265614</v>
      </c>
      <c r="Z34" s="6">
        <v>-42.1</v>
      </c>
      <c r="AA34" s="22">
        <v>6012249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20490264</v>
      </c>
      <c r="F38" s="21">
        <f t="shared" si="7"/>
        <v>20490264</v>
      </c>
      <c r="G38" s="21">
        <f t="shared" si="7"/>
        <v>1075701</v>
      </c>
      <c r="H38" s="21">
        <f t="shared" si="7"/>
        <v>990454</v>
      </c>
      <c r="I38" s="21">
        <f t="shared" si="7"/>
        <v>1109056</v>
      </c>
      <c r="J38" s="21">
        <f t="shared" si="7"/>
        <v>3175211</v>
      </c>
      <c r="K38" s="21">
        <f t="shared" si="7"/>
        <v>1236446</v>
      </c>
      <c r="L38" s="21">
        <f t="shared" si="7"/>
        <v>0</v>
      </c>
      <c r="M38" s="21">
        <f t="shared" si="7"/>
        <v>2275498</v>
      </c>
      <c r="N38" s="21">
        <f t="shared" si="7"/>
        <v>3511944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6687155</v>
      </c>
      <c r="X38" s="21">
        <f t="shared" si="7"/>
        <v>10245000</v>
      </c>
      <c r="Y38" s="21">
        <f t="shared" si="7"/>
        <v>-3557845</v>
      </c>
      <c r="Z38" s="4">
        <f>+IF(X38&lt;&gt;0,+(Y38/X38)*100,0)</f>
        <v>-34.727623230844316</v>
      </c>
      <c r="AA38" s="19">
        <f>SUM(AA39:AA41)</f>
        <v>20490264</v>
      </c>
    </row>
    <row r="39" spans="1:27" ht="13.5">
      <c r="A39" s="5" t="s">
        <v>43</v>
      </c>
      <c r="B39" s="3"/>
      <c r="C39" s="22"/>
      <c r="D39" s="22"/>
      <c r="E39" s="23">
        <v>7197135</v>
      </c>
      <c r="F39" s="24">
        <v>7197135</v>
      </c>
      <c r="G39" s="24">
        <v>323651</v>
      </c>
      <c r="H39" s="24">
        <v>301056</v>
      </c>
      <c r="I39" s="24">
        <v>353934</v>
      </c>
      <c r="J39" s="24">
        <v>978641</v>
      </c>
      <c r="K39" s="24">
        <v>424572</v>
      </c>
      <c r="L39" s="24"/>
      <c r="M39" s="24">
        <v>481925</v>
      </c>
      <c r="N39" s="24">
        <v>906497</v>
      </c>
      <c r="O39" s="24"/>
      <c r="P39" s="24"/>
      <c r="Q39" s="24"/>
      <c r="R39" s="24"/>
      <c r="S39" s="24"/>
      <c r="T39" s="24"/>
      <c r="U39" s="24"/>
      <c r="V39" s="24"/>
      <c r="W39" s="24">
        <v>1885138</v>
      </c>
      <c r="X39" s="24">
        <v>3598500</v>
      </c>
      <c r="Y39" s="24">
        <v>-1713362</v>
      </c>
      <c r="Z39" s="6">
        <v>-47.61</v>
      </c>
      <c r="AA39" s="22">
        <v>7197135</v>
      </c>
    </row>
    <row r="40" spans="1:27" ht="13.5">
      <c r="A40" s="5" t="s">
        <v>44</v>
      </c>
      <c r="B40" s="3"/>
      <c r="C40" s="22"/>
      <c r="D40" s="22"/>
      <c r="E40" s="23">
        <v>13293129</v>
      </c>
      <c r="F40" s="24">
        <v>13293129</v>
      </c>
      <c r="G40" s="24">
        <v>752050</v>
      </c>
      <c r="H40" s="24">
        <v>689398</v>
      </c>
      <c r="I40" s="24">
        <v>755122</v>
      </c>
      <c r="J40" s="24">
        <v>2196570</v>
      </c>
      <c r="K40" s="24">
        <v>811874</v>
      </c>
      <c r="L40" s="24"/>
      <c r="M40" s="24">
        <v>1793573</v>
      </c>
      <c r="N40" s="24">
        <v>2605447</v>
      </c>
      <c r="O40" s="24"/>
      <c r="P40" s="24"/>
      <c r="Q40" s="24"/>
      <c r="R40" s="24"/>
      <c r="S40" s="24"/>
      <c r="T40" s="24"/>
      <c r="U40" s="24"/>
      <c r="V40" s="24"/>
      <c r="W40" s="24">
        <v>4802017</v>
      </c>
      <c r="X40" s="24">
        <v>6646500</v>
      </c>
      <c r="Y40" s="24">
        <v>-1844483</v>
      </c>
      <c r="Z40" s="6">
        <v>-27.75</v>
      </c>
      <c r="AA40" s="22">
        <v>13293129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29843425</v>
      </c>
      <c r="F42" s="21">
        <f t="shared" si="8"/>
        <v>29843425</v>
      </c>
      <c r="G42" s="21">
        <f t="shared" si="8"/>
        <v>1193066</v>
      </c>
      <c r="H42" s="21">
        <f t="shared" si="8"/>
        <v>2354257</v>
      </c>
      <c r="I42" s="21">
        <f t="shared" si="8"/>
        <v>2451045</v>
      </c>
      <c r="J42" s="21">
        <f t="shared" si="8"/>
        <v>5998368</v>
      </c>
      <c r="K42" s="21">
        <f t="shared" si="8"/>
        <v>2426640</v>
      </c>
      <c r="L42" s="21">
        <f t="shared" si="8"/>
        <v>0</v>
      </c>
      <c r="M42" s="21">
        <f t="shared" si="8"/>
        <v>4284916</v>
      </c>
      <c r="N42" s="21">
        <f t="shared" si="8"/>
        <v>6711556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12709924</v>
      </c>
      <c r="X42" s="21">
        <f t="shared" si="8"/>
        <v>14921502</v>
      </c>
      <c r="Y42" s="21">
        <f t="shared" si="8"/>
        <v>-2211578</v>
      </c>
      <c r="Z42" s="4">
        <f>+IF(X42&lt;&gt;0,+(Y42/X42)*100,0)</f>
        <v>-14.821416771582378</v>
      </c>
      <c r="AA42" s="19">
        <f>SUM(AA43:AA46)</f>
        <v>29843425</v>
      </c>
    </row>
    <row r="43" spans="1:27" ht="13.5">
      <c r="A43" s="5" t="s">
        <v>47</v>
      </c>
      <c r="B43" s="3"/>
      <c r="C43" s="22"/>
      <c r="D43" s="22"/>
      <c r="E43" s="23">
        <v>9611130</v>
      </c>
      <c r="F43" s="24">
        <v>9611130</v>
      </c>
      <c r="G43" s="24">
        <v>51852</v>
      </c>
      <c r="H43" s="24">
        <v>784501</v>
      </c>
      <c r="I43" s="24">
        <v>1122489</v>
      </c>
      <c r="J43" s="24">
        <v>1958842</v>
      </c>
      <c r="K43" s="24">
        <v>912212</v>
      </c>
      <c r="L43" s="24"/>
      <c r="M43" s="24">
        <v>982426</v>
      </c>
      <c r="N43" s="24">
        <v>1894638</v>
      </c>
      <c r="O43" s="24"/>
      <c r="P43" s="24"/>
      <c r="Q43" s="24"/>
      <c r="R43" s="24"/>
      <c r="S43" s="24"/>
      <c r="T43" s="24"/>
      <c r="U43" s="24"/>
      <c r="V43" s="24"/>
      <c r="W43" s="24">
        <v>3853480</v>
      </c>
      <c r="X43" s="24">
        <v>4805502</v>
      </c>
      <c r="Y43" s="24">
        <v>-952022</v>
      </c>
      <c r="Z43" s="6">
        <v>-19.81</v>
      </c>
      <c r="AA43" s="22">
        <v>9611130</v>
      </c>
    </row>
    <row r="44" spans="1:27" ht="13.5">
      <c r="A44" s="5" t="s">
        <v>48</v>
      </c>
      <c r="B44" s="3"/>
      <c r="C44" s="22"/>
      <c r="D44" s="22"/>
      <c r="E44" s="23">
        <v>2676714</v>
      </c>
      <c r="F44" s="24">
        <v>2676714</v>
      </c>
      <c r="G44" s="24">
        <v>57244</v>
      </c>
      <c r="H44" s="24">
        <v>252245</v>
      </c>
      <c r="I44" s="24">
        <v>160557</v>
      </c>
      <c r="J44" s="24">
        <v>470046</v>
      </c>
      <c r="K44" s="24">
        <v>98503</v>
      </c>
      <c r="L44" s="24"/>
      <c r="M44" s="24">
        <v>475117</v>
      </c>
      <c r="N44" s="24">
        <v>573620</v>
      </c>
      <c r="O44" s="24"/>
      <c r="P44" s="24"/>
      <c r="Q44" s="24"/>
      <c r="R44" s="24"/>
      <c r="S44" s="24"/>
      <c r="T44" s="24"/>
      <c r="U44" s="24"/>
      <c r="V44" s="24"/>
      <c r="W44" s="24">
        <v>1043666</v>
      </c>
      <c r="X44" s="24">
        <v>1338498</v>
      </c>
      <c r="Y44" s="24">
        <v>-294832</v>
      </c>
      <c r="Z44" s="6">
        <v>-22.03</v>
      </c>
      <c r="AA44" s="22">
        <v>2676714</v>
      </c>
    </row>
    <row r="45" spans="1:27" ht="13.5">
      <c r="A45" s="5" t="s">
        <v>49</v>
      </c>
      <c r="B45" s="3"/>
      <c r="C45" s="25"/>
      <c r="D45" s="25"/>
      <c r="E45" s="26">
        <v>5510084</v>
      </c>
      <c r="F45" s="27">
        <v>5510084</v>
      </c>
      <c r="G45" s="27">
        <v>290867</v>
      </c>
      <c r="H45" s="27">
        <v>519507</v>
      </c>
      <c r="I45" s="27">
        <v>321267</v>
      </c>
      <c r="J45" s="27">
        <v>1131641</v>
      </c>
      <c r="K45" s="27">
        <v>485166</v>
      </c>
      <c r="L45" s="27"/>
      <c r="M45" s="27">
        <v>831038</v>
      </c>
      <c r="N45" s="27">
        <v>1316204</v>
      </c>
      <c r="O45" s="27"/>
      <c r="P45" s="27"/>
      <c r="Q45" s="27"/>
      <c r="R45" s="27"/>
      <c r="S45" s="27"/>
      <c r="T45" s="27"/>
      <c r="U45" s="27"/>
      <c r="V45" s="27"/>
      <c r="W45" s="27">
        <v>2447845</v>
      </c>
      <c r="X45" s="27">
        <v>2755002</v>
      </c>
      <c r="Y45" s="27">
        <v>-307157</v>
      </c>
      <c r="Z45" s="7">
        <v>-11.15</v>
      </c>
      <c r="AA45" s="25">
        <v>5510084</v>
      </c>
    </row>
    <row r="46" spans="1:27" ht="13.5">
      <c r="A46" s="5" t="s">
        <v>50</v>
      </c>
      <c r="B46" s="3"/>
      <c r="C46" s="22"/>
      <c r="D46" s="22"/>
      <c r="E46" s="23">
        <v>12045497</v>
      </c>
      <c r="F46" s="24">
        <v>12045497</v>
      </c>
      <c r="G46" s="24">
        <v>793103</v>
      </c>
      <c r="H46" s="24">
        <v>798004</v>
      </c>
      <c r="I46" s="24">
        <v>846732</v>
      </c>
      <c r="J46" s="24">
        <v>2437839</v>
      </c>
      <c r="K46" s="24">
        <v>930759</v>
      </c>
      <c r="L46" s="24"/>
      <c r="M46" s="24">
        <v>1996335</v>
      </c>
      <c r="N46" s="24">
        <v>2927094</v>
      </c>
      <c r="O46" s="24"/>
      <c r="P46" s="24"/>
      <c r="Q46" s="24"/>
      <c r="R46" s="24"/>
      <c r="S46" s="24"/>
      <c r="T46" s="24"/>
      <c r="U46" s="24"/>
      <c r="V46" s="24"/>
      <c r="W46" s="24">
        <v>5364933</v>
      </c>
      <c r="X46" s="24">
        <v>6022500</v>
      </c>
      <c r="Y46" s="24">
        <v>-657567</v>
      </c>
      <c r="Z46" s="6">
        <v>-10.92</v>
      </c>
      <c r="AA46" s="22">
        <v>12045497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151955384</v>
      </c>
      <c r="F48" s="42">
        <f t="shared" si="9"/>
        <v>151955384</v>
      </c>
      <c r="G48" s="42">
        <f t="shared" si="9"/>
        <v>8523827</v>
      </c>
      <c r="H48" s="42">
        <f t="shared" si="9"/>
        <v>17261862</v>
      </c>
      <c r="I48" s="42">
        <f t="shared" si="9"/>
        <v>11813906</v>
      </c>
      <c r="J48" s="42">
        <f t="shared" si="9"/>
        <v>37599595</v>
      </c>
      <c r="K48" s="42">
        <f t="shared" si="9"/>
        <v>12795906</v>
      </c>
      <c r="L48" s="42">
        <f t="shared" si="9"/>
        <v>0</v>
      </c>
      <c r="M48" s="42">
        <f t="shared" si="9"/>
        <v>18424208</v>
      </c>
      <c r="N48" s="42">
        <f t="shared" si="9"/>
        <v>31220114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68819709</v>
      </c>
      <c r="X48" s="42">
        <f t="shared" si="9"/>
        <v>75978000</v>
      </c>
      <c r="Y48" s="42">
        <f t="shared" si="9"/>
        <v>-7158291</v>
      </c>
      <c r="Z48" s="43">
        <f>+IF(X48&lt;&gt;0,+(Y48/X48)*100,0)</f>
        <v>-9.421531232725263</v>
      </c>
      <c r="AA48" s="40">
        <f>+AA28+AA32+AA38+AA42+AA47</f>
        <v>151955384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17254032</v>
      </c>
      <c r="F49" s="46">
        <f t="shared" si="10"/>
        <v>17254032</v>
      </c>
      <c r="G49" s="46">
        <f t="shared" si="10"/>
        <v>75513790</v>
      </c>
      <c r="H49" s="46">
        <f t="shared" si="10"/>
        <v>-14555506</v>
      </c>
      <c r="I49" s="46">
        <f t="shared" si="10"/>
        <v>-10935325</v>
      </c>
      <c r="J49" s="46">
        <f t="shared" si="10"/>
        <v>50022959</v>
      </c>
      <c r="K49" s="46">
        <f t="shared" si="10"/>
        <v>-11754490</v>
      </c>
      <c r="L49" s="46">
        <f t="shared" si="10"/>
        <v>0</v>
      </c>
      <c r="M49" s="46">
        <f t="shared" si="10"/>
        <v>-17079533</v>
      </c>
      <c r="N49" s="46">
        <f t="shared" si="10"/>
        <v>-28834023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21188936</v>
      </c>
      <c r="X49" s="46">
        <f>IF(F25=F48,0,X25-X48)</f>
        <v>8626998</v>
      </c>
      <c r="Y49" s="46">
        <f t="shared" si="10"/>
        <v>12561938</v>
      </c>
      <c r="Z49" s="47">
        <f>+IF(X49&lt;&gt;0,+(Y49/X49)*100,0)</f>
        <v>145.61192665165797</v>
      </c>
      <c r="AA49" s="44">
        <f>+AA25-AA48</f>
        <v>17254032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72036761</v>
      </c>
      <c r="D5" s="19">
        <f>SUM(D6:D8)</f>
        <v>0</v>
      </c>
      <c r="E5" s="20">
        <f t="shared" si="0"/>
        <v>62353762</v>
      </c>
      <c r="F5" s="21">
        <f t="shared" si="0"/>
        <v>62353762</v>
      </c>
      <c r="G5" s="21">
        <f t="shared" si="0"/>
        <v>13791182</v>
      </c>
      <c r="H5" s="21">
        <f t="shared" si="0"/>
        <v>3717997</v>
      </c>
      <c r="I5" s="21">
        <f t="shared" si="0"/>
        <v>2753259</v>
      </c>
      <c r="J5" s="21">
        <f t="shared" si="0"/>
        <v>20262438</v>
      </c>
      <c r="K5" s="21">
        <f t="shared" si="0"/>
        <v>4021794</v>
      </c>
      <c r="L5" s="21">
        <f t="shared" si="0"/>
        <v>3789544</v>
      </c>
      <c r="M5" s="21">
        <f t="shared" si="0"/>
        <v>2965656</v>
      </c>
      <c r="N5" s="21">
        <f t="shared" si="0"/>
        <v>10776994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31039432</v>
      </c>
      <c r="X5" s="21">
        <f t="shared" si="0"/>
        <v>17292000</v>
      </c>
      <c r="Y5" s="21">
        <f t="shared" si="0"/>
        <v>13747432</v>
      </c>
      <c r="Z5" s="4">
        <f>+IF(X5&lt;&gt;0,+(Y5/X5)*100,0)</f>
        <v>79.50168864214666</v>
      </c>
      <c r="AA5" s="19">
        <f>SUM(AA6:AA8)</f>
        <v>62353762</v>
      </c>
    </row>
    <row r="6" spans="1:27" ht="13.5">
      <c r="A6" s="5" t="s">
        <v>33</v>
      </c>
      <c r="B6" s="3"/>
      <c r="C6" s="22">
        <v>36864392</v>
      </c>
      <c r="D6" s="22"/>
      <c r="E6" s="23">
        <v>27604000</v>
      </c>
      <c r="F6" s="24">
        <v>27604000</v>
      </c>
      <c r="G6" s="24">
        <v>5553760</v>
      </c>
      <c r="H6" s="24">
        <v>1000000</v>
      </c>
      <c r="I6" s="24">
        <v>-8130</v>
      </c>
      <c r="J6" s="24">
        <v>6545630</v>
      </c>
      <c r="K6" s="24">
        <v>1200000</v>
      </c>
      <c r="L6" s="24">
        <v>1000000</v>
      </c>
      <c r="M6" s="24"/>
      <c r="N6" s="24">
        <v>2200000</v>
      </c>
      <c r="O6" s="24"/>
      <c r="P6" s="24"/>
      <c r="Q6" s="24"/>
      <c r="R6" s="24"/>
      <c r="S6" s="24"/>
      <c r="T6" s="24"/>
      <c r="U6" s="24"/>
      <c r="V6" s="24"/>
      <c r="W6" s="24">
        <v>8745630</v>
      </c>
      <c r="X6" s="24">
        <v>7128000</v>
      </c>
      <c r="Y6" s="24">
        <v>1617630</v>
      </c>
      <c r="Z6" s="6">
        <v>22.69</v>
      </c>
      <c r="AA6" s="22">
        <v>27604000</v>
      </c>
    </row>
    <row r="7" spans="1:27" ht="13.5">
      <c r="A7" s="5" t="s">
        <v>34</v>
      </c>
      <c r="B7" s="3"/>
      <c r="C7" s="25">
        <v>34235822</v>
      </c>
      <c r="D7" s="25"/>
      <c r="E7" s="26">
        <v>33253100</v>
      </c>
      <c r="F7" s="27">
        <v>33253100</v>
      </c>
      <c r="G7" s="27">
        <v>8205227</v>
      </c>
      <c r="H7" s="27">
        <v>2683140</v>
      </c>
      <c r="I7" s="27">
        <v>2715364</v>
      </c>
      <c r="J7" s="27">
        <v>13603731</v>
      </c>
      <c r="K7" s="27">
        <v>2787607</v>
      </c>
      <c r="L7" s="27">
        <v>2749737</v>
      </c>
      <c r="M7" s="27">
        <v>2806838</v>
      </c>
      <c r="N7" s="27">
        <v>8344182</v>
      </c>
      <c r="O7" s="27"/>
      <c r="P7" s="27"/>
      <c r="Q7" s="27"/>
      <c r="R7" s="27"/>
      <c r="S7" s="27"/>
      <c r="T7" s="27"/>
      <c r="U7" s="27"/>
      <c r="V7" s="27"/>
      <c r="W7" s="27">
        <v>21947913</v>
      </c>
      <c r="X7" s="27">
        <v>9924000</v>
      </c>
      <c r="Y7" s="27">
        <v>12023913</v>
      </c>
      <c r="Z7" s="7">
        <v>121.16</v>
      </c>
      <c r="AA7" s="25">
        <v>33253100</v>
      </c>
    </row>
    <row r="8" spans="1:27" ht="13.5">
      <c r="A8" s="5" t="s">
        <v>35</v>
      </c>
      <c r="B8" s="3"/>
      <c r="C8" s="22">
        <v>936547</v>
      </c>
      <c r="D8" s="22"/>
      <c r="E8" s="23">
        <v>1496662</v>
      </c>
      <c r="F8" s="24">
        <v>1496662</v>
      </c>
      <c r="G8" s="24">
        <v>32195</v>
      </c>
      <c r="H8" s="24">
        <v>34857</v>
      </c>
      <c r="I8" s="24">
        <v>46025</v>
      </c>
      <c r="J8" s="24">
        <v>113077</v>
      </c>
      <c r="K8" s="24">
        <v>34187</v>
      </c>
      <c r="L8" s="24">
        <v>39807</v>
      </c>
      <c r="M8" s="24">
        <v>158818</v>
      </c>
      <c r="N8" s="24">
        <v>232812</v>
      </c>
      <c r="O8" s="24"/>
      <c r="P8" s="24"/>
      <c r="Q8" s="24"/>
      <c r="R8" s="24"/>
      <c r="S8" s="24"/>
      <c r="T8" s="24"/>
      <c r="U8" s="24"/>
      <c r="V8" s="24"/>
      <c r="W8" s="24">
        <v>345889</v>
      </c>
      <c r="X8" s="24">
        <v>240000</v>
      </c>
      <c r="Y8" s="24">
        <v>105889</v>
      </c>
      <c r="Z8" s="6">
        <v>44.12</v>
      </c>
      <c r="AA8" s="22">
        <v>1496662</v>
      </c>
    </row>
    <row r="9" spans="1:27" ht="13.5">
      <c r="A9" s="2" t="s">
        <v>36</v>
      </c>
      <c r="B9" s="3"/>
      <c r="C9" s="19">
        <f aca="true" t="shared" si="1" ref="C9:Y9">SUM(C10:C14)</f>
        <v>6054090</v>
      </c>
      <c r="D9" s="19">
        <f>SUM(D10:D14)</f>
        <v>0</v>
      </c>
      <c r="E9" s="20">
        <f t="shared" si="1"/>
        <v>32266256</v>
      </c>
      <c r="F9" s="21">
        <f t="shared" si="1"/>
        <v>32266256</v>
      </c>
      <c r="G9" s="21">
        <f t="shared" si="1"/>
        <v>70845</v>
      </c>
      <c r="H9" s="21">
        <f t="shared" si="1"/>
        <v>291464</v>
      </c>
      <c r="I9" s="21">
        <f t="shared" si="1"/>
        <v>149902</v>
      </c>
      <c r="J9" s="21">
        <f t="shared" si="1"/>
        <v>512211</v>
      </c>
      <c r="K9" s="21">
        <f t="shared" si="1"/>
        <v>313982</v>
      </c>
      <c r="L9" s="21">
        <f t="shared" si="1"/>
        <v>136388</v>
      </c>
      <c r="M9" s="21">
        <f t="shared" si="1"/>
        <v>935116</v>
      </c>
      <c r="N9" s="21">
        <f t="shared" si="1"/>
        <v>1385486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1897697</v>
      </c>
      <c r="X9" s="21">
        <f t="shared" si="1"/>
        <v>16132500</v>
      </c>
      <c r="Y9" s="21">
        <f t="shared" si="1"/>
        <v>-14234803</v>
      </c>
      <c r="Z9" s="4">
        <f>+IF(X9&lt;&gt;0,+(Y9/X9)*100,0)</f>
        <v>-88.23680768634745</v>
      </c>
      <c r="AA9" s="19">
        <f>SUM(AA10:AA14)</f>
        <v>32266256</v>
      </c>
    </row>
    <row r="10" spans="1:27" ht="13.5">
      <c r="A10" s="5" t="s">
        <v>37</v>
      </c>
      <c r="B10" s="3"/>
      <c r="C10" s="22">
        <v>1061341</v>
      </c>
      <c r="D10" s="22"/>
      <c r="E10" s="23">
        <v>24453256</v>
      </c>
      <c r="F10" s="24">
        <v>24453256</v>
      </c>
      <c r="G10" s="24">
        <v>-643</v>
      </c>
      <c r="H10" s="24">
        <v>14056</v>
      </c>
      <c r="I10" s="24">
        <v>6929</v>
      </c>
      <c r="J10" s="24">
        <v>20342</v>
      </c>
      <c r="K10" s="24">
        <v>8252</v>
      </c>
      <c r="L10" s="24">
        <v>7667</v>
      </c>
      <c r="M10" s="24">
        <v>804935</v>
      </c>
      <c r="N10" s="24">
        <v>820854</v>
      </c>
      <c r="O10" s="24"/>
      <c r="P10" s="24"/>
      <c r="Q10" s="24"/>
      <c r="R10" s="24"/>
      <c r="S10" s="24"/>
      <c r="T10" s="24"/>
      <c r="U10" s="24"/>
      <c r="V10" s="24"/>
      <c r="W10" s="24">
        <v>841196</v>
      </c>
      <c r="X10" s="24">
        <v>12228000</v>
      </c>
      <c r="Y10" s="24">
        <v>-11386804</v>
      </c>
      <c r="Z10" s="6">
        <v>-93.12</v>
      </c>
      <c r="AA10" s="22">
        <v>24453256</v>
      </c>
    </row>
    <row r="11" spans="1:27" ht="13.5">
      <c r="A11" s="5" t="s">
        <v>38</v>
      </c>
      <c r="B11" s="3"/>
      <c r="C11" s="22">
        <v>513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4886944</v>
      </c>
      <c r="D12" s="22"/>
      <c r="E12" s="23">
        <v>7804000</v>
      </c>
      <c r="F12" s="24">
        <v>7804000</v>
      </c>
      <c r="G12" s="24">
        <v>43252</v>
      </c>
      <c r="H12" s="24">
        <v>276856</v>
      </c>
      <c r="I12" s="24">
        <v>142790</v>
      </c>
      <c r="J12" s="24">
        <v>462898</v>
      </c>
      <c r="K12" s="24">
        <v>305710</v>
      </c>
      <c r="L12" s="24">
        <v>128701</v>
      </c>
      <c r="M12" s="24">
        <v>129584</v>
      </c>
      <c r="N12" s="24">
        <v>563995</v>
      </c>
      <c r="O12" s="24"/>
      <c r="P12" s="24"/>
      <c r="Q12" s="24"/>
      <c r="R12" s="24"/>
      <c r="S12" s="24"/>
      <c r="T12" s="24"/>
      <c r="U12" s="24"/>
      <c r="V12" s="24"/>
      <c r="W12" s="24">
        <v>1026893</v>
      </c>
      <c r="X12" s="24">
        <v>3900000</v>
      </c>
      <c r="Y12" s="24">
        <v>-2873107</v>
      </c>
      <c r="Z12" s="6">
        <v>-73.67</v>
      </c>
      <c r="AA12" s="22">
        <v>7804000</v>
      </c>
    </row>
    <row r="13" spans="1:27" ht="13.5">
      <c r="A13" s="5" t="s">
        <v>40</v>
      </c>
      <c r="B13" s="3"/>
      <c r="C13" s="22">
        <v>3180</v>
      </c>
      <c r="D13" s="22"/>
      <c r="E13" s="23">
        <v>9000</v>
      </c>
      <c r="F13" s="24">
        <v>9000</v>
      </c>
      <c r="G13" s="24">
        <v>20</v>
      </c>
      <c r="H13" s="24">
        <v>20</v>
      </c>
      <c r="I13" s="24">
        <v>20</v>
      </c>
      <c r="J13" s="24">
        <v>60</v>
      </c>
      <c r="K13" s="24">
        <v>20</v>
      </c>
      <c r="L13" s="24">
        <v>20</v>
      </c>
      <c r="M13" s="24">
        <v>20</v>
      </c>
      <c r="N13" s="24">
        <v>60</v>
      </c>
      <c r="O13" s="24"/>
      <c r="P13" s="24"/>
      <c r="Q13" s="24"/>
      <c r="R13" s="24"/>
      <c r="S13" s="24"/>
      <c r="T13" s="24"/>
      <c r="U13" s="24"/>
      <c r="V13" s="24"/>
      <c r="W13" s="24">
        <v>120</v>
      </c>
      <c r="X13" s="24">
        <v>4500</v>
      </c>
      <c r="Y13" s="24">
        <v>-4380</v>
      </c>
      <c r="Z13" s="6">
        <v>-97.33</v>
      </c>
      <c r="AA13" s="22">
        <v>9000</v>
      </c>
    </row>
    <row r="14" spans="1:27" ht="13.5">
      <c r="A14" s="5" t="s">
        <v>41</v>
      </c>
      <c r="B14" s="3"/>
      <c r="C14" s="25">
        <v>102112</v>
      </c>
      <c r="D14" s="25"/>
      <c r="E14" s="26"/>
      <c r="F14" s="27"/>
      <c r="G14" s="27">
        <v>28216</v>
      </c>
      <c r="H14" s="27">
        <v>532</v>
      </c>
      <c r="I14" s="27">
        <v>163</v>
      </c>
      <c r="J14" s="27">
        <v>28911</v>
      </c>
      <c r="K14" s="27"/>
      <c r="L14" s="27"/>
      <c r="M14" s="27">
        <v>577</v>
      </c>
      <c r="N14" s="27">
        <v>577</v>
      </c>
      <c r="O14" s="27"/>
      <c r="P14" s="27"/>
      <c r="Q14" s="27"/>
      <c r="R14" s="27"/>
      <c r="S14" s="27"/>
      <c r="T14" s="27"/>
      <c r="U14" s="27"/>
      <c r="V14" s="27"/>
      <c r="W14" s="27">
        <v>29488</v>
      </c>
      <c r="X14" s="27"/>
      <c r="Y14" s="27">
        <v>29488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6174</v>
      </c>
      <c r="D15" s="19">
        <f>SUM(D16:D18)</f>
        <v>0</v>
      </c>
      <c r="E15" s="20">
        <f t="shared" si="2"/>
        <v>1287000</v>
      </c>
      <c r="F15" s="21">
        <f t="shared" si="2"/>
        <v>1287000</v>
      </c>
      <c r="G15" s="21">
        <f t="shared" si="2"/>
        <v>306</v>
      </c>
      <c r="H15" s="21">
        <f t="shared" si="2"/>
        <v>549</v>
      </c>
      <c r="I15" s="21">
        <f t="shared" si="2"/>
        <v>821</v>
      </c>
      <c r="J15" s="21">
        <f t="shared" si="2"/>
        <v>1676</v>
      </c>
      <c r="K15" s="21">
        <f t="shared" si="2"/>
        <v>240</v>
      </c>
      <c r="L15" s="21">
        <f t="shared" si="2"/>
        <v>0</v>
      </c>
      <c r="M15" s="21">
        <f t="shared" si="2"/>
        <v>105</v>
      </c>
      <c r="N15" s="21">
        <f t="shared" si="2"/>
        <v>345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2021</v>
      </c>
      <c r="X15" s="21">
        <f t="shared" si="2"/>
        <v>642000</v>
      </c>
      <c r="Y15" s="21">
        <f t="shared" si="2"/>
        <v>-639979</v>
      </c>
      <c r="Z15" s="4">
        <f>+IF(X15&lt;&gt;0,+(Y15/X15)*100,0)</f>
        <v>-99.68520249221183</v>
      </c>
      <c r="AA15" s="19">
        <f>SUM(AA16:AA18)</f>
        <v>1287000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6174</v>
      </c>
      <c r="D17" s="22"/>
      <c r="E17" s="23"/>
      <c r="F17" s="24"/>
      <c r="G17" s="24">
        <v>306</v>
      </c>
      <c r="H17" s="24">
        <v>549</v>
      </c>
      <c r="I17" s="24">
        <v>821</v>
      </c>
      <c r="J17" s="24">
        <v>1676</v>
      </c>
      <c r="K17" s="24">
        <v>240</v>
      </c>
      <c r="L17" s="24"/>
      <c r="M17" s="24">
        <v>105</v>
      </c>
      <c r="N17" s="24">
        <v>345</v>
      </c>
      <c r="O17" s="24"/>
      <c r="P17" s="24"/>
      <c r="Q17" s="24"/>
      <c r="R17" s="24"/>
      <c r="S17" s="24"/>
      <c r="T17" s="24"/>
      <c r="U17" s="24"/>
      <c r="V17" s="24"/>
      <c r="W17" s="24">
        <v>2021</v>
      </c>
      <c r="X17" s="24"/>
      <c r="Y17" s="24">
        <v>2021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>
        <v>1287000</v>
      </c>
      <c r="F18" s="24">
        <v>1287000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642000</v>
      </c>
      <c r="Y18" s="24">
        <v>-642000</v>
      </c>
      <c r="Z18" s="6">
        <v>-100</v>
      </c>
      <c r="AA18" s="22">
        <v>1287000</v>
      </c>
    </row>
    <row r="19" spans="1:27" ht="13.5">
      <c r="A19" s="2" t="s">
        <v>46</v>
      </c>
      <c r="B19" s="8"/>
      <c r="C19" s="19">
        <f aca="true" t="shared" si="3" ref="C19:Y19">SUM(C20:C23)</f>
        <v>124021795</v>
      </c>
      <c r="D19" s="19">
        <f>SUM(D20:D23)</f>
        <v>0</v>
      </c>
      <c r="E19" s="20">
        <f t="shared" si="3"/>
        <v>129603300</v>
      </c>
      <c r="F19" s="21">
        <f t="shared" si="3"/>
        <v>129603300</v>
      </c>
      <c r="G19" s="21">
        <f t="shared" si="3"/>
        <v>15940666</v>
      </c>
      <c r="H19" s="21">
        <f t="shared" si="3"/>
        <v>9078637</v>
      </c>
      <c r="I19" s="21">
        <f t="shared" si="3"/>
        <v>10556218</v>
      </c>
      <c r="J19" s="21">
        <f t="shared" si="3"/>
        <v>35575521</v>
      </c>
      <c r="K19" s="21">
        <f t="shared" si="3"/>
        <v>7759708</v>
      </c>
      <c r="L19" s="21">
        <f t="shared" si="3"/>
        <v>6566671</v>
      </c>
      <c r="M19" s="21">
        <f t="shared" si="3"/>
        <v>11687261</v>
      </c>
      <c r="N19" s="21">
        <f t="shared" si="3"/>
        <v>26013640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61589161</v>
      </c>
      <c r="X19" s="21">
        <f t="shared" si="3"/>
        <v>85284000</v>
      </c>
      <c r="Y19" s="21">
        <f t="shared" si="3"/>
        <v>-23694839</v>
      </c>
      <c r="Z19" s="4">
        <f>+IF(X19&lt;&gt;0,+(Y19/X19)*100,0)</f>
        <v>-27.783451761174426</v>
      </c>
      <c r="AA19" s="19">
        <f>SUM(AA20:AA23)</f>
        <v>129603300</v>
      </c>
    </row>
    <row r="20" spans="1:27" ht="13.5">
      <c r="A20" s="5" t="s">
        <v>47</v>
      </c>
      <c r="B20" s="3"/>
      <c r="C20" s="22">
        <v>54608872</v>
      </c>
      <c r="D20" s="22"/>
      <c r="E20" s="23">
        <v>48448000</v>
      </c>
      <c r="F20" s="24">
        <v>48448000</v>
      </c>
      <c r="G20" s="24">
        <v>8996130</v>
      </c>
      <c r="H20" s="24">
        <v>4471314</v>
      </c>
      <c r="I20" s="24">
        <v>4353581</v>
      </c>
      <c r="J20" s="24">
        <v>17821025</v>
      </c>
      <c r="K20" s="24">
        <v>4171873</v>
      </c>
      <c r="L20" s="24">
        <v>4962589</v>
      </c>
      <c r="M20" s="24">
        <v>4126794</v>
      </c>
      <c r="N20" s="24">
        <v>13261256</v>
      </c>
      <c r="O20" s="24"/>
      <c r="P20" s="24"/>
      <c r="Q20" s="24"/>
      <c r="R20" s="24"/>
      <c r="S20" s="24"/>
      <c r="T20" s="24"/>
      <c r="U20" s="24"/>
      <c r="V20" s="24"/>
      <c r="W20" s="24">
        <v>31082281</v>
      </c>
      <c r="X20" s="24">
        <v>40470000</v>
      </c>
      <c r="Y20" s="24">
        <v>-9387719</v>
      </c>
      <c r="Z20" s="6">
        <v>-23.2</v>
      </c>
      <c r="AA20" s="22">
        <v>48448000</v>
      </c>
    </row>
    <row r="21" spans="1:27" ht="13.5">
      <c r="A21" s="5" t="s">
        <v>48</v>
      </c>
      <c r="B21" s="3"/>
      <c r="C21" s="22">
        <v>37863128</v>
      </c>
      <c r="D21" s="22"/>
      <c r="E21" s="23">
        <v>51623300</v>
      </c>
      <c r="F21" s="24">
        <v>51623300</v>
      </c>
      <c r="G21" s="24">
        <v>-769112</v>
      </c>
      <c r="H21" s="24">
        <v>1557574</v>
      </c>
      <c r="I21" s="24">
        <v>3128294</v>
      </c>
      <c r="J21" s="24">
        <v>3916756</v>
      </c>
      <c r="K21" s="24">
        <v>1759682</v>
      </c>
      <c r="L21" s="24">
        <v>-1992804</v>
      </c>
      <c r="M21" s="24">
        <v>5022518</v>
      </c>
      <c r="N21" s="24">
        <v>4789396</v>
      </c>
      <c r="O21" s="24"/>
      <c r="P21" s="24"/>
      <c r="Q21" s="24"/>
      <c r="R21" s="24"/>
      <c r="S21" s="24"/>
      <c r="T21" s="24"/>
      <c r="U21" s="24"/>
      <c r="V21" s="24"/>
      <c r="W21" s="24">
        <v>8706152</v>
      </c>
      <c r="X21" s="24">
        <v>22470000</v>
      </c>
      <c r="Y21" s="24">
        <v>-13763848</v>
      </c>
      <c r="Z21" s="6">
        <v>-61.25</v>
      </c>
      <c r="AA21" s="22">
        <v>51623300</v>
      </c>
    </row>
    <row r="22" spans="1:27" ht="13.5">
      <c r="A22" s="5" t="s">
        <v>49</v>
      </c>
      <c r="B22" s="3"/>
      <c r="C22" s="25">
        <v>31549795</v>
      </c>
      <c r="D22" s="25"/>
      <c r="E22" s="26">
        <v>17304000</v>
      </c>
      <c r="F22" s="27">
        <v>17304000</v>
      </c>
      <c r="G22" s="27">
        <v>7713648</v>
      </c>
      <c r="H22" s="27">
        <v>3049749</v>
      </c>
      <c r="I22" s="27">
        <v>3074343</v>
      </c>
      <c r="J22" s="27">
        <v>13837740</v>
      </c>
      <c r="K22" s="27">
        <v>1828153</v>
      </c>
      <c r="L22" s="27">
        <v>3596886</v>
      </c>
      <c r="M22" s="27">
        <v>2537949</v>
      </c>
      <c r="N22" s="27">
        <v>7962988</v>
      </c>
      <c r="O22" s="27"/>
      <c r="P22" s="27"/>
      <c r="Q22" s="27"/>
      <c r="R22" s="27"/>
      <c r="S22" s="27"/>
      <c r="T22" s="27"/>
      <c r="U22" s="27"/>
      <c r="V22" s="27"/>
      <c r="W22" s="27">
        <v>21800728</v>
      </c>
      <c r="X22" s="27">
        <v>13182000</v>
      </c>
      <c r="Y22" s="27">
        <v>8618728</v>
      </c>
      <c r="Z22" s="7">
        <v>65.38</v>
      </c>
      <c r="AA22" s="25">
        <v>17304000</v>
      </c>
    </row>
    <row r="23" spans="1:27" ht="13.5">
      <c r="A23" s="5" t="s">
        <v>50</v>
      </c>
      <c r="B23" s="3"/>
      <c r="C23" s="22"/>
      <c r="D23" s="22"/>
      <c r="E23" s="23">
        <v>12228000</v>
      </c>
      <c r="F23" s="24">
        <v>12228000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9162000</v>
      </c>
      <c r="Y23" s="24">
        <v>-9162000</v>
      </c>
      <c r="Z23" s="6">
        <v>-100</v>
      </c>
      <c r="AA23" s="22">
        <v>12228000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202118820</v>
      </c>
      <c r="D25" s="40">
        <f>+D5+D9+D15+D19+D24</f>
        <v>0</v>
      </c>
      <c r="E25" s="41">
        <f t="shared" si="4"/>
        <v>225510318</v>
      </c>
      <c r="F25" s="42">
        <f t="shared" si="4"/>
        <v>225510318</v>
      </c>
      <c r="G25" s="42">
        <f t="shared" si="4"/>
        <v>29802999</v>
      </c>
      <c r="H25" s="42">
        <f t="shared" si="4"/>
        <v>13088647</v>
      </c>
      <c r="I25" s="42">
        <f t="shared" si="4"/>
        <v>13460200</v>
      </c>
      <c r="J25" s="42">
        <f t="shared" si="4"/>
        <v>56351846</v>
      </c>
      <c r="K25" s="42">
        <f t="shared" si="4"/>
        <v>12095724</v>
      </c>
      <c r="L25" s="42">
        <f t="shared" si="4"/>
        <v>10492603</v>
      </c>
      <c r="M25" s="42">
        <f t="shared" si="4"/>
        <v>15588138</v>
      </c>
      <c r="N25" s="42">
        <f t="shared" si="4"/>
        <v>38176465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94528311</v>
      </c>
      <c r="X25" s="42">
        <f t="shared" si="4"/>
        <v>119350500</v>
      </c>
      <c r="Y25" s="42">
        <f t="shared" si="4"/>
        <v>-24822189</v>
      </c>
      <c r="Z25" s="43">
        <f>+IF(X25&lt;&gt;0,+(Y25/X25)*100,0)</f>
        <v>-20.797725187577765</v>
      </c>
      <c r="AA25" s="40">
        <f>+AA5+AA9+AA15+AA19+AA24</f>
        <v>225510318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128427168</v>
      </c>
      <c r="D28" s="19">
        <f>SUM(D29:D31)</f>
        <v>0</v>
      </c>
      <c r="E28" s="20">
        <f t="shared" si="5"/>
        <v>84698193</v>
      </c>
      <c r="F28" s="21">
        <f t="shared" si="5"/>
        <v>84698193</v>
      </c>
      <c r="G28" s="21">
        <f t="shared" si="5"/>
        <v>3449503</v>
      </c>
      <c r="H28" s="21">
        <f t="shared" si="5"/>
        <v>2194482</v>
      </c>
      <c r="I28" s="21">
        <f t="shared" si="5"/>
        <v>2676747</v>
      </c>
      <c r="J28" s="21">
        <f t="shared" si="5"/>
        <v>8320732</v>
      </c>
      <c r="K28" s="21">
        <f t="shared" si="5"/>
        <v>4361259</v>
      </c>
      <c r="L28" s="21">
        <f t="shared" si="5"/>
        <v>2233599</v>
      </c>
      <c r="M28" s="21">
        <f t="shared" si="5"/>
        <v>2764542</v>
      </c>
      <c r="N28" s="21">
        <f t="shared" si="5"/>
        <v>9359400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17680132</v>
      </c>
      <c r="X28" s="21">
        <f t="shared" si="5"/>
        <v>42150000</v>
      </c>
      <c r="Y28" s="21">
        <f t="shared" si="5"/>
        <v>-24469868</v>
      </c>
      <c r="Z28" s="4">
        <f>+IF(X28&lt;&gt;0,+(Y28/X28)*100,0)</f>
        <v>-58.05425385527877</v>
      </c>
      <c r="AA28" s="19">
        <f>SUM(AA29:AA31)</f>
        <v>84698193</v>
      </c>
    </row>
    <row r="29" spans="1:27" ht="13.5">
      <c r="A29" s="5" t="s">
        <v>33</v>
      </c>
      <c r="B29" s="3"/>
      <c r="C29" s="22">
        <v>101044355</v>
      </c>
      <c r="D29" s="22"/>
      <c r="E29" s="23">
        <v>37269991</v>
      </c>
      <c r="F29" s="24">
        <v>37269991</v>
      </c>
      <c r="G29" s="24">
        <v>1650995</v>
      </c>
      <c r="H29" s="24">
        <v>902339</v>
      </c>
      <c r="I29" s="24">
        <v>994930</v>
      </c>
      <c r="J29" s="24">
        <v>3548264</v>
      </c>
      <c r="K29" s="24">
        <v>2691520</v>
      </c>
      <c r="L29" s="24">
        <v>408430</v>
      </c>
      <c r="M29" s="24">
        <v>941705</v>
      </c>
      <c r="N29" s="24">
        <v>4041655</v>
      </c>
      <c r="O29" s="24"/>
      <c r="P29" s="24"/>
      <c r="Q29" s="24"/>
      <c r="R29" s="24"/>
      <c r="S29" s="24"/>
      <c r="T29" s="24"/>
      <c r="U29" s="24"/>
      <c r="V29" s="24"/>
      <c r="W29" s="24">
        <v>7589919</v>
      </c>
      <c r="X29" s="24">
        <v>18624000</v>
      </c>
      <c r="Y29" s="24">
        <v>-11034081</v>
      </c>
      <c r="Z29" s="6">
        <v>-59.25</v>
      </c>
      <c r="AA29" s="22">
        <v>37269991</v>
      </c>
    </row>
    <row r="30" spans="1:27" ht="13.5">
      <c r="A30" s="5" t="s">
        <v>34</v>
      </c>
      <c r="B30" s="3"/>
      <c r="C30" s="25">
        <v>11820975</v>
      </c>
      <c r="D30" s="25"/>
      <c r="E30" s="26">
        <v>25055200</v>
      </c>
      <c r="F30" s="27">
        <v>25055200</v>
      </c>
      <c r="G30" s="27">
        <v>1093392</v>
      </c>
      <c r="H30" s="27">
        <v>651480</v>
      </c>
      <c r="I30" s="27">
        <v>874542</v>
      </c>
      <c r="J30" s="27">
        <v>2619414</v>
      </c>
      <c r="K30" s="27">
        <v>956428</v>
      </c>
      <c r="L30" s="27">
        <v>888306</v>
      </c>
      <c r="M30" s="27">
        <v>1100754</v>
      </c>
      <c r="N30" s="27">
        <v>2945488</v>
      </c>
      <c r="O30" s="27"/>
      <c r="P30" s="27"/>
      <c r="Q30" s="27"/>
      <c r="R30" s="27"/>
      <c r="S30" s="27"/>
      <c r="T30" s="27"/>
      <c r="U30" s="27"/>
      <c r="V30" s="27"/>
      <c r="W30" s="27">
        <v>5564902</v>
      </c>
      <c r="X30" s="27">
        <v>12528000</v>
      </c>
      <c r="Y30" s="27">
        <v>-6963098</v>
      </c>
      <c r="Z30" s="7">
        <v>-55.58</v>
      </c>
      <c r="AA30" s="25">
        <v>25055200</v>
      </c>
    </row>
    <row r="31" spans="1:27" ht="13.5">
      <c r="A31" s="5" t="s">
        <v>35</v>
      </c>
      <c r="B31" s="3"/>
      <c r="C31" s="22">
        <v>15561838</v>
      </c>
      <c r="D31" s="22"/>
      <c r="E31" s="23">
        <v>22373002</v>
      </c>
      <c r="F31" s="24">
        <v>22373002</v>
      </c>
      <c r="G31" s="24">
        <v>705116</v>
      </c>
      <c r="H31" s="24">
        <v>640663</v>
      </c>
      <c r="I31" s="24">
        <v>807275</v>
      </c>
      <c r="J31" s="24">
        <v>2153054</v>
      </c>
      <c r="K31" s="24">
        <v>713311</v>
      </c>
      <c r="L31" s="24">
        <v>936863</v>
      </c>
      <c r="M31" s="24">
        <v>722083</v>
      </c>
      <c r="N31" s="24">
        <v>2372257</v>
      </c>
      <c r="O31" s="24"/>
      <c r="P31" s="24"/>
      <c r="Q31" s="24"/>
      <c r="R31" s="24"/>
      <c r="S31" s="24"/>
      <c r="T31" s="24"/>
      <c r="U31" s="24"/>
      <c r="V31" s="24"/>
      <c r="W31" s="24">
        <v>4525311</v>
      </c>
      <c r="X31" s="24">
        <v>10998000</v>
      </c>
      <c r="Y31" s="24">
        <v>-6472689</v>
      </c>
      <c r="Z31" s="6">
        <v>-58.85</v>
      </c>
      <c r="AA31" s="22">
        <v>22373002</v>
      </c>
    </row>
    <row r="32" spans="1:27" ht="13.5">
      <c r="A32" s="2" t="s">
        <v>36</v>
      </c>
      <c r="B32" s="3"/>
      <c r="C32" s="19">
        <f aca="true" t="shared" si="6" ref="C32:Y32">SUM(C33:C37)</f>
        <v>10706264</v>
      </c>
      <c r="D32" s="19">
        <f>SUM(D33:D37)</f>
        <v>0</v>
      </c>
      <c r="E32" s="20">
        <f t="shared" si="6"/>
        <v>43577100</v>
      </c>
      <c r="F32" s="21">
        <f t="shared" si="6"/>
        <v>43577100</v>
      </c>
      <c r="G32" s="21">
        <f t="shared" si="6"/>
        <v>268321</v>
      </c>
      <c r="H32" s="21">
        <f t="shared" si="6"/>
        <v>523014</v>
      </c>
      <c r="I32" s="21">
        <f t="shared" si="6"/>
        <v>1180804</v>
      </c>
      <c r="J32" s="21">
        <f t="shared" si="6"/>
        <v>1972139</v>
      </c>
      <c r="K32" s="21">
        <f t="shared" si="6"/>
        <v>704146</v>
      </c>
      <c r="L32" s="21">
        <f t="shared" si="6"/>
        <v>897133</v>
      </c>
      <c r="M32" s="21">
        <f t="shared" si="6"/>
        <v>791500</v>
      </c>
      <c r="N32" s="21">
        <f t="shared" si="6"/>
        <v>2392779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4364918</v>
      </c>
      <c r="X32" s="21">
        <f t="shared" si="6"/>
        <v>21786000</v>
      </c>
      <c r="Y32" s="21">
        <f t="shared" si="6"/>
        <v>-17421082</v>
      </c>
      <c r="Z32" s="4">
        <f>+IF(X32&lt;&gt;0,+(Y32/X32)*100,0)</f>
        <v>-79.96457357936289</v>
      </c>
      <c r="AA32" s="19">
        <f>SUM(AA33:AA37)</f>
        <v>43577100</v>
      </c>
    </row>
    <row r="33" spans="1:27" ht="13.5">
      <c r="A33" s="5" t="s">
        <v>37</v>
      </c>
      <c r="B33" s="3"/>
      <c r="C33" s="22">
        <v>3787306</v>
      </c>
      <c r="D33" s="22"/>
      <c r="E33" s="23">
        <v>43577100</v>
      </c>
      <c r="F33" s="24">
        <v>43577100</v>
      </c>
      <c r="G33" s="24">
        <v>148932</v>
      </c>
      <c r="H33" s="24">
        <v>160364</v>
      </c>
      <c r="I33" s="24">
        <v>212359</v>
      </c>
      <c r="J33" s="24">
        <v>521655</v>
      </c>
      <c r="K33" s="24">
        <v>261370</v>
      </c>
      <c r="L33" s="24">
        <v>183140</v>
      </c>
      <c r="M33" s="24">
        <v>173341</v>
      </c>
      <c r="N33" s="24">
        <v>617851</v>
      </c>
      <c r="O33" s="24"/>
      <c r="P33" s="24"/>
      <c r="Q33" s="24"/>
      <c r="R33" s="24"/>
      <c r="S33" s="24"/>
      <c r="T33" s="24"/>
      <c r="U33" s="24"/>
      <c r="V33" s="24"/>
      <c r="W33" s="24">
        <v>1139506</v>
      </c>
      <c r="X33" s="24">
        <v>21786000</v>
      </c>
      <c r="Y33" s="24">
        <v>-20646494</v>
      </c>
      <c r="Z33" s="6">
        <v>-94.77</v>
      </c>
      <c r="AA33" s="22">
        <v>43577100</v>
      </c>
    </row>
    <row r="34" spans="1:27" ht="13.5">
      <c r="A34" s="5" t="s">
        <v>38</v>
      </c>
      <c r="B34" s="3"/>
      <c r="C34" s="22">
        <v>145102</v>
      </c>
      <c r="D34" s="22"/>
      <c r="E34" s="23"/>
      <c r="F34" s="24"/>
      <c r="G34" s="24"/>
      <c r="H34" s="24">
        <v>35</v>
      </c>
      <c r="I34" s="24"/>
      <c r="J34" s="24">
        <v>35</v>
      </c>
      <c r="K34" s="24">
        <v>55260</v>
      </c>
      <c r="L34" s="24">
        <v>246</v>
      </c>
      <c r="M34" s="24">
        <v>15609</v>
      </c>
      <c r="N34" s="24">
        <v>71115</v>
      </c>
      <c r="O34" s="24"/>
      <c r="P34" s="24"/>
      <c r="Q34" s="24"/>
      <c r="R34" s="24"/>
      <c r="S34" s="24"/>
      <c r="T34" s="24"/>
      <c r="U34" s="24"/>
      <c r="V34" s="24"/>
      <c r="W34" s="24">
        <v>71150</v>
      </c>
      <c r="X34" s="24"/>
      <c r="Y34" s="24">
        <v>71150</v>
      </c>
      <c r="Z34" s="6">
        <v>0</v>
      </c>
      <c r="AA34" s="22"/>
    </row>
    <row r="35" spans="1:27" ht="13.5">
      <c r="A35" s="5" t="s">
        <v>39</v>
      </c>
      <c r="B35" s="3"/>
      <c r="C35" s="22">
        <v>6469211</v>
      </c>
      <c r="D35" s="22"/>
      <c r="E35" s="23"/>
      <c r="F35" s="24"/>
      <c r="G35" s="24">
        <v>119389</v>
      </c>
      <c r="H35" s="24">
        <v>362615</v>
      </c>
      <c r="I35" s="24">
        <v>968445</v>
      </c>
      <c r="J35" s="24">
        <v>1450449</v>
      </c>
      <c r="K35" s="24">
        <v>387516</v>
      </c>
      <c r="L35" s="24">
        <v>713747</v>
      </c>
      <c r="M35" s="24">
        <v>602550</v>
      </c>
      <c r="N35" s="24">
        <v>1703813</v>
      </c>
      <c r="O35" s="24"/>
      <c r="P35" s="24"/>
      <c r="Q35" s="24"/>
      <c r="R35" s="24"/>
      <c r="S35" s="24"/>
      <c r="T35" s="24"/>
      <c r="U35" s="24"/>
      <c r="V35" s="24"/>
      <c r="W35" s="24">
        <v>3154262</v>
      </c>
      <c r="X35" s="24"/>
      <c r="Y35" s="24">
        <v>3154262</v>
      </c>
      <c r="Z35" s="6">
        <v>0</v>
      </c>
      <c r="AA35" s="22"/>
    </row>
    <row r="36" spans="1:27" ht="13.5">
      <c r="A36" s="5" t="s">
        <v>40</v>
      </c>
      <c r="B36" s="3"/>
      <c r="C36" s="22">
        <v>77319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227326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9103163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726214</v>
      </c>
      <c r="H38" s="21">
        <f t="shared" si="7"/>
        <v>714831</v>
      </c>
      <c r="I38" s="21">
        <f t="shared" si="7"/>
        <v>950176</v>
      </c>
      <c r="J38" s="21">
        <f t="shared" si="7"/>
        <v>2391221</v>
      </c>
      <c r="K38" s="21">
        <f t="shared" si="7"/>
        <v>917122</v>
      </c>
      <c r="L38" s="21">
        <f t="shared" si="7"/>
        <v>736043</v>
      </c>
      <c r="M38" s="21">
        <f t="shared" si="7"/>
        <v>734176</v>
      </c>
      <c r="N38" s="21">
        <f t="shared" si="7"/>
        <v>2387341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4778562</v>
      </c>
      <c r="X38" s="21">
        <f t="shared" si="7"/>
        <v>0</v>
      </c>
      <c r="Y38" s="21">
        <f t="shared" si="7"/>
        <v>4778562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>
        <v>859566</v>
      </c>
      <c r="D39" s="22"/>
      <c r="E39" s="23"/>
      <c r="F39" s="24"/>
      <c r="G39" s="24">
        <v>42021</v>
      </c>
      <c r="H39" s="24">
        <v>45941</v>
      </c>
      <c r="I39" s="24">
        <v>44340</v>
      </c>
      <c r="J39" s="24">
        <v>132302</v>
      </c>
      <c r="K39" s="24">
        <v>44340</v>
      </c>
      <c r="L39" s="24">
        <v>44340</v>
      </c>
      <c r="M39" s="24">
        <v>66608</v>
      </c>
      <c r="N39" s="24">
        <v>155288</v>
      </c>
      <c r="O39" s="24"/>
      <c r="P39" s="24"/>
      <c r="Q39" s="24"/>
      <c r="R39" s="24"/>
      <c r="S39" s="24"/>
      <c r="T39" s="24"/>
      <c r="U39" s="24"/>
      <c r="V39" s="24"/>
      <c r="W39" s="24">
        <v>287590</v>
      </c>
      <c r="X39" s="24"/>
      <c r="Y39" s="24">
        <v>287590</v>
      </c>
      <c r="Z39" s="6">
        <v>0</v>
      </c>
      <c r="AA39" s="22"/>
    </row>
    <row r="40" spans="1:27" ht="13.5">
      <c r="A40" s="5" t="s">
        <v>44</v>
      </c>
      <c r="B40" s="3"/>
      <c r="C40" s="22">
        <v>8243597</v>
      </c>
      <c r="D40" s="22"/>
      <c r="E40" s="23"/>
      <c r="F40" s="24"/>
      <c r="G40" s="24">
        <v>684193</v>
      </c>
      <c r="H40" s="24">
        <v>668890</v>
      </c>
      <c r="I40" s="24">
        <v>905836</v>
      </c>
      <c r="J40" s="24">
        <v>2258919</v>
      </c>
      <c r="K40" s="24">
        <v>872782</v>
      </c>
      <c r="L40" s="24">
        <v>691703</v>
      </c>
      <c r="M40" s="24">
        <v>667568</v>
      </c>
      <c r="N40" s="24">
        <v>2232053</v>
      </c>
      <c r="O40" s="24"/>
      <c r="P40" s="24"/>
      <c r="Q40" s="24"/>
      <c r="R40" s="24"/>
      <c r="S40" s="24"/>
      <c r="T40" s="24"/>
      <c r="U40" s="24"/>
      <c r="V40" s="24"/>
      <c r="W40" s="24">
        <v>4490972</v>
      </c>
      <c r="X40" s="24"/>
      <c r="Y40" s="24">
        <v>4490972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86062628</v>
      </c>
      <c r="D42" s="19">
        <f>SUM(D43:D46)</f>
        <v>0</v>
      </c>
      <c r="E42" s="20">
        <f t="shared" si="8"/>
        <v>114052000</v>
      </c>
      <c r="F42" s="21">
        <f t="shared" si="8"/>
        <v>114052000</v>
      </c>
      <c r="G42" s="21">
        <f t="shared" si="8"/>
        <v>10189287</v>
      </c>
      <c r="H42" s="21">
        <f t="shared" si="8"/>
        <v>10465588</v>
      </c>
      <c r="I42" s="21">
        <f t="shared" si="8"/>
        <v>10936347</v>
      </c>
      <c r="J42" s="21">
        <f t="shared" si="8"/>
        <v>31591222</v>
      </c>
      <c r="K42" s="21">
        <f t="shared" si="8"/>
        <v>10049274</v>
      </c>
      <c r="L42" s="21">
        <f t="shared" si="8"/>
        <v>9824108</v>
      </c>
      <c r="M42" s="21">
        <f t="shared" si="8"/>
        <v>9284353</v>
      </c>
      <c r="N42" s="21">
        <f t="shared" si="8"/>
        <v>29157735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60748957</v>
      </c>
      <c r="X42" s="21">
        <f t="shared" si="8"/>
        <v>66834000</v>
      </c>
      <c r="Y42" s="21">
        <f t="shared" si="8"/>
        <v>-6085043</v>
      </c>
      <c r="Z42" s="4">
        <f>+IF(X42&lt;&gt;0,+(Y42/X42)*100,0)</f>
        <v>-9.104711673699017</v>
      </c>
      <c r="AA42" s="19">
        <f>SUM(AA43:AA46)</f>
        <v>114052000</v>
      </c>
    </row>
    <row r="43" spans="1:27" ht="13.5">
      <c r="A43" s="5" t="s">
        <v>47</v>
      </c>
      <c r="B43" s="3"/>
      <c r="C43" s="22">
        <v>42072271</v>
      </c>
      <c r="D43" s="22"/>
      <c r="E43" s="23">
        <v>40478000</v>
      </c>
      <c r="F43" s="24">
        <v>40478000</v>
      </c>
      <c r="G43" s="24">
        <v>6021754</v>
      </c>
      <c r="H43" s="24">
        <v>6578336</v>
      </c>
      <c r="I43" s="24">
        <v>6845560</v>
      </c>
      <c r="J43" s="24">
        <v>19445650</v>
      </c>
      <c r="K43" s="24">
        <v>6056643</v>
      </c>
      <c r="L43" s="24">
        <v>3885592</v>
      </c>
      <c r="M43" s="24">
        <v>4800008</v>
      </c>
      <c r="N43" s="24">
        <v>14742243</v>
      </c>
      <c r="O43" s="24"/>
      <c r="P43" s="24"/>
      <c r="Q43" s="24"/>
      <c r="R43" s="24"/>
      <c r="S43" s="24"/>
      <c r="T43" s="24"/>
      <c r="U43" s="24"/>
      <c r="V43" s="24"/>
      <c r="W43" s="24">
        <v>34187893</v>
      </c>
      <c r="X43" s="24">
        <v>27030000</v>
      </c>
      <c r="Y43" s="24">
        <v>7157893</v>
      </c>
      <c r="Z43" s="6">
        <v>26.48</v>
      </c>
      <c r="AA43" s="22">
        <v>40478000</v>
      </c>
    </row>
    <row r="44" spans="1:27" ht="13.5">
      <c r="A44" s="5" t="s">
        <v>48</v>
      </c>
      <c r="B44" s="3"/>
      <c r="C44" s="22">
        <v>22310850</v>
      </c>
      <c r="D44" s="22"/>
      <c r="E44" s="23">
        <v>13913000</v>
      </c>
      <c r="F44" s="24">
        <v>13913000</v>
      </c>
      <c r="G44" s="24">
        <v>1898744</v>
      </c>
      <c r="H44" s="24">
        <v>1715753</v>
      </c>
      <c r="I44" s="24">
        <v>1726839</v>
      </c>
      <c r="J44" s="24">
        <v>5341336</v>
      </c>
      <c r="K44" s="24">
        <v>2209941</v>
      </c>
      <c r="L44" s="24">
        <v>3319839</v>
      </c>
      <c r="M44" s="24">
        <v>2303311</v>
      </c>
      <c r="N44" s="24">
        <v>7833091</v>
      </c>
      <c r="O44" s="24"/>
      <c r="P44" s="24"/>
      <c r="Q44" s="24"/>
      <c r="R44" s="24"/>
      <c r="S44" s="24"/>
      <c r="T44" s="24"/>
      <c r="U44" s="24"/>
      <c r="V44" s="24"/>
      <c r="W44" s="24">
        <v>13174427</v>
      </c>
      <c r="X44" s="24">
        <v>30306000</v>
      </c>
      <c r="Y44" s="24">
        <v>-17131573</v>
      </c>
      <c r="Z44" s="6">
        <v>-56.53</v>
      </c>
      <c r="AA44" s="22">
        <v>13913000</v>
      </c>
    </row>
    <row r="45" spans="1:27" ht="13.5">
      <c r="A45" s="5" t="s">
        <v>49</v>
      </c>
      <c r="B45" s="3"/>
      <c r="C45" s="25">
        <v>15179640</v>
      </c>
      <c r="D45" s="25"/>
      <c r="E45" s="26"/>
      <c r="F45" s="27"/>
      <c r="G45" s="27">
        <v>1443971</v>
      </c>
      <c r="H45" s="27">
        <v>1356962</v>
      </c>
      <c r="I45" s="27">
        <v>1520185</v>
      </c>
      <c r="J45" s="27">
        <v>4321118</v>
      </c>
      <c r="K45" s="27">
        <v>1169687</v>
      </c>
      <c r="L45" s="27">
        <v>1588781</v>
      </c>
      <c r="M45" s="27">
        <v>1370272</v>
      </c>
      <c r="N45" s="27">
        <v>4128740</v>
      </c>
      <c r="O45" s="27"/>
      <c r="P45" s="27"/>
      <c r="Q45" s="27"/>
      <c r="R45" s="27"/>
      <c r="S45" s="27"/>
      <c r="T45" s="27"/>
      <c r="U45" s="27"/>
      <c r="V45" s="27"/>
      <c r="W45" s="27">
        <v>8449858</v>
      </c>
      <c r="X45" s="27"/>
      <c r="Y45" s="27">
        <v>8449858</v>
      </c>
      <c r="Z45" s="7">
        <v>0</v>
      </c>
      <c r="AA45" s="25"/>
    </row>
    <row r="46" spans="1:27" ht="13.5">
      <c r="A46" s="5" t="s">
        <v>50</v>
      </c>
      <c r="B46" s="3"/>
      <c r="C46" s="22">
        <v>6499867</v>
      </c>
      <c r="D46" s="22"/>
      <c r="E46" s="23">
        <v>59661000</v>
      </c>
      <c r="F46" s="24">
        <v>59661000</v>
      </c>
      <c r="G46" s="24">
        <v>824818</v>
      </c>
      <c r="H46" s="24">
        <v>814537</v>
      </c>
      <c r="I46" s="24">
        <v>843763</v>
      </c>
      <c r="J46" s="24">
        <v>2483118</v>
      </c>
      <c r="K46" s="24">
        <v>613003</v>
      </c>
      <c r="L46" s="24">
        <v>1029896</v>
      </c>
      <c r="M46" s="24">
        <v>810762</v>
      </c>
      <c r="N46" s="24">
        <v>2453661</v>
      </c>
      <c r="O46" s="24"/>
      <c r="P46" s="24"/>
      <c r="Q46" s="24"/>
      <c r="R46" s="24"/>
      <c r="S46" s="24"/>
      <c r="T46" s="24"/>
      <c r="U46" s="24"/>
      <c r="V46" s="24"/>
      <c r="W46" s="24">
        <v>4936779</v>
      </c>
      <c r="X46" s="24">
        <v>9498000</v>
      </c>
      <c r="Y46" s="24">
        <v>-4561221</v>
      </c>
      <c r="Z46" s="6">
        <v>-48.02</v>
      </c>
      <c r="AA46" s="22">
        <v>59661000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234299223</v>
      </c>
      <c r="D48" s="40">
        <f>+D28+D32+D38+D42+D47</f>
        <v>0</v>
      </c>
      <c r="E48" s="41">
        <f t="shared" si="9"/>
        <v>242327293</v>
      </c>
      <c r="F48" s="42">
        <f t="shared" si="9"/>
        <v>242327293</v>
      </c>
      <c r="G48" s="42">
        <f t="shared" si="9"/>
        <v>14633325</v>
      </c>
      <c r="H48" s="42">
        <f t="shared" si="9"/>
        <v>13897915</v>
      </c>
      <c r="I48" s="42">
        <f t="shared" si="9"/>
        <v>15744074</v>
      </c>
      <c r="J48" s="42">
        <f t="shared" si="9"/>
        <v>44275314</v>
      </c>
      <c r="K48" s="42">
        <f t="shared" si="9"/>
        <v>16031801</v>
      </c>
      <c r="L48" s="42">
        <f t="shared" si="9"/>
        <v>13690883</v>
      </c>
      <c r="M48" s="42">
        <f t="shared" si="9"/>
        <v>13574571</v>
      </c>
      <c r="N48" s="42">
        <f t="shared" si="9"/>
        <v>43297255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87572569</v>
      </c>
      <c r="X48" s="42">
        <f t="shared" si="9"/>
        <v>130770000</v>
      </c>
      <c r="Y48" s="42">
        <f t="shared" si="9"/>
        <v>-43197431</v>
      </c>
      <c r="Z48" s="43">
        <f>+IF(X48&lt;&gt;0,+(Y48/X48)*100,0)</f>
        <v>-33.033135275674844</v>
      </c>
      <c r="AA48" s="40">
        <f>+AA28+AA32+AA38+AA42+AA47</f>
        <v>242327293</v>
      </c>
    </row>
    <row r="49" spans="1:27" ht="13.5">
      <c r="A49" s="14" t="s">
        <v>58</v>
      </c>
      <c r="B49" s="15"/>
      <c r="C49" s="44">
        <f aca="true" t="shared" si="10" ref="C49:Y49">+C25-C48</f>
        <v>-32180403</v>
      </c>
      <c r="D49" s="44">
        <f>+D25-D48</f>
        <v>0</v>
      </c>
      <c r="E49" s="45">
        <f t="shared" si="10"/>
        <v>-16816975</v>
      </c>
      <c r="F49" s="46">
        <f t="shared" si="10"/>
        <v>-16816975</v>
      </c>
      <c r="G49" s="46">
        <f t="shared" si="10"/>
        <v>15169674</v>
      </c>
      <c r="H49" s="46">
        <f t="shared" si="10"/>
        <v>-809268</v>
      </c>
      <c r="I49" s="46">
        <f t="shared" si="10"/>
        <v>-2283874</v>
      </c>
      <c r="J49" s="46">
        <f t="shared" si="10"/>
        <v>12076532</v>
      </c>
      <c r="K49" s="46">
        <f t="shared" si="10"/>
        <v>-3936077</v>
      </c>
      <c r="L49" s="46">
        <f t="shared" si="10"/>
        <v>-3198280</v>
      </c>
      <c r="M49" s="46">
        <f t="shared" si="10"/>
        <v>2013567</v>
      </c>
      <c r="N49" s="46">
        <f t="shared" si="10"/>
        <v>-5120790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6955742</v>
      </c>
      <c r="X49" s="46">
        <f>IF(F25=F48,0,X25-X48)</f>
        <v>-11419500</v>
      </c>
      <c r="Y49" s="46">
        <f t="shared" si="10"/>
        <v>18375242</v>
      </c>
      <c r="Z49" s="47">
        <f>+IF(X49&lt;&gt;0,+(Y49/X49)*100,0)</f>
        <v>-160.91109067822583</v>
      </c>
      <c r="AA49" s="44">
        <f>+AA25-AA48</f>
        <v>-16816975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79614715</v>
      </c>
      <c r="F5" s="21">
        <f t="shared" si="0"/>
        <v>79614715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29005593</v>
      </c>
      <c r="Y5" s="21">
        <f t="shared" si="0"/>
        <v>-29005593</v>
      </c>
      <c r="Z5" s="4">
        <f>+IF(X5&lt;&gt;0,+(Y5/X5)*100,0)</f>
        <v>-100</v>
      </c>
      <c r="AA5" s="19">
        <f>SUM(AA6:AA8)</f>
        <v>79614715</v>
      </c>
    </row>
    <row r="6" spans="1:27" ht="13.5">
      <c r="A6" s="5" t="s">
        <v>33</v>
      </c>
      <c r="B6" s="3"/>
      <c r="C6" s="22"/>
      <c r="D6" s="22"/>
      <c r="E6" s="23">
        <v>39252429</v>
      </c>
      <c r="F6" s="24">
        <v>39252429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12323441</v>
      </c>
      <c r="Y6" s="24">
        <v>-12323441</v>
      </c>
      <c r="Z6" s="6">
        <v>-100</v>
      </c>
      <c r="AA6" s="22">
        <v>39252429</v>
      </c>
    </row>
    <row r="7" spans="1:27" ht="13.5">
      <c r="A7" s="5" t="s">
        <v>34</v>
      </c>
      <c r="B7" s="3"/>
      <c r="C7" s="25"/>
      <c r="D7" s="25"/>
      <c r="E7" s="26">
        <v>27278143</v>
      </c>
      <c r="F7" s="27">
        <v>27278143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5669115</v>
      </c>
      <c r="Y7" s="27">
        <v>-5669115</v>
      </c>
      <c r="Z7" s="7">
        <v>-100</v>
      </c>
      <c r="AA7" s="25">
        <v>27278143</v>
      </c>
    </row>
    <row r="8" spans="1:27" ht="13.5">
      <c r="A8" s="5" t="s">
        <v>35</v>
      </c>
      <c r="B8" s="3"/>
      <c r="C8" s="22"/>
      <c r="D8" s="22"/>
      <c r="E8" s="23">
        <v>13084143</v>
      </c>
      <c r="F8" s="24">
        <v>13084143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11013037</v>
      </c>
      <c r="Y8" s="24">
        <v>-11013037</v>
      </c>
      <c r="Z8" s="6">
        <v>-100</v>
      </c>
      <c r="AA8" s="22">
        <v>13084143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13084143</v>
      </c>
      <c r="F9" s="21">
        <f t="shared" si="1"/>
        <v>13084143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31257431</v>
      </c>
      <c r="Y9" s="21">
        <f t="shared" si="1"/>
        <v>-31257431</v>
      </c>
      <c r="Z9" s="4">
        <f>+IF(X9&lt;&gt;0,+(Y9/X9)*100,0)</f>
        <v>-100</v>
      </c>
      <c r="AA9" s="19">
        <f>SUM(AA10:AA14)</f>
        <v>13084143</v>
      </c>
    </row>
    <row r="10" spans="1:27" ht="13.5">
      <c r="A10" s="5" t="s">
        <v>37</v>
      </c>
      <c r="B10" s="3"/>
      <c r="C10" s="22"/>
      <c r="D10" s="22"/>
      <c r="E10" s="23">
        <v>13084143</v>
      </c>
      <c r="F10" s="24">
        <v>13084143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27112155</v>
      </c>
      <c r="Y10" s="24">
        <v>-27112155</v>
      </c>
      <c r="Z10" s="6">
        <v>-100</v>
      </c>
      <c r="AA10" s="22">
        <v>13084143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4145276</v>
      </c>
      <c r="Y12" s="24">
        <v>-4145276</v>
      </c>
      <c r="Z12" s="6">
        <v>-100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13084143</v>
      </c>
      <c r="F15" s="21">
        <f t="shared" si="2"/>
        <v>13084143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12126745</v>
      </c>
      <c r="Y15" s="21">
        <f t="shared" si="2"/>
        <v>-12126745</v>
      </c>
      <c r="Z15" s="4">
        <f>+IF(X15&lt;&gt;0,+(Y15/X15)*100,0)</f>
        <v>-100</v>
      </c>
      <c r="AA15" s="19">
        <f>SUM(AA16:AA18)</f>
        <v>13084143</v>
      </c>
    </row>
    <row r="16" spans="1:27" ht="13.5">
      <c r="A16" s="5" t="s">
        <v>43</v>
      </c>
      <c r="B16" s="3"/>
      <c r="C16" s="22"/>
      <c r="D16" s="22"/>
      <c r="E16" s="23">
        <v>13084143</v>
      </c>
      <c r="F16" s="24">
        <v>13084143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12126745</v>
      </c>
      <c r="Y16" s="24">
        <v>-12126745</v>
      </c>
      <c r="Z16" s="6">
        <v>-100</v>
      </c>
      <c r="AA16" s="22">
        <v>13084143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105783001</v>
      </c>
      <c r="F25" s="42">
        <f t="shared" si="4"/>
        <v>105783001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72389769</v>
      </c>
      <c r="Y25" s="42">
        <f t="shared" si="4"/>
        <v>-72389769</v>
      </c>
      <c r="Z25" s="43">
        <f>+IF(X25&lt;&gt;0,+(Y25/X25)*100,0)</f>
        <v>-100</v>
      </c>
      <c r="AA25" s="40">
        <f>+AA5+AA9+AA15+AA19+AA24</f>
        <v>105783001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81812025</v>
      </c>
      <c r="F28" s="21">
        <f t="shared" si="5"/>
        <v>81812025</v>
      </c>
      <c r="G28" s="21">
        <f t="shared" si="5"/>
        <v>3095880</v>
      </c>
      <c r="H28" s="21">
        <f t="shared" si="5"/>
        <v>0</v>
      </c>
      <c r="I28" s="21">
        <f t="shared" si="5"/>
        <v>0</v>
      </c>
      <c r="J28" s="21">
        <f t="shared" si="5"/>
        <v>3095880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3095880</v>
      </c>
      <c r="X28" s="21">
        <f t="shared" si="5"/>
        <v>28837616</v>
      </c>
      <c r="Y28" s="21">
        <f t="shared" si="5"/>
        <v>-25741736</v>
      </c>
      <c r="Z28" s="4">
        <f>+IF(X28&lt;&gt;0,+(Y28/X28)*100,0)</f>
        <v>-89.26443850282214</v>
      </c>
      <c r="AA28" s="19">
        <f>SUM(AA29:AA31)</f>
        <v>81812025</v>
      </c>
    </row>
    <row r="29" spans="1:27" ht="13.5">
      <c r="A29" s="5" t="s">
        <v>33</v>
      </c>
      <c r="B29" s="3"/>
      <c r="C29" s="22"/>
      <c r="D29" s="22"/>
      <c r="E29" s="23">
        <v>31567883</v>
      </c>
      <c r="F29" s="24">
        <v>31567883</v>
      </c>
      <c r="G29" s="24">
        <v>1469962</v>
      </c>
      <c r="H29" s="24"/>
      <c r="I29" s="24"/>
      <c r="J29" s="24">
        <v>1469962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1469962</v>
      </c>
      <c r="X29" s="24">
        <v>12076187</v>
      </c>
      <c r="Y29" s="24">
        <v>-10606225</v>
      </c>
      <c r="Z29" s="6">
        <v>-87.83</v>
      </c>
      <c r="AA29" s="22">
        <v>31567883</v>
      </c>
    </row>
    <row r="30" spans="1:27" ht="13.5">
      <c r="A30" s="5" t="s">
        <v>34</v>
      </c>
      <c r="B30" s="3"/>
      <c r="C30" s="25"/>
      <c r="D30" s="25"/>
      <c r="E30" s="26">
        <v>35198240</v>
      </c>
      <c r="F30" s="27">
        <v>35198240</v>
      </c>
      <c r="G30" s="27">
        <v>360161</v>
      </c>
      <c r="H30" s="27"/>
      <c r="I30" s="27"/>
      <c r="J30" s="27">
        <v>360161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360161</v>
      </c>
      <c r="X30" s="27">
        <v>4907093</v>
      </c>
      <c r="Y30" s="27">
        <v>-4546932</v>
      </c>
      <c r="Z30" s="7">
        <v>-92.66</v>
      </c>
      <c r="AA30" s="25">
        <v>35198240</v>
      </c>
    </row>
    <row r="31" spans="1:27" ht="13.5">
      <c r="A31" s="5" t="s">
        <v>35</v>
      </c>
      <c r="B31" s="3"/>
      <c r="C31" s="22"/>
      <c r="D31" s="22"/>
      <c r="E31" s="23">
        <v>15045902</v>
      </c>
      <c r="F31" s="24">
        <v>15045902</v>
      </c>
      <c r="G31" s="24">
        <v>1265757</v>
      </c>
      <c r="H31" s="24"/>
      <c r="I31" s="24"/>
      <c r="J31" s="24">
        <v>1265757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1265757</v>
      </c>
      <c r="X31" s="24">
        <v>11854336</v>
      </c>
      <c r="Y31" s="24">
        <v>-10588579</v>
      </c>
      <c r="Z31" s="6">
        <v>-89.32</v>
      </c>
      <c r="AA31" s="22">
        <v>15045902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8663317</v>
      </c>
      <c r="F32" s="21">
        <f t="shared" si="6"/>
        <v>8663317</v>
      </c>
      <c r="G32" s="21">
        <f t="shared" si="6"/>
        <v>436657</v>
      </c>
      <c r="H32" s="21">
        <f t="shared" si="6"/>
        <v>0</v>
      </c>
      <c r="I32" s="21">
        <f t="shared" si="6"/>
        <v>0</v>
      </c>
      <c r="J32" s="21">
        <f t="shared" si="6"/>
        <v>436657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436657</v>
      </c>
      <c r="X32" s="21">
        <f t="shared" si="6"/>
        <v>27603195</v>
      </c>
      <c r="Y32" s="21">
        <f t="shared" si="6"/>
        <v>-27166538</v>
      </c>
      <c r="Z32" s="4">
        <f>+IF(X32&lt;&gt;0,+(Y32/X32)*100,0)</f>
        <v>-98.41809254327262</v>
      </c>
      <c r="AA32" s="19">
        <f>SUM(AA33:AA37)</f>
        <v>8663317</v>
      </c>
    </row>
    <row r="33" spans="1:27" ht="13.5">
      <c r="A33" s="5" t="s">
        <v>37</v>
      </c>
      <c r="B33" s="3"/>
      <c r="C33" s="22"/>
      <c r="D33" s="22"/>
      <c r="E33" s="23">
        <v>8663317</v>
      </c>
      <c r="F33" s="24">
        <v>8663317</v>
      </c>
      <c r="G33" s="24">
        <v>436657</v>
      </c>
      <c r="H33" s="24"/>
      <c r="I33" s="24"/>
      <c r="J33" s="24">
        <v>436657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436657</v>
      </c>
      <c r="X33" s="24">
        <v>23113762</v>
      </c>
      <c r="Y33" s="24">
        <v>-22677105</v>
      </c>
      <c r="Z33" s="6">
        <v>-98.11</v>
      </c>
      <c r="AA33" s="22">
        <v>8663317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4489433</v>
      </c>
      <c r="Y35" s="24">
        <v>-4489433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14606280</v>
      </c>
      <c r="F38" s="21">
        <f t="shared" si="7"/>
        <v>14606280</v>
      </c>
      <c r="G38" s="21">
        <f t="shared" si="7"/>
        <v>978972</v>
      </c>
      <c r="H38" s="21">
        <f t="shared" si="7"/>
        <v>0</v>
      </c>
      <c r="I38" s="21">
        <f t="shared" si="7"/>
        <v>0</v>
      </c>
      <c r="J38" s="21">
        <f t="shared" si="7"/>
        <v>978972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978972</v>
      </c>
      <c r="X38" s="21">
        <f t="shared" si="7"/>
        <v>8828700</v>
      </c>
      <c r="Y38" s="21">
        <f t="shared" si="7"/>
        <v>-7849728</v>
      </c>
      <c r="Z38" s="4">
        <f>+IF(X38&lt;&gt;0,+(Y38/X38)*100,0)</f>
        <v>-88.91148187162324</v>
      </c>
      <c r="AA38" s="19">
        <f>SUM(AA39:AA41)</f>
        <v>14606280</v>
      </c>
    </row>
    <row r="39" spans="1:27" ht="13.5">
      <c r="A39" s="5" t="s">
        <v>43</v>
      </c>
      <c r="B39" s="3"/>
      <c r="C39" s="22"/>
      <c r="D39" s="22"/>
      <c r="E39" s="23">
        <v>14606280</v>
      </c>
      <c r="F39" s="24">
        <v>14606280</v>
      </c>
      <c r="G39" s="24">
        <v>978972</v>
      </c>
      <c r="H39" s="24"/>
      <c r="I39" s="24"/>
      <c r="J39" s="24">
        <v>978972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978972</v>
      </c>
      <c r="X39" s="24">
        <v>8828700</v>
      </c>
      <c r="Y39" s="24">
        <v>-7849728</v>
      </c>
      <c r="Z39" s="6">
        <v>-88.91</v>
      </c>
      <c r="AA39" s="22">
        <v>14606280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105081622</v>
      </c>
      <c r="F48" s="42">
        <f t="shared" si="9"/>
        <v>105081622</v>
      </c>
      <c r="G48" s="42">
        <f t="shared" si="9"/>
        <v>4511509</v>
      </c>
      <c r="H48" s="42">
        <f t="shared" si="9"/>
        <v>0</v>
      </c>
      <c r="I48" s="42">
        <f t="shared" si="9"/>
        <v>0</v>
      </c>
      <c r="J48" s="42">
        <f t="shared" si="9"/>
        <v>4511509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4511509</v>
      </c>
      <c r="X48" s="42">
        <f t="shared" si="9"/>
        <v>65269511</v>
      </c>
      <c r="Y48" s="42">
        <f t="shared" si="9"/>
        <v>-60758002</v>
      </c>
      <c r="Z48" s="43">
        <f>+IF(X48&lt;&gt;0,+(Y48/X48)*100,0)</f>
        <v>-93.08787681893311</v>
      </c>
      <c r="AA48" s="40">
        <f>+AA28+AA32+AA38+AA42+AA47</f>
        <v>105081622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701379</v>
      </c>
      <c r="F49" s="46">
        <f t="shared" si="10"/>
        <v>701379</v>
      </c>
      <c r="G49" s="46">
        <f t="shared" si="10"/>
        <v>-4511509</v>
      </c>
      <c r="H49" s="46">
        <f t="shared" si="10"/>
        <v>0</v>
      </c>
      <c r="I49" s="46">
        <f t="shared" si="10"/>
        <v>0</v>
      </c>
      <c r="J49" s="46">
        <f t="shared" si="10"/>
        <v>-4511509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-4511509</v>
      </c>
      <c r="X49" s="46">
        <f>IF(F25=F48,0,X25-X48)</f>
        <v>7120258</v>
      </c>
      <c r="Y49" s="46">
        <f t="shared" si="10"/>
        <v>-11631767</v>
      </c>
      <c r="Z49" s="47">
        <f>+IF(X49&lt;&gt;0,+(Y49/X49)*100,0)</f>
        <v>-163.36159448154828</v>
      </c>
      <c r="AA49" s="44">
        <f>+AA25-AA48</f>
        <v>701379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88364461</v>
      </c>
      <c r="F5" s="21">
        <f t="shared" si="0"/>
        <v>88364461</v>
      </c>
      <c r="G5" s="21">
        <f t="shared" si="0"/>
        <v>24449292</v>
      </c>
      <c r="H5" s="21">
        <f t="shared" si="0"/>
        <v>24449292</v>
      </c>
      <c r="I5" s="21">
        <f t="shared" si="0"/>
        <v>0</v>
      </c>
      <c r="J5" s="21">
        <f t="shared" si="0"/>
        <v>48898584</v>
      </c>
      <c r="K5" s="21">
        <f t="shared" si="0"/>
        <v>0</v>
      </c>
      <c r="L5" s="21">
        <f t="shared" si="0"/>
        <v>24540663</v>
      </c>
      <c r="M5" s="21">
        <f t="shared" si="0"/>
        <v>0</v>
      </c>
      <c r="N5" s="21">
        <f t="shared" si="0"/>
        <v>24540663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73439247</v>
      </c>
      <c r="X5" s="21">
        <f t="shared" si="0"/>
        <v>31983965</v>
      </c>
      <c r="Y5" s="21">
        <f t="shared" si="0"/>
        <v>41455282</v>
      </c>
      <c r="Z5" s="4">
        <f>+IF(X5&lt;&gt;0,+(Y5/X5)*100,0)</f>
        <v>129.61270436607845</v>
      </c>
      <c r="AA5" s="19">
        <f>SUM(AA6:AA8)</f>
        <v>88364461</v>
      </c>
    </row>
    <row r="6" spans="1:27" ht="13.5">
      <c r="A6" s="5" t="s">
        <v>33</v>
      </c>
      <c r="B6" s="3"/>
      <c r="C6" s="22"/>
      <c r="D6" s="22"/>
      <c r="E6" s="23">
        <v>23494363</v>
      </c>
      <c r="F6" s="24">
        <v>23494363</v>
      </c>
      <c r="G6" s="24">
        <v>8802909</v>
      </c>
      <c r="H6" s="24">
        <v>8802909</v>
      </c>
      <c r="I6" s="24"/>
      <c r="J6" s="24">
        <v>17605818</v>
      </c>
      <c r="K6" s="24"/>
      <c r="L6" s="24">
        <v>7068305</v>
      </c>
      <c r="M6" s="24"/>
      <c r="N6" s="24">
        <v>7068305</v>
      </c>
      <c r="O6" s="24"/>
      <c r="P6" s="24"/>
      <c r="Q6" s="24"/>
      <c r="R6" s="24"/>
      <c r="S6" s="24"/>
      <c r="T6" s="24"/>
      <c r="U6" s="24"/>
      <c r="V6" s="24"/>
      <c r="W6" s="24">
        <v>24674123</v>
      </c>
      <c r="X6" s="24">
        <v>18017927</v>
      </c>
      <c r="Y6" s="24">
        <v>6656196</v>
      </c>
      <c r="Z6" s="6">
        <v>36.94</v>
      </c>
      <c r="AA6" s="22">
        <v>23494363</v>
      </c>
    </row>
    <row r="7" spans="1:27" ht="13.5">
      <c r="A7" s="5" t="s">
        <v>34</v>
      </c>
      <c r="B7" s="3"/>
      <c r="C7" s="25"/>
      <c r="D7" s="25"/>
      <c r="E7" s="26">
        <v>20786747</v>
      </c>
      <c r="F7" s="27">
        <v>20786747</v>
      </c>
      <c r="G7" s="27">
        <v>7956225</v>
      </c>
      <c r="H7" s="27">
        <v>7956225</v>
      </c>
      <c r="I7" s="27"/>
      <c r="J7" s="27">
        <v>15912450</v>
      </c>
      <c r="K7" s="27"/>
      <c r="L7" s="27">
        <v>4839518</v>
      </c>
      <c r="M7" s="27"/>
      <c r="N7" s="27">
        <v>4839518</v>
      </c>
      <c r="O7" s="27"/>
      <c r="P7" s="27"/>
      <c r="Q7" s="27"/>
      <c r="R7" s="27"/>
      <c r="S7" s="27"/>
      <c r="T7" s="27"/>
      <c r="U7" s="27"/>
      <c r="V7" s="27"/>
      <c r="W7" s="27">
        <v>20751968</v>
      </c>
      <c r="X7" s="27">
        <v>11747184</v>
      </c>
      <c r="Y7" s="27">
        <v>9004784</v>
      </c>
      <c r="Z7" s="7">
        <v>76.65</v>
      </c>
      <c r="AA7" s="25">
        <v>20786747</v>
      </c>
    </row>
    <row r="8" spans="1:27" ht="13.5">
      <c r="A8" s="5" t="s">
        <v>35</v>
      </c>
      <c r="B8" s="3"/>
      <c r="C8" s="22"/>
      <c r="D8" s="22"/>
      <c r="E8" s="23">
        <v>44083351</v>
      </c>
      <c r="F8" s="24">
        <v>44083351</v>
      </c>
      <c r="G8" s="24">
        <v>7690158</v>
      </c>
      <c r="H8" s="24">
        <v>7690158</v>
      </c>
      <c r="I8" s="24"/>
      <c r="J8" s="24">
        <v>15380316</v>
      </c>
      <c r="K8" s="24"/>
      <c r="L8" s="24">
        <v>12632840</v>
      </c>
      <c r="M8" s="24"/>
      <c r="N8" s="24">
        <v>12632840</v>
      </c>
      <c r="O8" s="24"/>
      <c r="P8" s="24"/>
      <c r="Q8" s="24"/>
      <c r="R8" s="24"/>
      <c r="S8" s="24"/>
      <c r="T8" s="24"/>
      <c r="U8" s="24"/>
      <c r="V8" s="24"/>
      <c r="W8" s="24">
        <v>28013156</v>
      </c>
      <c r="X8" s="24">
        <v>2218854</v>
      </c>
      <c r="Y8" s="24">
        <v>25794302</v>
      </c>
      <c r="Z8" s="6">
        <v>1162.51</v>
      </c>
      <c r="AA8" s="22">
        <v>44083351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24432267</v>
      </c>
      <c r="F9" s="21">
        <f t="shared" si="1"/>
        <v>24432267</v>
      </c>
      <c r="G9" s="21">
        <f t="shared" si="1"/>
        <v>10825909</v>
      </c>
      <c r="H9" s="21">
        <f t="shared" si="1"/>
        <v>10825909</v>
      </c>
      <c r="I9" s="21">
        <f t="shared" si="1"/>
        <v>0</v>
      </c>
      <c r="J9" s="21">
        <f t="shared" si="1"/>
        <v>21651818</v>
      </c>
      <c r="K9" s="21">
        <f t="shared" si="1"/>
        <v>0</v>
      </c>
      <c r="L9" s="21">
        <f t="shared" si="1"/>
        <v>10825909</v>
      </c>
      <c r="M9" s="21">
        <f t="shared" si="1"/>
        <v>0</v>
      </c>
      <c r="N9" s="21">
        <f t="shared" si="1"/>
        <v>10825909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32477727</v>
      </c>
      <c r="X9" s="21">
        <f t="shared" si="1"/>
        <v>56369838</v>
      </c>
      <c r="Y9" s="21">
        <f t="shared" si="1"/>
        <v>-23892111</v>
      </c>
      <c r="Z9" s="4">
        <f>+IF(X9&lt;&gt;0,+(Y9/X9)*100,0)</f>
        <v>-42.384565660806054</v>
      </c>
      <c r="AA9" s="19">
        <f>SUM(AA10:AA14)</f>
        <v>24432267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9441174</v>
      </c>
      <c r="Y10" s="24">
        <v>-9441174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12537564</v>
      </c>
      <c r="Y11" s="24">
        <v>-12537564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>
        <v>24432267</v>
      </c>
      <c r="F12" s="24">
        <v>24432267</v>
      </c>
      <c r="G12" s="24">
        <v>10825909</v>
      </c>
      <c r="H12" s="24">
        <v>10825909</v>
      </c>
      <c r="I12" s="24"/>
      <c r="J12" s="24">
        <v>21651818</v>
      </c>
      <c r="K12" s="24"/>
      <c r="L12" s="24">
        <v>10825909</v>
      </c>
      <c r="M12" s="24"/>
      <c r="N12" s="24">
        <v>10825909</v>
      </c>
      <c r="O12" s="24"/>
      <c r="P12" s="24"/>
      <c r="Q12" s="24"/>
      <c r="R12" s="24"/>
      <c r="S12" s="24"/>
      <c r="T12" s="24"/>
      <c r="U12" s="24"/>
      <c r="V12" s="24"/>
      <c r="W12" s="24">
        <v>32477727</v>
      </c>
      <c r="X12" s="24">
        <v>17195550</v>
      </c>
      <c r="Y12" s="24">
        <v>15282177</v>
      </c>
      <c r="Z12" s="6">
        <v>88.87</v>
      </c>
      <c r="AA12" s="22">
        <v>24432267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12420654</v>
      </c>
      <c r="Y13" s="24">
        <v>-12420654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4774896</v>
      </c>
      <c r="Y14" s="27">
        <v>-4774896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12049788</v>
      </c>
      <c r="F15" s="21">
        <f t="shared" si="2"/>
        <v>12049788</v>
      </c>
      <c r="G15" s="21">
        <f t="shared" si="2"/>
        <v>4688620</v>
      </c>
      <c r="H15" s="21">
        <f t="shared" si="2"/>
        <v>4688620</v>
      </c>
      <c r="I15" s="21">
        <f t="shared" si="2"/>
        <v>0</v>
      </c>
      <c r="J15" s="21">
        <f t="shared" si="2"/>
        <v>9377240</v>
      </c>
      <c r="K15" s="21">
        <f t="shared" si="2"/>
        <v>0</v>
      </c>
      <c r="L15" s="21">
        <f t="shared" si="2"/>
        <v>5181155</v>
      </c>
      <c r="M15" s="21">
        <f t="shared" si="2"/>
        <v>0</v>
      </c>
      <c r="N15" s="21">
        <f t="shared" si="2"/>
        <v>5181155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14558395</v>
      </c>
      <c r="X15" s="21">
        <f t="shared" si="2"/>
        <v>169558884</v>
      </c>
      <c r="Y15" s="21">
        <f t="shared" si="2"/>
        <v>-155000489</v>
      </c>
      <c r="Z15" s="4">
        <f>+IF(X15&lt;&gt;0,+(Y15/X15)*100,0)</f>
        <v>-91.41395917656547</v>
      </c>
      <c r="AA15" s="19">
        <f>SUM(AA16:AA18)</f>
        <v>12049788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1523336</v>
      </c>
      <c r="H16" s="24">
        <v>1523336</v>
      </c>
      <c r="I16" s="24"/>
      <c r="J16" s="24">
        <v>3046672</v>
      </c>
      <c r="K16" s="24"/>
      <c r="L16" s="24">
        <v>1348538</v>
      </c>
      <c r="M16" s="24"/>
      <c r="N16" s="24">
        <v>1348538</v>
      </c>
      <c r="O16" s="24"/>
      <c r="P16" s="24"/>
      <c r="Q16" s="24"/>
      <c r="R16" s="24"/>
      <c r="S16" s="24"/>
      <c r="T16" s="24"/>
      <c r="U16" s="24"/>
      <c r="V16" s="24"/>
      <c r="W16" s="24">
        <v>4395210</v>
      </c>
      <c r="X16" s="24">
        <v>2422986</v>
      </c>
      <c r="Y16" s="24">
        <v>1972224</v>
      </c>
      <c r="Z16" s="6">
        <v>81.4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8679150</v>
      </c>
      <c r="Y17" s="24">
        <v>-8679150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>
        <v>12049788</v>
      </c>
      <c r="F18" s="24">
        <v>12049788</v>
      </c>
      <c r="G18" s="24">
        <v>3165284</v>
      </c>
      <c r="H18" s="24">
        <v>3165284</v>
      </c>
      <c r="I18" s="24"/>
      <c r="J18" s="24">
        <v>6330568</v>
      </c>
      <c r="K18" s="24"/>
      <c r="L18" s="24">
        <v>3832617</v>
      </c>
      <c r="M18" s="24"/>
      <c r="N18" s="24">
        <v>3832617</v>
      </c>
      <c r="O18" s="24"/>
      <c r="P18" s="24"/>
      <c r="Q18" s="24"/>
      <c r="R18" s="24"/>
      <c r="S18" s="24"/>
      <c r="T18" s="24"/>
      <c r="U18" s="24"/>
      <c r="V18" s="24"/>
      <c r="W18" s="24">
        <v>10163185</v>
      </c>
      <c r="X18" s="24">
        <v>158456748</v>
      </c>
      <c r="Y18" s="24">
        <v>-148293563</v>
      </c>
      <c r="Z18" s="6">
        <v>-93.59</v>
      </c>
      <c r="AA18" s="22">
        <v>12049788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108434639</v>
      </c>
      <c r="F19" s="21">
        <f t="shared" si="3"/>
        <v>108434639</v>
      </c>
      <c r="G19" s="21">
        <f t="shared" si="3"/>
        <v>40132122</v>
      </c>
      <c r="H19" s="21">
        <f t="shared" si="3"/>
        <v>40132122</v>
      </c>
      <c r="I19" s="21">
        <f t="shared" si="3"/>
        <v>0</v>
      </c>
      <c r="J19" s="21">
        <f t="shared" si="3"/>
        <v>80264244</v>
      </c>
      <c r="K19" s="21">
        <f t="shared" si="3"/>
        <v>0</v>
      </c>
      <c r="L19" s="21">
        <f t="shared" si="3"/>
        <v>102054283</v>
      </c>
      <c r="M19" s="21">
        <f t="shared" si="3"/>
        <v>0</v>
      </c>
      <c r="N19" s="21">
        <f t="shared" si="3"/>
        <v>102054283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182318527</v>
      </c>
      <c r="X19" s="21">
        <f t="shared" si="3"/>
        <v>227561478</v>
      </c>
      <c r="Y19" s="21">
        <f t="shared" si="3"/>
        <v>-45242951</v>
      </c>
      <c r="Z19" s="4">
        <f>+IF(X19&lt;&gt;0,+(Y19/X19)*100,0)</f>
        <v>-19.881638754341367</v>
      </c>
      <c r="AA19" s="19">
        <f>SUM(AA20:AA23)</f>
        <v>108434639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108434639</v>
      </c>
      <c r="F21" s="24">
        <v>108434639</v>
      </c>
      <c r="G21" s="24">
        <v>40132122</v>
      </c>
      <c r="H21" s="24">
        <v>40132122</v>
      </c>
      <c r="I21" s="24"/>
      <c r="J21" s="24">
        <v>80264244</v>
      </c>
      <c r="K21" s="24"/>
      <c r="L21" s="24">
        <v>102054283</v>
      </c>
      <c r="M21" s="24"/>
      <c r="N21" s="24">
        <v>102054283</v>
      </c>
      <c r="O21" s="24"/>
      <c r="P21" s="24"/>
      <c r="Q21" s="24"/>
      <c r="R21" s="24"/>
      <c r="S21" s="24"/>
      <c r="T21" s="24"/>
      <c r="U21" s="24"/>
      <c r="V21" s="24"/>
      <c r="W21" s="24">
        <v>182318527</v>
      </c>
      <c r="X21" s="24">
        <v>227561478</v>
      </c>
      <c r="Y21" s="24">
        <v>-45242951</v>
      </c>
      <c r="Z21" s="6">
        <v>-19.88</v>
      </c>
      <c r="AA21" s="22">
        <v>108434639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17696304</v>
      </c>
      <c r="F24" s="21">
        <v>17696304</v>
      </c>
      <c r="G24" s="21">
        <v>8422493</v>
      </c>
      <c r="H24" s="21">
        <v>8422493</v>
      </c>
      <c r="I24" s="21"/>
      <c r="J24" s="21">
        <v>16844986</v>
      </c>
      <c r="K24" s="21"/>
      <c r="L24" s="21">
        <v>8420696</v>
      </c>
      <c r="M24" s="21"/>
      <c r="N24" s="21">
        <v>8420696</v>
      </c>
      <c r="O24" s="21"/>
      <c r="P24" s="21"/>
      <c r="Q24" s="21"/>
      <c r="R24" s="21"/>
      <c r="S24" s="21"/>
      <c r="T24" s="21"/>
      <c r="U24" s="21"/>
      <c r="V24" s="21"/>
      <c r="W24" s="21">
        <v>25265682</v>
      </c>
      <c r="X24" s="21">
        <v>40807044</v>
      </c>
      <c r="Y24" s="21">
        <v>-15541362</v>
      </c>
      <c r="Z24" s="4">
        <v>-38.08</v>
      </c>
      <c r="AA24" s="19">
        <v>17696304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250977459</v>
      </c>
      <c r="F25" s="42">
        <f t="shared" si="4"/>
        <v>250977459</v>
      </c>
      <c r="G25" s="42">
        <f t="shared" si="4"/>
        <v>88518436</v>
      </c>
      <c r="H25" s="42">
        <f t="shared" si="4"/>
        <v>88518436</v>
      </c>
      <c r="I25" s="42">
        <f t="shared" si="4"/>
        <v>0</v>
      </c>
      <c r="J25" s="42">
        <f t="shared" si="4"/>
        <v>177036872</v>
      </c>
      <c r="K25" s="42">
        <f t="shared" si="4"/>
        <v>0</v>
      </c>
      <c r="L25" s="42">
        <f t="shared" si="4"/>
        <v>151022706</v>
      </c>
      <c r="M25" s="42">
        <f t="shared" si="4"/>
        <v>0</v>
      </c>
      <c r="N25" s="42">
        <f t="shared" si="4"/>
        <v>151022706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328059578</v>
      </c>
      <c r="X25" s="42">
        <f t="shared" si="4"/>
        <v>526281209</v>
      </c>
      <c r="Y25" s="42">
        <f t="shared" si="4"/>
        <v>-198221631</v>
      </c>
      <c r="Z25" s="43">
        <f>+IF(X25&lt;&gt;0,+(Y25/X25)*100,0)</f>
        <v>-37.66458456243305</v>
      </c>
      <c r="AA25" s="40">
        <f>+AA5+AA9+AA15+AA19+AA24</f>
        <v>250977459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83848754</v>
      </c>
      <c r="F28" s="21">
        <f t="shared" si="5"/>
        <v>83848754</v>
      </c>
      <c r="G28" s="21">
        <f t="shared" si="5"/>
        <v>4975174</v>
      </c>
      <c r="H28" s="21">
        <f t="shared" si="5"/>
        <v>4975174</v>
      </c>
      <c r="I28" s="21">
        <f t="shared" si="5"/>
        <v>0</v>
      </c>
      <c r="J28" s="21">
        <f t="shared" si="5"/>
        <v>9950348</v>
      </c>
      <c r="K28" s="21">
        <f t="shared" si="5"/>
        <v>0</v>
      </c>
      <c r="L28" s="21">
        <f t="shared" si="5"/>
        <v>32944779</v>
      </c>
      <c r="M28" s="21">
        <f t="shared" si="5"/>
        <v>0</v>
      </c>
      <c r="N28" s="21">
        <f t="shared" si="5"/>
        <v>32944779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42895127</v>
      </c>
      <c r="X28" s="21">
        <f t="shared" si="5"/>
        <v>39174288</v>
      </c>
      <c r="Y28" s="21">
        <f t="shared" si="5"/>
        <v>3720839</v>
      </c>
      <c r="Z28" s="4">
        <f>+IF(X28&lt;&gt;0,+(Y28/X28)*100,0)</f>
        <v>9.498166246186784</v>
      </c>
      <c r="AA28" s="19">
        <f>SUM(AA29:AA31)</f>
        <v>83848754</v>
      </c>
    </row>
    <row r="29" spans="1:27" ht="13.5">
      <c r="A29" s="5" t="s">
        <v>33</v>
      </c>
      <c r="B29" s="3"/>
      <c r="C29" s="22"/>
      <c r="D29" s="22"/>
      <c r="E29" s="23">
        <v>22254364</v>
      </c>
      <c r="F29" s="24">
        <v>22254364</v>
      </c>
      <c r="G29" s="24">
        <v>1784409</v>
      </c>
      <c r="H29" s="24">
        <v>1784409</v>
      </c>
      <c r="I29" s="24"/>
      <c r="J29" s="24">
        <v>3568818</v>
      </c>
      <c r="K29" s="24"/>
      <c r="L29" s="24">
        <v>11231650</v>
      </c>
      <c r="M29" s="24"/>
      <c r="N29" s="24">
        <v>11231650</v>
      </c>
      <c r="O29" s="24"/>
      <c r="P29" s="24"/>
      <c r="Q29" s="24"/>
      <c r="R29" s="24"/>
      <c r="S29" s="24"/>
      <c r="T29" s="24"/>
      <c r="U29" s="24"/>
      <c r="V29" s="24"/>
      <c r="W29" s="24">
        <v>14800468</v>
      </c>
      <c r="X29" s="24">
        <v>9441174</v>
      </c>
      <c r="Y29" s="24">
        <v>5359294</v>
      </c>
      <c r="Z29" s="6">
        <v>56.77</v>
      </c>
      <c r="AA29" s="22">
        <v>22254364</v>
      </c>
    </row>
    <row r="30" spans="1:27" ht="13.5">
      <c r="A30" s="5" t="s">
        <v>34</v>
      </c>
      <c r="B30" s="3"/>
      <c r="C30" s="25"/>
      <c r="D30" s="25"/>
      <c r="E30" s="26">
        <v>20748847</v>
      </c>
      <c r="F30" s="27">
        <v>20748847</v>
      </c>
      <c r="G30" s="27">
        <v>1580560</v>
      </c>
      <c r="H30" s="27">
        <v>1580560</v>
      </c>
      <c r="I30" s="27"/>
      <c r="J30" s="27">
        <v>3161120</v>
      </c>
      <c r="K30" s="27"/>
      <c r="L30" s="27">
        <v>6682109</v>
      </c>
      <c r="M30" s="27"/>
      <c r="N30" s="27">
        <v>6682109</v>
      </c>
      <c r="O30" s="27"/>
      <c r="P30" s="27"/>
      <c r="Q30" s="27"/>
      <c r="R30" s="27"/>
      <c r="S30" s="27"/>
      <c r="T30" s="27"/>
      <c r="U30" s="27"/>
      <c r="V30" s="27"/>
      <c r="W30" s="27">
        <v>9843229</v>
      </c>
      <c r="X30" s="27">
        <v>12537564</v>
      </c>
      <c r="Y30" s="27">
        <v>-2694335</v>
      </c>
      <c r="Z30" s="7">
        <v>-21.49</v>
      </c>
      <c r="AA30" s="25">
        <v>20748847</v>
      </c>
    </row>
    <row r="31" spans="1:27" ht="13.5">
      <c r="A31" s="5" t="s">
        <v>35</v>
      </c>
      <c r="B31" s="3"/>
      <c r="C31" s="22"/>
      <c r="D31" s="22"/>
      <c r="E31" s="23">
        <v>40845543</v>
      </c>
      <c r="F31" s="24">
        <v>40845543</v>
      </c>
      <c r="G31" s="24">
        <v>1610205</v>
      </c>
      <c r="H31" s="24">
        <v>1610205</v>
      </c>
      <c r="I31" s="24"/>
      <c r="J31" s="24">
        <v>3220410</v>
      </c>
      <c r="K31" s="24"/>
      <c r="L31" s="24">
        <v>15031020</v>
      </c>
      <c r="M31" s="24"/>
      <c r="N31" s="24">
        <v>15031020</v>
      </c>
      <c r="O31" s="24"/>
      <c r="P31" s="24"/>
      <c r="Q31" s="24"/>
      <c r="R31" s="24"/>
      <c r="S31" s="24"/>
      <c r="T31" s="24"/>
      <c r="U31" s="24"/>
      <c r="V31" s="24"/>
      <c r="W31" s="24">
        <v>18251430</v>
      </c>
      <c r="X31" s="24">
        <v>17195550</v>
      </c>
      <c r="Y31" s="24">
        <v>1055880</v>
      </c>
      <c r="Z31" s="6">
        <v>6.14</v>
      </c>
      <c r="AA31" s="22">
        <v>40845543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19597269</v>
      </c>
      <c r="F32" s="21">
        <f t="shared" si="6"/>
        <v>19597269</v>
      </c>
      <c r="G32" s="21">
        <f t="shared" si="6"/>
        <v>1462643</v>
      </c>
      <c r="H32" s="21">
        <f t="shared" si="6"/>
        <v>1462643</v>
      </c>
      <c r="I32" s="21">
        <f t="shared" si="6"/>
        <v>0</v>
      </c>
      <c r="J32" s="21">
        <f t="shared" si="6"/>
        <v>2925286</v>
      </c>
      <c r="K32" s="21">
        <f t="shared" si="6"/>
        <v>0</v>
      </c>
      <c r="L32" s="21">
        <f t="shared" si="6"/>
        <v>9918229</v>
      </c>
      <c r="M32" s="21">
        <f t="shared" si="6"/>
        <v>0</v>
      </c>
      <c r="N32" s="21">
        <f t="shared" si="6"/>
        <v>9918229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12843515</v>
      </c>
      <c r="X32" s="21">
        <f t="shared" si="6"/>
        <v>185435916</v>
      </c>
      <c r="Y32" s="21">
        <f t="shared" si="6"/>
        <v>-172592401</v>
      </c>
      <c r="Z32" s="4">
        <f>+IF(X32&lt;&gt;0,+(Y32/X32)*100,0)</f>
        <v>-93.07387949592247</v>
      </c>
      <c r="AA32" s="19">
        <f>SUM(AA33:AA37)</f>
        <v>19597269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4774896</v>
      </c>
      <c r="Y33" s="24">
        <v>-4774896</v>
      </c>
      <c r="Z33" s="6">
        <v>-100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11102136</v>
      </c>
      <c r="Y34" s="24">
        <v>-11102136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>
        <v>19597269</v>
      </c>
      <c r="F35" s="24">
        <v>19597269</v>
      </c>
      <c r="G35" s="24">
        <v>1462643</v>
      </c>
      <c r="H35" s="24">
        <v>1462643</v>
      </c>
      <c r="I35" s="24"/>
      <c r="J35" s="24">
        <v>2925286</v>
      </c>
      <c r="K35" s="24"/>
      <c r="L35" s="24">
        <v>9918229</v>
      </c>
      <c r="M35" s="24"/>
      <c r="N35" s="24">
        <v>9918229</v>
      </c>
      <c r="O35" s="24"/>
      <c r="P35" s="24"/>
      <c r="Q35" s="24"/>
      <c r="R35" s="24"/>
      <c r="S35" s="24"/>
      <c r="T35" s="24"/>
      <c r="U35" s="24"/>
      <c r="V35" s="24"/>
      <c r="W35" s="24">
        <v>12843515</v>
      </c>
      <c r="X35" s="24">
        <v>2422986</v>
      </c>
      <c r="Y35" s="24">
        <v>10420529</v>
      </c>
      <c r="Z35" s="6">
        <v>430.07</v>
      </c>
      <c r="AA35" s="22">
        <v>19597269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8679150</v>
      </c>
      <c r="Y36" s="24">
        <v>-8679150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158456748</v>
      </c>
      <c r="Y37" s="27">
        <v>-158456748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9454288</v>
      </c>
      <c r="F38" s="21">
        <f t="shared" si="7"/>
        <v>9454288</v>
      </c>
      <c r="G38" s="21">
        <f t="shared" si="7"/>
        <v>1022239</v>
      </c>
      <c r="H38" s="21">
        <f t="shared" si="7"/>
        <v>1022239</v>
      </c>
      <c r="I38" s="21">
        <f t="shared" si="7"/>
        <v>0</v>
      </c>
      <c r="J38" s="21">
        <f t="shared" si="7"/>
        <v>2044478</v>
      </c>
      <c r="K38" s="21">
        <f t="shared" si="7"/>
        <v>0</v>
      </c>
      <c r="L38" s="21">
        <f t="shared" si="7"/>
        <v>5173039</v>
      </c>
      <c r="M38" s="21">
        <f t="shared" si="7"/>
        <v>0</v>
      </c>
      <c r="N38" s="21">
        <f t="shared" si="7"/>
        <v>5173039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7217517</v>
      </c>
      <c r="X38" s="21">
        <f t="shared" si="7"/>
        <v>227561484</v>
      </c>
      <c r="Y38" s="21">
        <f t="shared" si="7"/>
        <v>-220343967</v>
      </c>
      <c r="Z38" s="4">
        <f>+IF(X38&lt;&gt;0,+(Y38/X38)*100,0)</f>
        <v>-96.82832223048783</v>
      </c>
      <c r="AA38" s="19">
        <f>SUM(AA39:AA41)</f>
        <v>9454288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389100</v>
      </c>
      <c r="H39" s="24">
        <v>389100</v>
      </c>
      <c r="I39" s="24"/>
      <c r="J39" s="24">
        <v>778200</v>
      </c>
      <c r="K39" s="24"/>
      <c r="L39" s="24">
        <v>1238879</v>
      </c>
      <c r="M39" s="24"/>
      <c r="N39" s="24">
        <v>1238879</v>
      </c>
      <c r="O39" s="24"/>
      <c r="P39" s="24"/>
      <c r="Q39" s="24"/>
      <c r="R39" s="24"/>
      <c r="S39" s="24"/>
      <c r="T39" s="24"/>
      <c r="U39" s="24"/>
      <c r="V39" s="24"/>
      <c r="W39" s="24">
        <v>2017079</v>
      </c>
      <c r="X39" s="24">
        <v>215228208</v>
      </c>
      <c r="Y39" s="24">
        <v>-213211129</v>
      </c>
      <c r="Z39" s="6">
        <v>-99.06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>
        <v>9454288</v>
      </c>
      <c r="F41" s="24">
        <v>9454288</v>
      </c>
      <c r="G41" s="24">
        <v>633139</v>
      </c>
      <c r="H41" s="24">
        <v>633139</v>
      </c>
      <c r="I41" s="24"/>
      <c r="J41" s="24">
        <v>1266278</v>
      </c>
      <c r="K41" s="24"/>
      <c r="L41" s="24">
        <v>3934160</v>
      </c>
      <c r="M41" s="24"/>
      <c r="N41" s="24">
        <v>3934160</v>
      </c>
      <c r="O41" s="24"/>
      <c r="P41" s="24"/>
      <c r="Q41" s="24"/>
      <c r="R41" s="24"/>
      <c r="S41" s="24"/>
      <c r="T41" s="24"/>
      <c r="U41" s="24"/>
      <c r="V41" s="24"/>
      <c r="W41" s="24">
        <v>5200438</v>
      </c>
      <c r="X41" s="24">
        <v>12333276</v>
      </c>
      <c r="Y41" s="24">
        <v>-7132838</v>
      </c>
      <c r="Z41" s="6">
        <v>-57.83</v>
      </c>
      <c r="AA41" s="22">
        <v>9454288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120424989</v>
      </c>
      <c r="F42" s="21">
        <f t="shared" si="8"/>
        <v>120424989</v>
      </c>
      <c r="G42" s="21">
        <f t="shared" si="8"/>
        <v>6903183</v>
      </c>
      <c r="H42" s="21">
        <f t="shared" si="8"/>
        <v>6903183</v>
      </c>
      <c r="I42" s="21">
        <f t="shared" si="8"/>
        <v>0</v>
      </c>
      <c r="J42" s="21">
        <f t="shared" si="8"/>
        <v>13806366</v>
      </c>
      <c r="K42" s="21">
        <f t="shared" si="8"/>
        <v>0</v>
      </c>
      <c r="L42" s="21">
        <f t="shared" si="8"/>
        <v>50973689</v>
      </c>
      <c r="M42" s="21">
        <f t="shared" si="8"/>
        <v>0</v>
      </c>
      <c r="N42" s="21">
        <f t="shared" si="8"/>
        <v>50973689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64780055</v>
      </c>
      <c r="X42" s="21">
        <f t="shared" si="8"/>
        <v>12333276</v>
      </c>
      <c r="Y42" s="21">
        <f t="shared" si="8"/>
        <v>52446779</v>
      </c>
      <c r="Z42" s="4">
        <f>+IF(X42&lt;&gt;0,+(Y42/X42)*100,0)</f>
        <v>425.24613087390566</v>
      </c>
      <c r="AA42" s="19">
        <f>SUM(AA43:AA46)</f>
        <v>120424989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120424989</v>
      </c>
      <c r="F44" s="24">
        <v>120424989</v>
      </c>
      <c r="G44" s="24">
        <v>6903183</v>
      </c>
      <c r="H44" s="24">
        <v>6903183</v>
      </c>
      <c r="I44" s="24"/>
      <c r="J44" s="24">
        <v>13806366</v>
      </c>
      <c r="K44" s="24"/>
      <c r="L44" s="24">
        <v>50973689</v>
      </c>
      <c r="M44" s="24"/>
      <c r="N44" s="24">
        <v>50973689</v>
      </c>
      <c r="O44" s="24"/>
      <c r="P44" s="24"/>
      <c r="Q44" s="24"/>
      <c r="R44" s="24"/>
      <c r="S44" s="24"/>
      <c r="T44" s="24"/>
      <c r="U44" s="24"/>
      <c r="V44" s="24"/>
      <c r="W44" s="24">
        <v>64780055</v>
      </c>
      <c r="X44" s="24">
        <v>12333276</v>
      </c>
      <c r="Y44" s="24">
        <v>52446779</v>
      </c>
      <c r="Z44" s="6">
        <v>425.25</v>
      </c>
      <c r="AA44" s="22">
        <v>120424989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17208642</v>
      </c>
      <c r="F47" s="21">
        <v>17208642</v>
      </c>
      <c r="G47" s="21">
        <v>692771</v>
      </c>
      <c r="H47" s="21">
        <v>692771</v>
      </c>
      <c r="I47" s="21"/>
      <c r="J47" s="21">
        <v>1385542</v>
      </c>
      <c r="K47" s="21"/>
      <c r="L47" s="21">
        <v>4443534</v>
      </c>
      <c r="M47" s="21"/>
      <c r="N47" s="21">
        <v>4443534</v>
      </c>
      <c r="O47" s="21"/>
      <c r="P47" s="21"/>
      <c r="Q47" s="21"/>
      <c r="R47" s="21"/>
      <c r="S47" s="21"/>
      <c r="T47" s="21"/>
      <c r="U47" s="21"/>
      <c r="V47" s="21"/>
      <c r="W47" s="21">
        <v>5829076</v>
      </c>
      <c r="X47" s="21"/>
      <c r="Y47" s="21">
        <v>5829076</v>
      </c>
      <c r="Z47" s="4">
        <v>0</v>
      </c>
      <c r="AA47" s="19">
        <v>17208642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250533942</v>
      </c>
      <c r="F48" s="42">
        <f t="shared" si="9"/>
        <v>250533942</v>
      </c>
      <c r="G48" s="42">
        <f t="shared" si="9"/>
        <v>15056010</v>
      </c>
      <c r="H48" s="42">
        <f t="shared" si="9"/>
        <v>15056010</v>
      </c>
      <c r="I48" s="42">
        <f t="shared" si="9"/>
        <v>0</v>
      </c>
      <c r="J48" s="42">
        <f t="shared" si="9"/>
        <v>30112020</v>
      </c>
      <c r="K48" s="42">
        <f t="shared" si="9"/>
        <v>0</v>
      </c>
      <c r="L48" s="42">
        <f t="shared" si="9"/>
        <v>103453270</v>
      </c>
      <c r="M48" s="42">
        <f t="shared" si="9"/>
        <v>0</v>
      </c>
      <c r="N48" s="42">
        <f t="shared" si="9"/>
        <v>103453270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133565290</v>
      </c>
      <c r="X48" s="42">
        <f t="shared" si="9"/>
        <v>464504964</v>
      </c>
      <c r="Y48" s="42">
        <f t="shared" si="9"/>
        <v>-330939674</v>
      </c>
      <c r="Z48" s="43">
        <f>+IF(X48&lt;&gt;0,+(Y48/X48)*100,0)</f>
        <v>-71.24567004627318</v>
      </c>
      <c r="AA48" s="40">
        <f>+AA28+AA32+AA38+AA42+AA47</f>
        <v>250533942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443517</v>
      </c>
      <c r="F49" s="46">
        <f t="shared" si="10"/>
        <v>443517</v>
      </c>
      <c r="G49" s="46">
        <f t="shared" si="10"/>
        <v>73462426</v>
      </c>
      <c r="H49" s="46">
        <f t="shared" si="10"/>
        <v>73462426</v>
      </c>
      <c r="I49" s="46">
        <f t="shared" si="10"/>
        <v>0</v>
      </c>
      <c r="J49" s="46">
        <f t="shared" si="10"/>
        <v>146924852</v>
      </c>
      <c r="K49" s="46">
        <f t="shared" si="10"/>
        <v>0</v>
      </c>
      <c r="L49" s="46">
        <f t="shared" si="10"/>
        <v>47569436</v>
      </c>
      <c r="M49" s="46">
        <f t="shared" si="10"/>
        <v>0</v>
      </c>
      <c r="N49" s="46">
        <f t="shared" si="10"/>
        <v>47569436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194494288</v>
      </c>
      <c r="X49" s="46">
        <f>IF(F25=F48,0,X25-X48)</f>
        <v>61776245</v>
      </c>
      <c r="Y49" s="46">
        <f t="shared" si="10"/>
        <v>132718043</v>
      </c>
      <c r="Z49" s="47">
        <f>+IF(X49&lt;&gt;0,+(Y49/X49)*100,0)</f>
        <v>214.83669491404015</v>
      </c>
      <c r="AA49" s="44">
        <f>+AA25-AA48</f>
        <v>443517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324886139</v>
      </c>
      <c r="D5" s="19">
        <f>SUM(D6:D8)</f>
        <v>0</v>
      </c>
      <c r="E5" s="20">
        <f t="shared" si="0"/>
        <v>267360000</v>
      </c>
      <c r="F5" s="21">
        <f t="shared" si="0"/>
        <v>267360000</v>
      </c>
      <c r="G5" s="21">
        <f t="shared" si="0"/>
        <v>87688042</v>
      </c>
      <c r="H5" s="21">
        <f t="shared" si="0"/>
        <v>4138939</v>
      </c>
      <c r="I5" s="21">
        <f t="shared" si="0"/>
        <v>3237817</v>
      </c>
      <c r="J5" s="21">
        <f t="shared" si="0"/>
        <v>95064798</v>
      </c>
      <c r="K5" s="21">
        <f t="shared" si="0"/>
        <v>3635475</v>
      </c>
      <c r="L5" s="21">
        <f t="shared" si="0"/>
        <v>59542811</v>
      </c>
      <c r="M5" s="21">
        <f t="shared" si="0"/>
        <v>0</v>
      </c>
      <c r="N5" s="21">
        <f t="shared" si="0"/>
        <v>63178286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158243084</v>
      </c>
      <c r="X5" s="21">
        <f t="shared" si="0"/>
        <v>166754356</v>
      </c>
      <c r="Y5" s="21">
        <f t="shared" si="0"/>
        <v>-8511272</v>
      </c>
      <c r="Z5" s="4">
        <f>+IF(X5&lt;&gt;0,+(Y5/X5)*100,0)</f>
        <v>-5.104077760943168</v>
      </c>
      <c r="AA5" s="19">
        <f>SUM(AA6:AA8)</f>
        <v>267360000</v>
      </c>
    </row>
    <row r="6" spans="1:27" ht="13.5">
      <c r="A6" s="5" t="s">
        <v>33</v>
      </c>
      <c r="B6" s="3"/>
      <c r="C6" s="22">
        <v>324886139</v>
      </c>
      <c r="D6" s="22"/>
      <c r="E6" s="23">
        <v>246127000</v>
      </c>
      <c r="F6" s="24">
        <v>246127000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246127000</v>
      </c>
    </row>
    <row r="7" spans="1:27" ht="13.5">
      <c r="A7" s="5" t="s">
        <v>34</v>
      </c>
      <c r="B7" s="3"/>
      <c r="C7" s="25"/>
      <c r="D7" s="25"/>
      <c r="E7" s="26">
        <v>21233000</v>
      </c>
      <c r="F7" s="27">
        <v>21233000</v>
      </c>
      <c r="G7" s="27">
        <v>87688042</v>
      </c>
      <c r="H7" s="27">
        <v>4138939</v>
      </c>
      <c r="I7" s="27">
        <v>3237817</v>
      </c>
      <c r="J7" s="27">
        <v>95064798</v>
      </c>
      <c r="K7" s="27">
        <v>3635475</v>
      </c>
      <c r="L7" s="27">
        <v>59542811</v>
      </c>
      <c r="M7" s="27"/>
      <c r="N7" s="27">
        <v>63178286</v>
      </c>
      <c r="O7" s="27"/>
      <c r="P7" s="27"/>
      <c r="Q7" s="27"/>
      <c r="R7" s="27"/>
      <c r="S7" s="27"/>
      <c r="T7" s="27"/>
      <c r="U7" s="27"/>
      <c r="V7" s="27"/>
      <c r="W7" s="27">
        <v>158243084</v>
      </c>
      <c r="X7" s="27">
        <v>166754356</v>
      </c>
      <c r="Y7" s="27">
        <v>-8511272</v>
      </c>
      <c r="Z7" s="7">
        <v>-5.1</v>
      </c>
      <c r="AA7" s="25">
        <v>21233000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1080</v>
      </c>
      <c r="H9" s="21">
        <f t="shared" si="1"/>
        <v>2730</v>
      </c>
      <c r="I9" s="21">
        <f t="shared" si="1"/>
        <v>2310</v>
      </c>
      <c r="J9" s="21">
        <f t="shared" si="1"/>
        <v>6120</v>
      </c>
      <c r="K9" s="21">
        <f t="shared" si="1"/>
        <v>309118</v>
      </c>
      <c r="L9" s="21">
        <f t="shared" si="1"/>
        <v>1260</v>
      </c>
      <c r="M9" s="21">
        <f t="shared" si="1"/>
        <v>0</v>
      </c>
      <c r="N9" s="21">
        <f t="shared" si="1"/>
        <v>310378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316498</v>
      </c>
      <c r="X9" s="21">
        <f t="shared" si="1"/>
        <v>0</v>
      </c>
      <c r="Y9" s="21">
        <f t="shared" si="1"/>
        <v>316498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1080</v>
      </c>
      <c r="H10" s="24">
        <v>2730</v>
      </c>
      <c r="I10" s="24">
        <v>2310</v>
      </c>
      <c r="J10" s="24">
        <v>6120</v>
      </c>
      <c r="K10" s="24">
        <v>309118</v>
      </c>
      <c r="L10" s="24">
        <v>1260</v>
      </c>
      <c r="M10" s="24"/>
      <c r="N10" s="24">
        <v>310378</v>
      </c>
      <c r="O10" s="24"/>
      <c r="P10" s="24"/>
      <c r="Q10" s="24"/>
      <c r="R10" s="24"/>
      <c r="S10" s="24"/>
      <c r="T10" s="24"/>
      <c r="U10" s="24"/>
      <c r="V10" s="24"/>
      <c r="W10" s="24">
        <v>316498</v>
      </c>
      <c r="X10" s="24"/>
      <c r="Y10" s="24">
        <v>316498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107110000</v>
      </c>
      <c r="F15" s="21">
        <f t="shared" si="2"/>
        <v>107110000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107110000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107110000</v>
      </c>
      <c r="F17" s="24">
        <v>107110000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107110000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24961627</v>
      </c>
      <c r="D19" s="19">
        <f>SUM(D20:D23)</f>
        <v>0</v>
      </c>
      <c r="E19" s="20">
        <f t="shared" si="3"/>
        <v>29068000</v>
      </c>
      <c r="F19" s="21">
        <f t="shared" si="3"/>
        <v>29068000</v>
      </c>
      <c r="G19" s="21">
        <f t="shared" si="3"/>
        <v>3789186</v>
      </c>
      <c r="H19" s="21">
        <f t="shared" si="3"/>
        <v>6765499</v>
      </c>
      <c r="I19" s="21">
        <f t="shared" si="3"/>
        <v>11065886</v>
      </c>
      <c r="J19" s="21">
        <f t="shared" si="3"/>
        <v>21620571</v>
      </c>
      <c r="K19" s="21">
        <f t="shared" si="3"/>
        <v>8241855</v>
      </c>
      <c r="L19" s="21">
        <f t="shared" si="3"/>
        <v>3283361</v>
      </c>
      <c r="M19" s="21">
        <f t="shared" si="3"/>
        <v>0</v>
      </c>
      <c r="N19" s="21">
        <f t="shared" si="3"/>
        <v>11525216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33145787</v>
      </c>
      <c r="X19" s="21">
        <f t="shared" si="3"/>
        <v>0</v>
      </c>
      <c r="Y19" s="21">
        <f t="shared" si="3"/>
        <v>33145787</v>
      </c>
      <c r="Z19" s="4">
        <f>+IF(X19&lt;&gt;0,+(Y19/X19)*100,0)</f>
        <v>0</v>
      </c>
      <c r="AA19" s="19">
        <f>SUM(AA20:AA23)</f>
        <v>29068000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15773948</v>
      </c>
      <c r="D21" s="22"/>
      <c r="E21" s="23">
        <v>18781000</v>
      </c>
      <c r="F21" s="24">
        <v>18781000</v>
      </c>
      <c r="G21" s="24">
        <v>2475622</v>
      </c>
      <c r="H21" s="24">
        <v>5451543</v>
      </c>
      <c r="I21" s="24">
        <v>9751510</v>
      </c>
      <c r="J21" s="24">
        <v>17678675</v>
      </c>
      <c r="K21" s="24">
        <v>6927283</v>
      </c>
      <c r="L21" s="24">
        <v>1968593</v>
      </c>
      <c r="M21" s="24"/>
      <c r="N21" s="24">
        <v>8895876</v>
      </c>
      <c r="O21" s="24"/>
      <c r="P21" s="24"/>
      <c r="Q21" s="24"/>
      <c r="R21" s="24"/>
      <c r="S21" s="24"/>
      <c r="T21" s="24"/>
      <c r="U21" s="24"/>
      <c r="V21" s="24"/>
      <c r="W21" s="24">
        <v>26574551</v>
      </c>
      <c r="X21" s="24"/>
      <c r="Y21" s="24">
        <v>26574551</v>
      </c>
      <c r="Z21" s="6">
        <v>0</v>
      </c>
      <c r="AA21" s="22">
        <v>18781000</v>
      </c>
    </row>
    <row r="22" spans="1:27" ht="13.5">
      <c r="A22" s="5" t="s">
        <v>49</v>
      </c>
      <c r="B22" s="3"/>
      <c r="C22" s="25">
        <v>9187679</v>
      </c>
      <c r="D22" s="25"/>
      <c r="E22" s="26"/>
      <c r="F22" s="27"/>
      <c r="G22" s="27"/>
      <c r="H22" s="27">
        <v>1313956</v>
      </c>
      <c r="I22" s="27">
        <v>1314376</v>
      </c>
      <c r="J22" s="27">
        <v>2628332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2628332</v>
      </c>
      <c r="X22" s="27"/>
      <c r="Y22" s="27">
        <v>2628332</v>
      </c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10287000</v>
      </c>
      <c r="F23" s="24">
        <v>10287000</v>
      </c>
      <c r="G23" s="24">
        <v>1313564</v>
      </c>
      <c r="H23" s="24"/>
      <c r="I23" s="24"/>
      <c r="J23" s="24">
        <v>1313564</v>
      </c>
      <c r="K23" s="24">
        <v>1314572</v>
      </c>
      <c r="L23" s="24">
        <v>1314768</v>
      </c>
      <c r="M23" s="24"/>
      <c r="N23" s="24">
        <v>2629340</v>
      </c>
      <c r="O23" s="24"/>
      <c r="P23" s="24"/>
      <c r="Q23" s="24"/>
      <c r="R23" s="24"/>
      <c r="S23" s="24"/>
      <c r="T23" s="24"/>
      <c r="U23" s="24"/>
      <c r="V23" s="24"/>
      <c r="W23" s="24">
        <v>3942904</v>
      </c>
      <c r="X23" s="24"/>
      <c r="Y23" s="24">
        <v>3942904</v>
      </c>
      <c r="Z23" s="6">
        <v>0</v>
      </c>
      <c r="AA23" s="22">
        <v>10287000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349847766</v>
      </c>
      <c r="D25" s="40">
        <f>+D5+D9+D15+D19+D24</f>
        <v>0</v>
      </c>
      <c r="E25" s="41">
        <f t="shared" si="4"/>
        <v>403538000</v>
      </c>
      <c r="F25" s="42">
        <f t="shared" si="4"/>
        <v>403538000</v>
      </c>
      <c r="G25" s="42">
        <f t="shared" si="4"/>
        <v>91478308</v>
      </c>
      <c r="H25" s="42">
        <f t="shared" si="4"/>
        <v>10907168</v>
      </c>
      <c r="I25" s="42">
        <f t="shared" si="4"/>
        <v>14306013</v>
      </c>
      <c r="J25" s="42">
        <f t="shared" si="4"/>
        <v>116691489</v>
      </c>
      <c r="K25" s="42">
        <f t="shared" si="4"/>
        <v>12186448</v>
      </c>
      <c r="L25" s="42">
        <f t="shared" si="4"/>
        <v>62827432</v>
      </c>
      <c r="M25" s="42">
        <f t="shared" si="4"/>
        <v>0</v>
      </c>
      <c r="N25" s="42">
        <f t="shared" si="4"/>
        <v>75013880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191705369</v>
      </c>
      <c r="X25" s="42">
        <f t="shared" si="4"/>
        <v>166754356</v>
      </c>
      <c r="Y25" s="42">
        <f t="shared" si="4"/>
        <v>24951013</v>
      </c>
      <c r="Z25" s="43">
        <f>+IF(X25&lt;&gt;0,+(Y25/X25)*100,0)</f>
        <v>14.962735366265335</v>
      </c>
      <c r="AA25" s="40">
        <f>+AA5+AA9+AA15+AA19+AA24</f>
        <v>403538000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317102569</v>
      </c>
      <c r="D28" s="19">
        <f>SUM(D29:D31)</f>
        <v>0</v>
      </c>
      <c r="E28" s="20">
        <f t="shared" si="5"/>
        <v>282200000</v>
      </c>
      <c r="F28" s="21">
        <f t="shared" si="5"/>
        <v>282200000</v>
      </c>
      <c r="G28" s="21">
        <f t="shared" si="5"/>
        <v>9304656</v>
      </c>
      <c r="H28" s="21">
        <f t="shared" si="5"/>
        <v>10766063</v>
      </c>
      <c r="I28" s="21">
        <f t="shared" si="5"/>
        <v>9347795</v>
      </c>
      <c r="J28" s="21">
        <f t="shared" si="5"/>
        <v>29418514</v>
      </c>
      <c r="K28" s="21">
        <f t="shared" si="5"/>
        <v>14481740</v>
      </c>
      <c r="L28" s="21">
        <f t="shared" si="5"/>
        <v>8542184</v>
      </c>
      <c r="M28" s="21">
        <f t="shared" si="5"/>
        <v>0</v>
      </c>
      <c r="N28" s="21">
        <f t="shared" si="5"/>
        <v>23023924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52442438</v>
      </c>
      <c r="X28" s="21">
        <f t="shared" si="5"/>
        <v>92135066</v>
      </c>
      <c r="Y28" s="21">
        <f t="shared" si="5"/>
        <v>-39692628</v>
      </c>
      <c r="Z28" s="4">
        <f>+IF(X28&lt;&gt;0,+(Y28/X28)*100,0)</f>
        <v>-43.08091340597726</v>
      </c>
      <c r="AA28" s="19">
        <f>SUM(AA29:AA31)</f>
        <v>282200000</v>
      </c>
    </row>
    <row r="29" spans="1:27" ht="13.5">
      <c r="A29" s="5" t="s">
        <v>33</v>
      </c>
      <c r="B29" s="3"/>
      <c r="C29" s="22">
        <v>317102569</v>
      </c>
      <c r="D29" s="22"/>
      <c r="E29" s="23">
        <v>282200000</v>
      </c>
      <c r="F29" s="24">
        <v>282200000</v>
      </c>
      <c r="G29" s="24">
        <v>4177783</v>
      </c>
      <c r="H29" s="24">
        <v>4298718</v>
      </c>
      <c r="I29" s="24">
        <v>4087536</v>
      </c>
      <c r="J29" s="24">
        <v>12564037</v>
      </c>
      <c r="K29" s="24">
        <v>4633448</v>
      </c>
      <c r="L29" s="24">
        <v>5014933</v>
      </c>
      <c r="M29" s="24"/>
      <c r="N29" s="24">
        <v>9648381</v>
      </c>
      <c r="O29" s="24"/>
      <c r="P29" s="24"/>
      <c r="Q29" s="24"/>
      <c r="R29" s="24"/>
      <c r="S29" s="24"/>
      <c r="T29" s="24"/>
      <c r="U29" s="24"/>
      <c r="V29" s="24"/>
      <c r="W29" s="24">
        <v>22212418</v>
      </c>
      <c r="X29" s="24">
        <v>55114171</v>
      </c>
      <c r="Y29" s="24">
        <v>-32901753</v>
      </c>
      <c r="Z29" s="6">
        <v>-59.7</v>
      </c>
      <c r="AA29" s="22">
        <v>282200000</v>
      </c>
    </row>
    <row r="30" spans="1:27" ht="13.5">
      <c r="A30" s="5" t="s">
        <v>34</v>
      </c>
      <c r="B30" s="3"/>
      <c r="C30" s="25"/>
      <c r="D30" s="25"/>
      <c r="E30" s="26"/>
      <c r="F30" s="27"/>
      <c r="G30" s="27">
        <v>1966422</v>
      </c>
      <c r="H30" s="27">
        <v>2483864</v>
      </c>
      <c r="I30" s="27">
        <v>1793922</v>
      </c>
      <c r="J30" s="27">
        <v>6244208</v>
      </c>
      <c r="K30" s="27">
        <v>1534559</v>
      </c>
      <c r="L30" s="27">
        <v>3582303</v>
      </c>
      <c r="M30" s="27"/>
      <c r="N30" s="27">
        <v>5116862</v>
      </c>
      <c r="O30" s="27"/>
      <c r="P30" s="27"/>
      <c r="Q30" s="27"/>
      <c r="R30" s="27"/>
      <c r="S30" s="27"/>
      <c r="T30" s="27"/>
      <c r="U30" s="27"/>
      <c r="V30" s="27"/>
      <c r="W30" s="27">
        <v>11361070</v>
      </c>
      <c r="X30" s="27">
        <v>12965540</v>
      </c>
      <c r="Y30" s="27">
        <v>-1604470</v>
      </c>
      <c r="Z30" s="7">
        <v>-12.37</v>
      </c>
      <c r="AA30" s="25"/>
    </row>
    <row r="31" spans="1:27" ht="13.5">
      <c r="A31" s="5" t="s">
        <v>35</v>
      </c>
      <c r="B31" s="3"/>
      <c r="C31" s="22"/>
      <c r="D31" s="22"/>
      <c r="E31" s="23"/>
      <c r="F31" s="24"/>
      <c r="G31" s="24">
        <v>3160451</v>
      </c>
      <c r="H31" s="24">
        <v>3983481</v>
      </c>
      <c r="I31" s="24">
        <v>3466337</v>
      </c>
      <c r="J31" s="24">
        <v>10610269</v>
      </c>
      <c r="K31" s="24">
        <v>8313733</v>
      </c>
      <c r="L31" s="24">
        <v>-55052</v>
      </c>
      <c r="M31" s="24"/>
      <c r="N31" s="24">
        <v>8258681</v>
      </c>
      <c r="O31" s="24"/>
      <c r="P31" s="24"/>
      <c r="Q31" s="24"/>
      <c r="R31" s="24"/>
      <c r="S31" s="24"/>
      <c r="T31" s="24"/>
      <c r="U31" s="24"/>
      <c r="V31" s="24"/>
      <c r="W31" s="24">
        <v>18868950</v>
      </c>
      <c r="X31" s="24">
        <v>24055355</v>
      </c>
      <c r="Y31" s="24">
        <v>-5186405</v>
      </c>
      <c r="Z31" s="6">
        <v>-21.56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547688</v>
      </c>
      <c r="H32" s="21">
        <f t="shared" si="6"/>
        <v>645260</v>
      </c>
      <c r="I32" s="21">
        <f t="shared" si="6"/>
        <v>730880</v>
      </c>
      <c r="J32" s="21">
        <f t="shared" si="6"/>
        <v>1923828</v>
      </c>
      <c r="K32" s="21">
        <f t="shared" si="6"/>
        <v>1025968</v>
      </c>
      <c r="L32" s="21">
        <f t="shared" si="6"/>
        <v>545629</v>
      </c>
      <c r="M32" s="21">
        <f t="shared" si="6"/>
        <v>0</v>
      </c>
      <c r="N32" s="21">
        <f t="shared" si="6"/>
        <v>1571597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3495425</v>
      </c>
      <c r="X32" s="21">
        <f t="shared" si="6"/>
        <v>3161755</v>
      </c>
      <c r="Y32" s="21">
        <f t="shared" si="6"/>
        <v>333670</v>
      </c>
      <c r="Z32" s="4">
        <f>+IF(X32&lt;&gt;0,+(Y32/X32)*100,0)</f>
        <v>10.553316117156452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547688</v>
      </c>
      <c r="H33" s="24">
        <v>645260</v>
      </c>
      <c r="I33" s="24">
        <v>730880</v>
      </c>
      <c r="J33" s="24">
        <v>1923828</v>
      </c>
      <c r="K33" s="24">
        <v>1025968</v>
      </c>
      <c r="L33" s="24">
        <v>545629</v>
      </c>
      <c r="M33" s="24"/>
      <c r="N33" s="24">
        <v>1571597</v>
      </c>
      <c r="O33" s="24"/>
      <c r="P33" s="24"/>
      <c r="Q33" s="24"/>
      <c r="R33" s="24"/>
      <c r="S33" s="24"/>
      <c r="T33" s="24"/>
      <c r="U33" s="24"/>
      <c r="V33" s="24"/>
      <c r="W33" s="24">
        <v>3495425</v>
      </c>
      <c r="X33" s="24"/>
      <c r="Y33" s="24">
        <v>3495425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3161755</v>
      </c>
      <c r="Y35" s="24">
        <v>-3161755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0</v>
      </c>
      <c r="Y38" s="21">
        <f t="shared" si="7"/>
        <v>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9127549</v>
      </c>
      <c r="H42" s="21">
        <f t="shared" si="8"/>
        <v>8597523</v>
      </c>
      <c r="I42" s="21">
        <f t="shared" si="8"/>
        <v>6074923</v>
      </c>
      <c r="J42" s="21">
        <f t="shared" si="8"/>
        <v>23799995</v>
      </c>
      <c r="K42" s="21">
        <f t="shared" si="8"/>
        <v>4076406</v>
      </c>
      <c r="L42" s="21">
        <f t="shared" si="8"/>
        <v>6482411</v>
      </c>
      <c r="M42" s="21">
        <f t="shared" si="8"/>
        <v>0</v>
      </c>
      <c r="N42" s="21">
        <f t="shared" si="8"/>
        <v>10558817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34358812</v>
      </c>
      <c r="X42" s="21">
        <f t="shared" si="8"/>
        <v>39555285</v>
      </c>
      <c r="Y42" s="21">
        <f t="shared" si="8"/>
        <v>-5196473</v>
      </c>
      <c r="Z42" s="4">
        <f>+IF(X42&lt;&gt;0,+(Y42/X42)*100,0)</f>
        <v>-13.137240699946922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>
        <v>9127549</v>
      </c>
      <c r="H44" s="24">
        <v>8597523</v>
      </c>
      <c r="I44" s="24">
        <v>6074923</v>
      </c>
      <c r="J44" s="24">
        <v>23799995</v>
      </c>
      <c r="K44" s="24">
        <v>4076406</v>
      </c>
      <c r="L44" s="24">
        <v>6482411</v>
      </c>
      <c r="M44" s="24"/>
      <c r="N44" s="24">
        <v>10558817</v>
      </c>
      <c r="O44" s="24"/>
      <c r="P44" s="24"/>
      <c r="Q44" s="24"/>
      <c r="R44" s="24"/>
      <c r="S44" s="24"/>
      <c r="T44" s="24"/>
      <c r="U44" s="24"/>
      <c r="V44" s="24"/>
      <c r="W44" s="24">
        <v>34358812</v>
      </c>
      <c r="X44" s="24">
        <v>39555285</v>
      </c>
      <c r="Y44" s="24">
        <v>-5196473</v>
      </c>
      <c r="Z44" s="6">
        <v>-13.14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317102569</v>
      </c>
      <c r="D48" s="40">
        <f>+D28+D32+D38+D42+D47</f>
        <v>0</v>
      </c>
      <c r="E48" s="41">
        <f t="shared" si="9"/>
        <v>282200000</v>
      </c>
      <c r="F48" s="42">
        <f t="shared" si="9"/>
        <v>282200000</v>
      </c>
      <c r="G48" s="42">
        <f t="shared" si="9"/>
        <v>18979893</v>
      </c>
      <c r="H48" s="42">
        <f t="shared" si="9"/>
        <v>20008846</v>
      </c>
      <c r="I48" s="42">
        <f t="shared" si="9"/>
        <v>16153598</v>
      </c>
      <c r="J48" s="42">
        <f t="shared" si="9"/>
        <v>55142337</v>
      </c>
      <c r="K48" s="42">
        <f t="shared" si="9"/>
        <v>19584114</v>
      </c>
      <c r="L48" s="42">
        <f t="shared" si="9"/>
        <v>15570224</v>
      </c>
      <c r="M48" s="42">
        <f t="shared" si="9"/>
        <v>0</v>
      </c>
      <c r="N48" s="42">
        <f t="shared" si="9"/>
        <v>35154338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90296675</v>
      </c>
      <c r="X48" s="42">
        <f t="shared" si="9"/>
        <v>134852106</v>
      </c>
      <c r="Y48" s="42">
        <f t="shared" si="9"/>
        <v>-44555431</v>
      </c>
      <c r="Z48" s="43">
        <f>+IF(X48&lt;&gt;0,+(Y48/X48)*100,0)</f>
        <v>-33.04021888987036</v>
      </c>
      <c r="AA48" s="40">
        <f>+AA28+AA32+AA38+AA42+AA47</f>
        <v>282200000</v>
      </c>
    </row>
    <row r="49" spans="1:27" ht="13.5">
      <c r="A49" s="14" t="s">
        <v>58</v>
      </c>
      <c r="B49" s="15"/>
      <c r="C49" s="44">
        <f aca="true" t="shared" si="10" ref="C49:Y49">+C25-C48</f>
        <v>32745197</v>
      </c>
      <c r="D49" s="44">
        <f>+D25-D48</f>
        <v>0</v>
      </c>
      <c r="E49" s="45">
        <f t="shared" si="10"/>
        <v>121338000</v>
      </c>
      <c r="F49" s="46">
        <f t="shared" si="10"/>
        <v>121338000</v>
      </c>
      <c r="G49" s="46">
        <f t="shared" si="10"/>
        <v>72498415</v>
      </c>
      <c r="H49" s="46">
        <f t="shared" si="10"/>
        <v>-9101678</v>
      </c>
      <c r="I49" s="46">
        <f t="shared" si="10"/>
        <v>-1847585</v>
      </c>
      <c r="J49" s="46">
        <f t="shared" si="10"/>
        <v>61549152</v>
      </c>
      <c r="K49" s="46">
        <f t="shared" si="10"/>
        <v>-7397666</v>
      </c>
      <c r="L49" s="46">
        <f t="shared" si="10"/>
        <v>47257208</v>
      </c>
      <c r="M49" s="46">
        <f t="shared" si="10"/>
        <v>0</v>
      </c>
      <c r="N49" s="46">
        <f t="shared" si="10"/>
        <v>39859542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101408694</v>
      </c>
      <c r="X49" s="46">
        <f>IF(F25=F48,0,X25-X48)</f>
        <v>31902250</v>
      </c>
      <c r="Y49" s="46">
        <f t="shared" si="10"/>
        <v>69506444</v>
      </c>
      <c r="Z49" s="47">
        <f>+IF(X49&lt;&gt;0,+(Y49/X49)*100,0)</f>
        <v>217.87317195495618</v>
      </c>
      <c r="AA49" s="44">
        <f>+AA25-AA48</f>
        <v>121338000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60910505</v>
      </c>
      <c r="D5" s="19">
        <f>SUM(D6:D8)</f>
        <v>0</v>
      </c>
      <c r="E5" s="20">
        <f t="shared" si="0"/>
        <v>67134200</v>
      </c>
      <c r="F5" s="21">
        <f t="shared" si="0"/>
        <v>67134200</v>
      </c>
      <c r="G5" s="21">
        <f t="shared" si="0"/>
        <v>24149910</v>
      </c>
      <c r="H5" s="21">
        <f t="shared" si="0"/>
        <v>2009740</v>
      </c>
      <c r="I5" s="21">
        <f t="shared" si="0"/>
        <v>1157561</v>
      </c>
      <c r="J5" s="21">
        <f t="shared" si="0"/>
        <v>27317211</v>
      </c>
      <c r="K5" s="21">
        <f t="shared" si="0"/>
        <v>0</v>
      </c>
      <c r="L5" s="21">
        <f t="shared" si="0"/>
        <v>14533801</v>
      </c>
      <c r="M5" s="21">
        <f t="shared" si="0"/>
        <v>5568695</v>
      </c>
      <c r="N5" s="21">
        <f t="shared" si="0"/>
        <v>20102496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47419707</v>
      </c>
      <c r="X5" s="21">
        <f t="shared" si="0"/>
        <v>33566000</v>
      </c>
      <c r="Y5" s="21">
        <f t="shared" si="0"/>
        <v>13853707</v>
      </c>
      <c r="Z5" s="4">
        <f>+IF(X5&lt;&gt;0,+(Y5/X5)*100,0)</f>
        <v>41.27303521420485</v>
      </c>
      <c r="AA5" s="19">
        <f>SUM(AA6:AA8)</f>
        <v>67134200</v>
      </c>
    </row>
    <row r="6" spans="1:27" ht="13.5">
      <c r="A6" s="5" t="s">
        <v>33</v>
      </c>
      <c r="B6" s="3"/>
      <c r="C6" s="22">
        <v>8120790</v>
      </c>
      <c r="D6" s="22"/>
      <c r="E6" s="23">
        <v>161980</v>
      </c>
      <c r="F6" s="24">
        <v>161980</v>
      </c>
      <c r="G6" s="24">
        <v>8643</v>
      </c>
      <c r="H6" s="24">
        <v>177656</v>
      </c>
      <c r="I6" s="24">
        <v>15256</v>
      </c>
      <c r="J6" s="24">
        <v>201555</v>
      </c>
      <c r="K6" s="24"/>
      <c r="L6" s="24">
        <v>15032</v>
      </c>
      <c r="M6" s="24">
        <v>13545</v>
      </c>
      <c r="N6" s="24">
        <v>28577</v>
      </c>
      <c r="O6" s="24"/>
      <c r="P6" s="24"/>
      <c r="Q6" s="24"/>
      <c r="R6" s="24"/>
      <c r="S6" s="24"/>
      <c r="T6" s="24"/>
      <c r="U6" s="24"/>
      <c r="V6" s="24"/>
      <c r="W6" s="24">
        <v>230132</v>
      </c>
      <c r="X6" s="24">
        <v>4458000</v>
      </c>
      <c r="Y6" s="24">
        <v>-4227868</v>
      </c>
      <c r="Z6" s="6">
        <v>-94.84</v>
      </c>
      <c r="AA6" s="22">
        <v>161980</v>
      </c>
    </row>
    <row r="7" spans="1:27" ht="13.5">
      <c r="A7" s="5" t="s">
        <v>34</v>
      </c>
      <c r="B7" s="3"/>
      <c r="C7" s="25">
        <v>52622762</v>
      </c>
      <c r="D7" s="25"/>
      <c r="E7" s="26">
        <v>66871330</v>
      </c>
      <c r="F7" s="27">
        <v>66871330</v>
      </c>
      <c r="G7" s="27">
        <v>24141267</v>
      </c>
      <c r="H7" s="27">
        <v>1807664</v>
      </c>
      <c r="I7" s="27">
        <v>1129805</v>
      </c>
      <c r="J7" s="27">
        <v>27078736</v>
      </c>
      <c r="K7" s="27"/>
      <c r="L7" s="27">
        <v>14498916</v>
      </c>
      <c r="M7" s="27">
        <v>5555150</v>
      </c>
      <c r="N7" s="27">
        <v>20054066</v>
      </c>
      <c r="O7" s="27"/>
      <c r="P7" s="27"/>
      <c r="Q7" s="27"/>
      <c r="R7" s="27"/>
      <c r="S7" s="27"/>
      <c r="T7" s="27"/>
      <c r="U7" s="27"/>
      <c r="V7" s="27"/>
      <c r="W7" s="27">
        <v>47132802</v>
      </c>
      <c r="X7" s="27">
        <v>29058000</v>
      </c>
      <c r="Y7" s="27">
        <v>18074802</v>
      </c>
      <c r="Z7" s="7">
        <v>62.2</v>
      </c>
      <c r="AA7" s="25">
        <v>66871330</v>
      </c>
    </row>
    <row r="8" spans="1:27" ht="13.5">
      <c r="A8" s="5" t="s">
        <v>35</v>
      </c>
      <c r="B8" s="3"/>
      <c r="C8" s="22">
        <v>166953</v>
      </c>
      <c r="D8" s="22"/>
      <c r="E8" s="23">
        <v>100890</v>
      </c>
      <c r="F8" s="24">
        <v>100890</v>
      </c>
      <c r="G8" s="24"/>
      <c r="H8" s="24">
        <v>24420</v>
      </c>
      <c r="I8" s="24">
        <v>12500</v>
      </c>
      <c r="J8" s="24">
        <v>36920</v>
      </c>
      <c r="K8" s="24"/>
      <c r="L8" s="24">
        <v>19853</v>
      </c>
      <c r="M8" s="24"/>
      <c r="N8" s="24">
        <v>19853</v>
      </c>
      <c r="O8" s="24"/>
      <c r="P8" s="24"/>
      <c r="Q8" s="24"/>
      <c r="R8" s="24"/>
      <c r="S8" s="24"/>
      <c r="T8" s="24"/>
      <c r="U8" s="24"/>
      <c r="V8" s="24"/>
      <c r="W8" s="24">
        <v>56773</v>
      </c>
      <c r="X8" s="24">
        <v>50000</v>
      </c>
      <c r="Y8" s="24">
        <v>6773</v>
      </c>
      <c r="Z8" s="6">
        <v>13.55</v>
      </c>
      <c r="AA8" s="22">
        <v>100890</v>
      </c>
    </row>
    <row r="9" spans="1:27" ht="13.5">
      <c r="A9" s="2" t="s">
        <v>36</v>
      </c>
      <c r="B9" s="3"/>
      <c r="C9" s="19">
        <f aca="true" t="shared" si="1" ref="C9:Y9">SUM(C10:C14)</f>
        <v>8884604</v>
      </c>
      <c r="D9" s="19">
        <f>SUM(D10:D14)</f>
        <v>0</v>
      </c>
      <c r="E9" s="20">
        <f t="shared" si="1"/>
        <v>8208320</v>
      </c>
      <c r="F9" s="21">
        <f t="shared" si="1"/>
        <v>8208320</v>
      </c>
      <c r="G9" s="21">
        <f t="shared" si="1"/>
        <v>575224</v>
      </c>
      <c r="H9" s="21">
        <f t="shared" si="1"/>
        <v>502645</v>
      </c>
      <c r="I9" s="21">
        <f t="shared" si="1"/>
        <v>567865</v>
      </c>
      <c r="J9" s="21">
        <f t="shared" si="1"/>
        <v>1645734</v>
      </c>
      <c r="K9" s="21">
        <f t="shared" si="1"/>
        <v>0</v>
      </c>
      <c r="L9" s="21">
        <f t="shared" si="1"/>
        <v>377302</v>
      </c>
      <c r="M9" s="21">
        <f t="shared" si="1"/>
        <v>558200</v>
      </c>
      <c r="N9" s="21">
        <f t="shared" si="1"/>
        <v>935502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2581236</v>
      </c>
      <c r="X9" s="21">
        <f t="shared" si="1"/>
        <v>4110000</v>
      </c>
      <c r="Y9" s="21">
        <f t="shared" si="1"/>
        <v>-1528764</v>
      </c>
      <c r="Z9" s="4">
        <f>+IF(X9&lt;&gt;0,+(Y9/X9)*100,0)</f>
        <v>-37.19620437956204</v>
      </c>
      <c r="AA9" s="19">
        <f>SUM(AA10:AA14)</f>
        <v>8208320</v>
      </c>
    </row>
    <row r="10" spans="1:27" ht="13.5">
      <c r="A10" s="5" t="s">
        <v>37</v>
      </c>
      <c r="B10" s="3"/>
      <c r="C10" s="22">
        <v>437150</v>
      </c>
      <c r="D10" s="22"/>
      <c r="E10" s="23">
        <v>446720</v>
      </c>
      <c r="F10" s="24">
        <v>446720</v>
      </c>
      <c r="G10" s="24">
        <v>18992</v>
      </c>
      <c r="H10" s="24">
        <v>16291</v>
      </c>
      <c r="I10" s="24">
        <v>14529</v>
      </c>
      <c r="J10" s="24">
        <v>49812</v>
      </c>
      <c r="K10" s="24"/>
      <c r="L10" s="24">
        <v>3482</v>
      </c>
      <c r="M10" s="24">
        <v>6314</v>
      </c>
      <c r="N10" s="24">
        <v>9796</v>
      </c>
      <c r="O10" s="24"/>
      <c r="P10" s="24"/>
      <c r="Q10" s="24"/>
      <c r="R10" s="24"/>
      <c r="S10" s="24"/>
      <c r="T10" s="24"/>
      <c r="U10" s="24"/>
      <c r="V10" s="24"/>
      <c r="W10" s="24">
        <v>59608</v>
      </c>
      <c r="X10" s="24">
        <v>228000</v>
      </c>
      <c r="Y10" s="24">
        <v>-168392</v>
      </c>
      <c r="Z10" s="6">
        <v>-73.86</v>
      </c>
      <c r="AA10" s="22">
        <v>446720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8447454</v>
      </c>
      <c r="D12" s="22"/>
      <c r="E12" s="23">
        <v>7761600</v>
      </c>
      <c r="F12" s="24">
        <v>7761600</v>
      </c>
      <c r="G12" s="24">
        <v>556232</v>
      </c>
      <c r="H12" s="24">
        <v>486354</v>
      </c>
      <c r="I12" s="24">
        <v>553336</v>
      </c>
      <c r="J12" s="24">
        <v>1595922</v>
      </c>
      <c r="K12" s="24"/>
      <c r="L12" s="24">
        <v>373820</v>
      </c>
      <c r="M12" s="24">
        <v>551886</v>
      </c>
      <c r="N12" s="24">
        <v>925706</v>
      </c>
      <c r="O12" s="24"/>
      <c r="P12" s="24"/>
      <c r="Q12" s="24"/>
      <c r="R12" s="24"/>
      <c r="S12" s="24"/>
      <c r="T12" s="24"/>
      <c r="U12" s="24"/>
      <c r="V12" s="24"/>
      <c r="W12" s="24">
        <v>2521628</v>
      </c>
      <c r="X12" s="24">
        <v>3882000</v>
      </c>
      <c r="Y12" s="24">
        <v>-1360372</v>
      </c>
      <c r="Z12" s="6">
        <v>-35.04</v>
      </c>
      <c r="AA12" s="22">
        <v>7761600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9873509</v>
      </c>
      <c r="D15" s="19">
        <f>SUM(D16:D18)</f>
        <v>0</v>
      </c>
      <c r="E15" s="20">
        <f t="shared" si="2"/>
        <v>2511880</v>
      </c>
      <c r="F15" s="21">
        <f t="shared" si="2"/>
        <v>2511880</v>
      </c>
      <c r="G15" s="21">
        <f t="shared" si="2"/>
        <v>5163638</v>
      </c>
      <c r="H15" s="21">
        <f t="shared" si="2"/>
        <v>557212</v>
      </c>
      <c r="I15" s="21">
        <f t="shared" si="2"/>
        <v>1471</v>
      </c>
      <c r="J15" s="21">
        <f t="shared" si="2"/>
        <v>5722321</v>
      </c>
      <c r="K15" s="21">
        <f t="shared" si="2"/>
        <v>0</v>
      </c>
      <c r="L15" s="21">
        <f t="shared" si="2"/>
        <v>420348</v>
      </c>
      <c r="M15" s="21">
        <f t="shared" si="2"/>
        <v>9262029</v>
      </c>
      <c r="N15" s="21">
        <f t="shared" si="2"/>
        <v>9682377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15404698</v>
      </c>
      <c r="X15" s="21">
        <f t="shared" si="2"/>
        <v>1242000</v>
      </c>
      <c r="Y15" s="21">
        <f t="shared" si="2"/>
        <v>14162698</v>
      </c>
      <c r="Z15" s="4">
        <f>+IF(X15&lt;&gt;0,+(Y15/X15)*100,0)</f>
        <v>1140.3138486312398</v>
      </c>
      <c r="AA15" s="19">
        <f>SUM(AA16:AA18)</f>
        <v>2511880</v>
      </c>
    </row>
    <row r="16" spans="1:27" ht="13.5">
      <c r="A16" s="5" t="s">
        <v>43</v>
      </c>
      <c r="B16" s="3"/>
      <c r="C16" s="22">
        <v>132210</v>
      </c>
      <c r="D16" s="22"/>
      <c r="E16" s="23">
        <v>26550</v>
      </c>
      <c r="F16" s="24">
        <v>26550</v>
      </c>
      <c r="G16" s="24">
        <v>2638</v>
      </c>
      <c r="H16" s="24">
        <v>2092</v>
      </c>
      <c r="I16" s="24">
        <v>1214</v>
      </c>
      <c r="J16" s="24">
        <v>5944</v>
      </c>
      <c r="K16" s="24"/>
      <c r="L16" s="24">
        <v>3348</v>
      </c>
      <c r="M16" s="24">
        <v>771</v>
      </c>
      <c r="N16" s="24">
        <v>4119</v>
      </c>
      <c r="O16" s="24"/>
      <c r="P16" s="24"/>
      <c r="Q16" s="24"/>
      <c r="R16" s="24"/>
      <c r="S16" s="24"/>
      <c r="T16" s="24"/>
      <c r="U16" s="24"/>
      <c r="V16" s="24"/>
      <c r="W16" s="24">
        <v>10063</v>
      </c>
      <c r="X16" s="24"/>
      <c r="Y16" s="24">
        <v>10063</v>
      </c>
      <c r="Z16" s="6">
        <v>0</v>
      </c>
      <c r="AA16" s="22">
        <v>26550</v>
      </c>
    </row>
    <row r="17" spans="1:27" ht="13.5">
      <c r="A17" s="5" t="s">
        <v>44</v>
      </c>
      <c r="B17" s="3"/>
      <c r="C17" s="22">
        <v>9741299</v>
      </c>
      <c r="D17" s="22"/>
      <c r="E17" s="23">
        <v>2485330</v>
      </c>
      <c r="F17" s="24">
        <v>2485330</v>
      </c>
      <c r="G17" s="24">
        <v>5161000</v>
      </c>
      <c r="H17" s="24">
        <v>555120</v>
      </c>
      <c r="I17" s="24">
        <v>257</v>
      </c>
      <c r="J17" s="24">
        <v>5716377</v>
      </c>
      <c r="K17" s="24"/>
      <c r="L17" s="24">
        <v>417000</v>
      </c>
      <c r="M17" s="24">
        <v>9261258</v>
      </c>
      <c r="N17" s="24">
        <v>9678258</v>
      </c>
      <c r="O17" s="24"/>
      <c r="P17" s="24"/>
      <c r="Q17" s="24"/>
      <c r="R17" s="24"/>
      <c r="S17" s="24"/>
      <c r="T17" s="24"/>
      <c r="U17" s="24"/>
      <c r="V17" s="24"/>
      <c r="W17" s="24">
        <v>15394635</v>
      </c>
      <c r="X17" s="24">
        <v>1242000</v>
      </c>
      <c r="Y17" s="24">
        <v>14152635</v>
      </c>
      <c r="Z17" s="6">
        <v>1139.5</v>
      </c>
      <c r="AA17" s="22">
        <v>2485330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75828681</v>
      </c>
      <c r="D19" s="19">
        <f>SUM(D20:D23)</f>
        <v>0</v>
      </c>
      <c r="E19" s="20">
        <f t="shared" si="3"/>
        <v>59895349</v>
      </c>
      <c r="F19" s="21">
        <f t="shared" si="3"/>
        <v>59895349</v>
      </c>
      <c r="G19" s="21">
        <f t="shared" si="3"/>
        <v>3933493</v>
      </c>
      <c r="H19" s="21">
        <f t="shared" si="3"/>
        <v>3873471</v>
      </c>
      <c r="I19" s="21">
        <f t="shared" si="3"/>
        <v>3910198</v>
      </c>
      <c r="J19" s="21">
        <f t="shared" si="3"/>
        <v>11717162</v>
      </c>
      <c r="K19" s="21">
        <f t="shared" si="3"/>
        <v>0</v>
      </c>
      <c r="L19" s="21">
        <f t="shared" si="3"/>
        <v>6908087</v>
      </c>
      <c r="M19" s="21">
        <f t="shared" si="3"/>
        <v>5933532</v>
      </c>
      <c r="N19" s="21">
        <f t="shared" si="3"/>
        <v>12841619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24558781</v>
      </c>
      <c r="X19" s="21">
        <f t="shared" si="3"/>
        <v>29952000</v>
      </c>
      <c r="Y19" s="21">
        <f t="shared" si="3"/>
        <v>-5393219</v>
      </c>
      <c r="Z19" s="4">
        <f>+IF(X19&lt;&gt;0,+(Y19/X19)*100,0)</f>
        <v>-18.00620659722222</v>
      </c>
      <c r="AA19" s="19">
        <f>SUM(AA20:AA23)</f>
        <v>59895349</v>
      </c>
    </row>
    <row r="20" spans="1:27" ht="13.5">
      <c r="A20" s="5" t="s">
        <v>47</v>
      </c>
      <c r="B20" s="3"/>
      <c r="C20" s="22">
        <v>57288004</v>
      </c>
      <c r="D20" s="22"/>
      <c r="E20" s="23">
        <v>44998529</v>
      </c>
      <c r="F20" s="24">
        <v>44998529</v>
      </c>
      <c r="G20" s="24">
        <v>2932375</v>
      </c>
      <c r="H20" s="24">
        <v>2850244</v>
      </c>
      <c r="I20" s="24">
        <v>2883132</v>
      </c>
      <c r="J20" s="24">
        <v>8665751</v>
      </c>
      <c r="K20" s="24"/>
      <c r="L20" s="24">
        <v>5971838</v>
      </c>
      <c r="M20" s="24">
        <v>4930057</v>
      </c>
      <c r="N20" s="24">
        <v>10901895</v>
      </c>
      <c r="O20" s="24"/>
      <c r="P20" s="24"/>
      <c r="Q20" s="24"/>
      <c r="R20" s="24"/>
      <c r="S20" s="24"/>
      <c r="T20" s="24"/>
      <c r="U20" s="24"/>
      <c r="V20" s="24"/>
      <c r="W20" s="24">
        <v>19567646</v>
      </c>
      <c r="X20" s="24">
        <v>22500000</v>
      </c>
      <c r="Y20" s="24">
        <v>-2932354</v>
      </c>
      <c r="Z20" s="6">
        <v>-13.03</v>
      </c>
      <c r="AA20" s="22">
        <v>44998529</v>
      </c>
    </row>
    <row r="21" spans="1:27" ht="13.5">
      <c r="A21" s="5" t="s">
        <v>48</v>
      </c>
      <c r="B21" s="3"/>
      <c r="C21" s="22">
        <v>10868132</v>
      </c>
      <c r="D21" s="22"/>
      <c r="E21" s="23">
        <v>4223530</v>
      </c>
      <c r="F21" s="24">
        <v>4223530</v>
      </c>
      <c r="G21" s="24">
        <v>197620</v>
      </c>
      <c r="H21" s="24">
        <v>221171</v>
      </c>
      <c r="I21" s="24">
        <v>225078</v>
      </c>
      <c r="J21" s="24">
        <v>643869</v>
      </c>
      <c r="K21" s="24"/>
      <c r="L21" s="24">
        <v>134067</v>
      </c>
      <c r="M21" s="24">
        <v>201293</v>
      </c>
      <c r="N21" s="24">
        <v>335360</v>
      </c>
      <c r="O21" s="24"/>
      <c r="P21" s="24"/>
      <c r="Q21" s="24"/>
      <c r="R21" s="24"/>
      <c r="S21" s="24"/>
      <c r="T21" s="24"/>
      <c r="U21" s="24"/>
      <c r="V21" s="24"/>
      <c r="W21" s="24">
        <v>979229</v>
      </c>
      <c r="X21" s="24">
        <v>2112000</v>
      </c>
      <c r="Y21" s="24">
        <v>-1132771</v>
      </c>
      <c r="Z21" s="6">
        <v>-53.63</v>
      </c>
      <c r="AA21" s="22">
        <v>4223530</v>
      </c>
    </row>
    <row r="22" spans="1:27" ht="13.5">
      <c r="A22" s="5" t="s">
        <v>49</v>
      </c>
      <c r="B22" s="3"/>
      <c r="C22" s="25">
        <v>4951909</v>
      </c>
      <c r="D22" s="25"/>
      <c r="E22" s="26">
        <v>6437850</v>
      </c>
      <c r="F22" s="27">
        <v>6437850</v>
      </c>
      <c r="G22" s="27">
        <v>485489</v>
      </c>
      <c r="H22" s="27">
        <v>484212</v>
      </c>
      <c r="I22" s="27">
        <v>484000</v>
      </c>
      <c r="J22" s="27">
        <v>1453701</v>
      </c>
      <c r="K22" s="27"/>
      <c r="L22" s="27">
        <v>484086</v>
      </c>
      <c r="M22" s="27">
        <v>484086</v>
      </c>
      <c r="N22" s="27">
        <v>968172</v>
      </c>
      <c r="O22" s="27"/>
      <c r="P22" s="27"/>
      <c r="Q22" s="27"/>
      <c r="R22" s="27"/>
      <c r="S22" s="27"/>
      <c r="T22" s="27"/>
      <c r="U22" s="27"/>
      <c r="V22" s="27"/>
      <c r="W22" s="27">
        <v>2421873</v>
      </c>
      <c r="X22" s="27">
        <v>3222000</v>
      </c>
      <c r="Y22" s="27">
        <v>-800127</v>
      </c>
      <c r="Z22" s="7">
        <v>-24.83</v>
      </c>
      <c r="AA22" s="25">
        <v>6437850</v>
      </c>
    </row>
    <row r="23" spans="1:27" ht="13.5">
      <c r="A23" s="5" t="s">
        <v>50</v>
      </c>
      <c r="B23" s="3"/>
      <c r="C23" s="22">
        <v>2720636</v>
      </c>
      <c r="D23" s="22"/>
      <c r="E23" s="23">
        <v>4235440</v>
      </c>
      <c r="F23" s="24">
        <v>4235440</v>
      </c>
      <c r="G23" s="24">
        <v>318009</v>
      </c>
      <c r="H23" s="24">
        <v>317844</v>
      </c>
      <c r="I23" s="24">
        <v>317988</v>
      </c>
      <c r="J23" s="24">
        <v>953841</v>
      </c>
      <c r="K23" s="24"/>
      <c r="L23" s="24">
        <v>318096</v>
      </c>
      <c r="M23" s="24">
        <v>318096</v>
      </c>
      <c r="N23" s="24">
        <v>636192</v>
      </c>
      <c r="O23" s="24"/>
      <c r="P23" s="24"/>
      <c r="Q23" s="24"/>
      <c r="R23" s="24"/>
      <c r="S23" s="24"/>
      <c r="T23" s="24"/>
      <c r="U23" s="24"/>
      <c r="V23" s="24"/>
      <c r="W23" s="24">
        <v>1590033</v>
      </c>
      <c r="X23" s="24">
        <v>2118000</v>
      </c>
      <c r="Y23" s="24">
        <v>-527967</v>
      </c>
      <c r="Z23" s="6">
        <v>-24.93</v>
      </c>
      <c r="AA23" s="22">
        <v>4235440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155497299</v>
      </c>
      <c r="D25" s="40">
        <f>+D5+D9+D15+D19+D24</f>
        <v>0</v>
      </c>
      <c r="E25" s="41">
        <f t="shared" si="4"/>
        <v>137749749</v>
      </c>
      <c r="F25" s="42">
        <f t="shared" si="4"/>
        <v>137749749</v>
      </c>
      <c r="G25" s="42">
        <f t="shared" si="4"/>
        <v>33822265</v>
      </c>
      <c r="H25" s="42">
        <f t="shared" si="4"/>
        <v>6943068</v>
      </c>
      <c r="I25" s="42">
        <f t="shared" si="4"/>
        <v>5637095</v>
      </c>
      <c r="J25" s="42">
        <f t="shared" si="4"/>
        <v>46402428</v>
      </c>
      <c r="K25" s="42">
        <f t="shared" si="4"/>
        <v>0</v>
      </c>
      <c r="L25" s="42">
        <f t="shared" si="4"/>
        <v>22239538</v>
      </c>
      <c r="M25" s="42">
        <f t="shared" si="4"/>
        <v>21322456</v>
      </c>
      <c r="N25" s="42">
        <f t="shared" si="4"/>
        <v>43561994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89964422</v>
      </c>
      <c r="X25" s="42">
        <f t="shared" si="4"/>
        <v>68870000</v>
      </c>
      <c r="Y25" s="42">
        <f t="shared" si="4"/>
        <v>21094422</v>
      </c>
      <c r="Z25" s="43">
        <f>+IF(X25&lt;&gt;0,+(Y25/X25)*100,0)</f>
        <v>30.629333526934804</v>
      </c>
      <c r="AA25" s="40">
        <f>+AA5+AA9+AA15+AA19+AA24</f>
        <v>137749749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74016972</v>
      </c>
      <c r="D28" s="19">
        <f>SUM(D29:D31)</f>
        <v>0</v>
      </c>
      <c r="E28" s="20">
        <f t="shared" si="5"/>
        <v>49875009</v>
      </c>
      <c r="F28" s="21">
        <f t="shared" si="5"/>
        <v>49875009</v>
      </c>
      <c r="G28" s="21">
        <f t="shared" si="5"/>
        <v>2794358</v>
      </c>
      <c r="H28" s="21">
        <f t="shared" si="5"/>
        <v>2363986</v>
      </c>
      <c r="I28" s="21">
        <f t="shared" si="5"/>
        <v>2450390</v>
      </c>
      <c r="J28" s="21">
        <f t="shared" si="5"/>
        <v>7608734</v>
      </c>
      <c r="K28" s="21">
        <f t="shared" si="5"/>
        <v>0</v>
      </c>
      <c r="L28" s="21">
        <f t="shared" si="5"/>
        <v>3386087</v>
      </c>
      <c r="M28" s="21">
        <f t="shared" si="5"/>
        <v>5742571</v>
      </c>
      <c r="N28" s="21">
        <f t="shared" si="5"/>
        <v>9128658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16737392</v>
      </c>
      <c r="X28" s="21">
        <f t="shared" si="5"/>
        <v>24942000</v>
      </c>
      <c r="Y28" s="21">
        <f t="shared" si="5"/>
        <v>-8204608</v>
      </c>
      <c r="Z28" s="4">
        <f>+IF(X28&lt;&gt;0,+(Y28/X28)*100,0)</f>
        <v>-32.89474781493064</v>
      </c>
      <c r="AA28" s="19">
        <f>SUM(AA29:AA31)</f>
        <v>49875009</v>
      </c>
    </row>
    <row r="29" spans="1:27" ht="13.5">
      <c r="A29" s="5" t="s">
        <v>33</v>
      </c>
      <c r="B29" s="3"/>
      <c r="C29" s="22">
        <v>13832741</v>
      </c>
      <c r="D29" s="22"/>
      <c r="E29" s="23">
        <v>10456059</v>
      </c>
      <c r="F29" s="24">
        <v>10456059</v>
      </c>
      <c r="G29" s="24">
        <v>1202612</v>
      </c>
      <c r="H29" s="24">
        <v>855915</v>
      </c>
      <c r="I29" s="24">
        <v>691187</v>
      </c>
      <c r="J29" s="24">
        <v>2749714</v>
      </c>
      <c r="K29" s="24"/>
      <c r="L29" s="24">
        <v>1440927</v>
      </c>
      <c r="M29" s="24">
        <v>639853</v>
      </c>
      <c r="N29" s="24">
        <v>2080780</v>
      </c>
      <c r="O29" s="24"/>
      <c r="P29" s="24"/>
      <c r="Q29" s="24"/>
      <c r="R29" s="24"/>
      <c r="S29" s="24"/>
      <c r="T29" s="24"/>
      <c r="U29" s="24"/>
      <c r="V29" s="24"/>
      <c r="W29" s="24">
        <v>4830494</v>
      </c>
      <c r="X29" s="24">
        <v>5226000</v>
      </c>
      <c r="Y29" s="24">
        <v>-395506</v>
      </c>
      <c r="Z29" s="6">
        <v>-7.57</v>
      </c>
      <c r="AA29" s="22">
        <v>10456059</v>
      </c>
    </row>
    <row r="30" spans="1:27" ht="13.5">
      <c r="A30" s="5" t="s">
        <v>34</v>
      </c>
      <c r="B30" s="3"/>
      <c r="C30" s="25">
        <v>50448545</v>
      </c>
      <c r="D30" s="25"/>
      <c r="E30" s="26">
        <v>28414310</v>
      </c>
      <c r="F30" s="27">
        <v>28414310</v>
      </c>
      <c r="G30" s="27">
        <v>1011779</v>
      </c>
      <c r="H30" s="27">
        <v>962347</v>
      </c>
      <c r="I30" s="27">
        <v>1135367</v>
      </c>
      <c r="J30" s="27">
        <v>3109493</v>
      </c>
      <c r="K30" s="27"/>
      <c r="L30" s="27">
        <v>1291654</v>
      </c>
      <c r="M30" s="27">
        <v>3976039</v>
      </c>
      <c r="N30" s="27">
        <v>5267693</v>
      </c>
      <c r="O30" s="27"/>
      <c r="P30" s="27"/>
      <c r="Q30" s="27"/>
      <c r="R30" s="27"/>
      <c r="S30" s="27"/>
      <c r="T30" s="27"/>
      <c r="U30" s="27"/>
      <c r="V30" s="27"/>
      <c r="W30" s="27">
        <v>8377186</v>
      </c>
      <c r="X30" s="27">
        <v>14208000</v>
      </c>
      <c r="Y30" s="27">
        <v>-5830814</v>
      </c>
      <c r="Z30" s="7">
        <v>-41.04</v>
      </c>
      <c r="AA30" s="25">
        <v>28414310</v>
      </c>
    </row>
    <row r="31" spans="1:27" ht="13.5">
      <c r="A31" s="5" t="s">
        <v>35</v>
      </c>
      <c r="B31" s="3"/>
      <c r="C31" s="22">
        <v>9735686</v>
      </c>
      <c r="D31" s="22"/>
      <c r="E31" s="23">
        <v>11004640</v>
      </c>
      <c r="F31" s="24">
        <v>11004640</v>
      </c>
      <c r="G31" s="24">
        <v>579967</v>
      </c>
      <c r="H31" s="24">
        <v>545724</v>
      </c>
      <c r="I31" s="24">
        <v>623836</v>
      </c>
      <c r="J31" s="24">
        <v>1749527</v>
      </c>
      <c r="K31" s="24"/>
      <c r="L31" s="24">
        <v>653506</v>
      </c>
      <c r="M31" s="24">
        <v>1126679</v>
      </c>
      <c r="N31" s="24">
        <v>1780185</v>
      </c>
      <c r="O31" s="24"/>
      <c r="P31" s="24"/>
      <c r="Q31" s="24"/>
      <c r="R31" s="24"/>
      <c r="S31" s="24"/>
      <c r="T31" s="24"/>
      <c r="U31" s="24"/>
      <c r="V31" s="24"/>
      <c r="W31" s="24">
        <v>3529712</v>
      </c>
      <c r="X31" s="24">
        <v>5508000</v>
      </c>
      <c r="Y31" s="24">
        <v>-1978288</v>
      </c>
      <c r="Z31" s="6">
        <v>-35.92</v>
      </c>
      <c r="AA31" s="22">
        <v>11004640</v>
      </c>
    </row>
    <row r="32" spans="1:27" ht="13.5">
      <c r="A32" s="2" t="s">
        <v>36</v>
      </c>
      <c r="B32" s="3"/>
      <c r="C32" s="19">
        <f aca="true" t="shared" si="6" ref="C32:Y32">SUM(C33:C37)</f>
        <v>11467500</v>
      </c>
      <c r="D32" s="19">
        <f>SUM(D33:D37)</f>
        <v>0</v>
      </c>
      <c r="E32" s="20">
        <f t="shared" si="6"/>
        <v>14814820</v>
      </c>
      <c r="F32" s="21">
        <f t="shared" si="6"/>
        <v>14814820</v>
      </c>
      <c r="G32" s="21">
        <f t="shared" si="6"/>
        <v>1109607</v>
      </c>
      <c r="H32" s="21">
        <f t="shared" si="6"/>
        <v>1016899</v>
      </c>
      <c r="I32" s="21">
        <f t="shared" si="6"/>
        <v>1158492</v>
      </c>
      <c r="J32" s="21">
        <f t="shared" si="6"/>
        <v>3284998</v>
      </c>
      <c r="K32" s="21">
        <f t="shared" si="6"/>
        <v>0</v>
      </c>
      <c r="L32" s="21">
        <f t="shared" si="6"/>
        <v>851827</v>
      </c>
      <c r="M32" s="21">
        <f t="shared" si="6"/>
        <v>951677</v>
      </c>
      <c r="N32" s="21">
        <f t="shared" si="6"/>
        <v>1803504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5088502</v>
      </c>
      <c r="X32" s="21">
        <f t="shared" si="6"/>
        <v>7410000</v>
      </c>
      <c r="Y32" s="21">
        <f t="shared" si="6"/>
        <v>-2321498</v>
      </c>
      <c r="Z32" s="4">
        <f>+IF(X32&lt;&gt;0,+(Y32/X32)*100,0)</f>
        <v>-31.329257759784074</v>
      </c>
      <c r="AA32" s="19">
        <f>SUM(AA33:AA37)</f>
        <v>14814820</v>
      </c>
    </row>
    <row r="33" spans="1:27" ht="13.5">
      <c r="A33" s="5" t="s">
        <v>37</v>
      </c>
      <c r="B33" s="3"/>
      <c r="C33" s="22">
        <v>3896618</v>
      </c>
      <c r="D33" s="22"/>
      <c r="E33" s="23">
        <v>5963610</v>
      </c>
      <c r="F33" s="24">
        <v>5963610</v>
      </c>
      <c r="G33" s="24">
        <v>324646</v>
      </c>
      <c r="H33" s="24">
        <v>307249</v>
      </c>
      <c r="I33" s="24">
        <v>461140</v>
      </c>
      <c r="J33" s="24">
        <v>1093035</v>
      </c>
      <c r="K33" s="24"/>
      <c r="L33" s="24">
        <v>329636</v>
      </c>
      <c r="M33" s="24">
        <v>305693</v>
      </c>
      <c r="N33" s="24">
        <v>635329</v>
      </c>
      <c r="O33" s="24"/>
      <c r="P33" s="24"/>
      <c r="Q33" s="24"/>
      <c r="R33" s="24"/>
      <c r="S33" s="24"/>
      <c r="T33" s="24"/>
      <c r="U33" s="24"/>
      <c r="V33" s="24"/>
      <c r="W33" s="24">
        <v>1728364</v>
      </c>
      <c r="X33" s="24">
        <v>2982000</v>
      </c>
      <c r="Y33" s="24">
        <v>-1253636</v>
      </c>
      <c r="Z33" s="6">
        <v>-42.04</v>
      </c>
      <c r="AA33" s="22">
        <v>5963610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7570882</v>
      </c>
      <c r="D35" s="22"/>
      <c r="E35" s="23">
        <v>8851210</v>
      </c>
      <c r="F35" s="24">
        <v>8851210</v>
      </c>
      <c r="G35" s="24">
        <v>784961</v>
      </c>
      <c r="H35" s="24">
        <v>709650</v>
      </c>
      <c r="I35" s="24">
        <v>697352</v>
      </c>
      <c r="J35" s="24">
        <v>2191963</v>
      </c>
      <c r="K35" s="24"/>
      <c r="L35" s="24">
        <v>522191</v>
      </c>
      <c r="M35" s="24">
        <v>645984</v>
      </c>
      <c r="N35" s="24">
        <v>1168175</v>
      </c>
      <c r="O35" s="24"/>
      <c r="P35" s="24"/>
      <c r="Q35" s="24"/>
      <c r="R35" s="24"/>
      <c r="S35" s="24"/>
      <c r="T35" s="24"/>
      <c r="U35" s="24"/>
      <c r="V35" s="24"/>
      <c r="W35" s="24">
        <v>3360138</v>
      </c>
      <c r="X35" s="24">
        <v>4428000</v>
      </c>
      <c r="Y35" s="24">
        <v>-1067862</v>
      </c>
      <c r="Z35" s="6">
        <v>-24.12</v>
      </c>
      <c r="AA35" s="22">
        <v>8851210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12720611</v>
      </c>
      <c r="D38" s="19">
        <f>SUM(D39:D41)</f>
        <v>0</v>
      </c>
      <c r="E38" s="20">
        <f t="shared" si="7"/>
        <v>13711179</v>
      </c>
      <c r="F38" s="21">
        <f t="shared" si="7"/>
        <v>13711179</v>
      </c>
      <c r="G38" s="21">
        <f t="shared" si="7"/>
        <v>566248</v>
      </c>
      <c r="H38" s="21">
        <f t="shared" si="7"/>
        <v>817681</v>
      </c>
      <c r="I38" s="21">
        <f t="shared" si="7"/>
        <v>704328</v>
      </c>
      <c r="J38" s="21">
        <f t="shared" si="7"/>
        <v>2088257</v>
      </c>
      <c r="K38" s="21">
        <f t="shared" si="7"/>
        <v>0</v>
      </c>
      <c r="L38" s="21">
        <f t="shared" si="7"/>
        <v>680934</v>
      </c>
      <c r="M38" s="21">
        <f t="shared" si="7"/>
        <v>766017</v>
      </c>
      <c r="N38" s="21">
        <f t="shared" si="7"/>
        <v>1446951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3535208</v>
      </c>
      <c r="X38" s="21">
        <f t="shared" si="7"/>
        <v>6852000</v>
      </c>
      <c r="Y38" s="21">
        <f t="shared" si="7"/>
        <v>-3316792</v>
      </c>
      <c r="Z38" s="4">
        <f>+IF(X38&lt;&gt;0,+(Y38/X38)*100,0)</f>
        <v>-48.40618797431407</v>
      </c>
      <c r="AA38" s="19">
        <f>SUM(AA39:AA41)</f>
        <v>13711179</v>
      </c>
    </row>
    <row r="39" spans="1:27" ht="13.5">
      <c r="A39" s="5" t="s">
        <v>43</v>
      </c>
      <c r="B39" s="3"/>
      <c r="C39" s="22">
        <v>6706434</v>
      </c>
      <c r="D39" s="22"/>
      <c r="E39" s="23">
        <v>5955240</v>
      </c>
      <c r="F39" s="24">
        <v>5955240</v>
      </c>
      <c r="G39" s="24">
        <v>244974</v>
      </c>
      <c r="H39" s="24">
        <v>458182</v>
      </c>
      <c r="I39" s="24">
        <v>348181</v>
      </c>
      <c r="J39" s="24">
        <v>1051337</v>
      </c>
      <c r="K39" s="24"/>
      <c r="L39" s="24">
        <v>302428</v>
      </c>
      <c r="M39" s="24">
        <v>492917</v>
      </c>
      <c r="N39" s="24">
        <v>795345</v>
      </c>
      <c r="O39" s="24"/>
      <c r="P39" s="24"/>
      <c r="Q39" s="24"/>
      <c r="R39" s="24"/>
      <c r="S39" s="24"/>
      <c r="T39" s="24"/>
      <c r="U39" s="24"/>
      <c r="V39" s="24"/>
      <c r="W39" s="24">
        <v>1846682</v>
      </c>
      <c r="X39" s="24">
        <v>2976000</v>
      </c>
      <c r="Y39" s="24">
        <v>-1129318</v>
      </c>
      <c r="Z39" s="6">
        <v>-37.95</v>
      </c>
      <c r="AA39" s="22">
        <v>5955240</v>
      </c>
    </row>
    <row r="40" spans="1:27" ht="13.5">
      <c r="A40" s="5" t="s">
        <v>44</v>
      </c>
      <c r="B40" s="3"/>
      <c r="C40" s="22">
        <v>6014177</v>
      </c>
      <c r="D40" s="22"/>
      <c r="E40" s="23">
        <v>7755939</v>
      </c>
      <c r="F40" s="24">
        <v>7755939</v>
      </c>
      <c r="G40" s="24">
        <v>321274</v>
      </c>
      <c r="H40" s="24">
        <v>359499</v>
      </c>
      <c r="I40" s="24">
        <v>356147</v>
      </c>
      <c r="J40" s="24">
        <v>1036920</v>
      </c>
      <c r="K40" s="24"/>
      <c r="L40" s="24">
        <v>378506</v>
      </c>
      <c r="M40" s="24">
        <v>273100</v>
      </c>
      <c r="N40" s="24">
        <v>651606</v>
      </c>
      <c r="O40" s="24"/>
      <c r="P40" s="24"/>
      <c r="Q40" s="24"/>
      <c r="R40" s="24"/>
      <c r="S40" s="24"/>
      <c r="T40" s="24"/>
      <c r="U40" s="24"/>
      <c r="V40" s="24"/>
      <c r="W40" s="24">
        <v>1688526</v>
      </c>
      <c r="X40" s="24">
        <v>3876000</v>
      </c>
      <c r="Y40" s="24">
        <v>-2187474</v>
      </c>
      <c r="Z40" s="6">
        <v>-56.44</v>
      </c>
      <c r="AA40" s="22">
        <v>7755939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49603734</v>
      </c>
      <c r="D42" s="19">
        <f>SUM(D43:D46)</f>
        <v>0</v>
      </c>
      <c r="E42" s="20">
        <f t="shared" si="8"/>
        <v>59192500</v>
      </c>
      <c r="F42" s="21">
        <f t="shared" si="8"/>
        <v>59192500</v>
      </c>
      <c r="G42" s="21">
        <f t="shared" si="8"/>
        <v>3862654</v>
      </c>
      <c r="H42" s="21">
        <f t="shared" si="8"/>
        <v>5842471</v>
      </c>
      <c r="I42" s="21">
        <f t="shared" si="8"/>
        <v>4626445</v>
      </c>
      <c r="J42" s="21">
        <f t="shared" si="8"/>
        <v>14331570</v>
      </c>
      <c r="K42" s="21">
        <f t="shared" si="8"/>
        <v>0</v>
      </c>
      <c r="L42" s="21">
        <f t="shared" si="8"/>
        <v>3139814</v>
      </c>
      <c r="M42" s="21">
        <f t="shared" si="8"/>
        <v>6449416</v>
      </c>
      <c r="N42" s="21">
        <f t="shared" si="8"/>
        <v>9589230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23920800</v>
      </c>
      <c r="X42" s="21">
        <f t="shared" si="8"/>
        <v>29598000</v>
      </c>
      <c r="Y42" s="21">
        <f t="shared" si="8"/>
        <v>-5677200</v>
      </c>
      <c r="Z42" s="4">
        <f>+IF(X42&lt;&gt;0,+(Y42/X42)*100,0)</f>
        <v>-19.18102574498277</v>
      </c>
      <c r="AA42" s="19">
        <f>SUM(AA43:AA46)</f>
        <v>59192500</v>
      </c>
    </row>
    <row r="43" spans="1:27" ht="13.5">
      <c r="A43" s="5" t="s">
        <v>47</v>
      </c>
      <c r="B43" s="3"/>
      <c r="C43" s="22">
        <v>43766512</v>
      </c>
      <c r="D43" s="22"/>
      <c r="E43" s="23">
        <v>49443380</v>
      </c>
      <c r="F43" s="24">
        <v>49443380</v>
      </c>
      <c r="G43" s="24">
        <v>3439183</v>
      </c>
      <c r="H43" s="24">
        <v>5278985</v>
      </c>
      <c r="I43" s="24">
        <v>4035946</v>
      </c>
      <c r="J43" s="24">
        <v>12754114</v>
      </c>
      <c r="K43" s="24"/>
      <c r="L43" s="24">
        <v>2520147</v>
      </c>
      <c r="M43" s="24">
        <v>5879391</v>
      </c>
      <c r="N43" s="24">
        <v>8399538</v>
      </c>
      <c r="O43" s="24"/>
      <c r="P43" s="24"/>
      <c r="Q43" s="24"/>
      <c r="R43" s="24"/>
      <c r="S43" s="24"/>
      <c r="T43" s="24"/>
      <c r="U43" s="24"/>
      <c r="V43" s="24"/>
      <c r="W43" s="24">
        <v>21153652</v>
      </c>
      <c r="X43" s="24">
        <v>24720000</v>
      </c>
      <c r="Y43" s="24">
        <v>-3566348</v>
      </c>
      <c r="Z43" s="6">
        <v>-14.43</v>
      </c>
      <c r="AA43" s="22">
        <v>49443380</v>
      </c>
    </row>
    <row r="44" spans="1:27" ht="13.5">
      <c r="A44" s="5" t="s">
        <v>48</v>
      </c>
      <c r="B44" s="3"/>
      <c r="C44" s="22">
        <v>4072650</v>
      </c>
      <c r="D44" s="22"/>
      <c r="E44" s="23">
        <v>4974600</v>
      </c>
      <c r="F44" s="24">
        <v>4974600</v>
      </c>
      <c r="G44" s="24">
        <v>211770</v>
      </c>
      <c r="H44" s="24">
        <v>245470</v>
      </c>
      <c r="I44" s="24">
        <v>256559</v>
      </c>
      <c r="J44" s="24">
        <v>713799</v>
      </c>
      <c r="K44" s="24"/>
      <c r="L44" s="24">
        <v>263876</v>
      </c>
      <c r="M44" s="24">
        <v>279632</v>
      </c>
      <c r="N44" s="24">
        <v>543508</v>
      </c>
      <c r="O44" s="24"/>
      <c r="P44" s="24"/>
      <c r="Q44" s="24"/>
      <c r="R44" s="24"/>
      <c r="S44" s="24"/>
      <c r="T44" s="24"/>
      <c r="U44" s="24"/>
      <c r="V44" s="24"/>
      <c r="W44" s="24">
        <v>1257307</v>
      </c>
      <c r="X44" s="24">
        <v>2490000</v>
      </c>
      <c r="Y44" s="24">
        <v>-1232693</v>
      </c>
      <c r="Z44" s="6">
        <v>-49.51</v>
      </c>
      <c r="AA44" s="22">
        <v>4974600</v>
      </c>
    </row>
    <row r="45" spans="1:27" ht="13.5">
      <c r="A45" s="5" t="s">
        <v>49</v>
      </c>
      <c r="B45" s="3"/>
      <c r="C45" s="25">
        <v>3374689</v>
      </c>
      <c r="D45" s="25"/>
      <c r="E45" s="26">
        <v>3573340</v>
      </c>
      <c r="F45" s="27">
        <v>3573340</v>
      </c>
      <c r="G45" s="27">
        <v>177791</v>
      </c>
      <c r="H45" s="27">
        <v>215201</v>
      </c>
      <c r="I45" s="27">
        <v>216812</v>
      </c>
      <c r="J45" s="27">
        <v>609804</v>
      </c>
      <c r="K45" s="27"/>
      <c r="L45" s="27">
        <v>271631</v>
      </c>
      <c r="M45" s="27">
        <v>202687</v>
      </c>
      <c r="N45" s="27">
        <v>474318</v>
      </c>
      <c r="O45" s="27"/>
      <c r="P45" s="27"/>
      <c r="Q45" s="27"/>
      <c r="R45" s="27"/>
      <c r="S45" s="27"/>
      <c r="T45" s="27"/>
      <c r="U45" s="27"/>
      <c r="V45" s="27"/>
      <c r="W45" s="27">
        <v>1084122</v>
      </c>
      <c r="X45" s="27">
        <v>1788000</v>
      </c>
      <c r="Y45" s="27">
        <v>-703878</v>
      </c>
      <c r="Z45" s="7">
        <v>-39.37</v>
      </c>
      <c r="AA45" s="25">
        <v>3573340</v>
      </c>
    </row>
    <row r="46" spans="1:27" ht="13.5">
      <c r="A46" s="5" t="s">
        <v>50</v>
      </c>
      <c r="B46" s="3"/>
      <c r="C46" s="22">
        <v>-1610117</v>
      </c>
      <c r="D46" s="22"/>
      <c r="E46" s="23">
        <v>1201180</v>
      </c>
      <c r="F46" s="24">
        <v>1201180</v>
      </c>
      <c r="G46" s="24">
        <v>33910</v>
      </c>
      <c r="H46" s="24">
        <v>102815</v>
      </c>
      <c r="I46" s="24">
        <v>117128</v>
      </c>
      <c r="J46" s="24">
        <v>253853</v>
      </c>
      <c r="K46" s="24"/>
      <c r="L46" s="24">
        <v>84160</v>
      </c>
      <c r="M46" s="24">
        <v>87706</v>
      </c>
      <c r="N46" s="24">
        <v>171866</v>
      </c>
      <c r="O46" s="24"/>
      <c r="P46" s="24"/>
      <c r="Q46" s="24"/>
      <c r="R46" s="24"/>
      <c r="S46" s="24"/>
      <c r="T46" s="24"/>
      <c r="U46" s="24"/>
      <c r="V46" s="24"/>
      <c r="W46" s="24">
        <v>425719</v>
      </c>
      <c r="X46" s="24">
        <v>600000</v>
      </c>
      <c r="Y46" s="24">
        <v>-174281</v>
      </c>
      <c r="Z46" s="6">
        <v>-29.05</v>
      </c>
      <c r="AA46" s="22">
        <v>1201180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147808817</v>
      </c>
      <c r="D48" s="40">
        <f>+D28+D32+D38+D42+D47</f>
        <v>0</v>
      </c>
      <c r="E48" s="41">
        <f t="shared" si="9"/>
        <v>137593508</v>
      </c>
      <c r="F48" s="42">
        <f t="shared" si="9"/>
        <v>137593508</v>
      </c>
      <c r="G48" s="42">
        <f t="shared" si="9"/>
        <v>8332867</v>
      </c>
      <c r="H48" s="42">
        <f t="shared" si="9"/>
        <v>10041037</v>
      </c>
      <c r="I48" s="42">
        <f t="shared" si="9"/>
        <v>8939655</v>
      </c>
      <c r="J48" s="42">
        <f t="shared" si="9"/>
        <v>27313559</v>
      </c>
      <c r="K48" s="42">
        <f t="shared" si="9"/>
        <v>0</v>
      </c>
      <c r="L48" s="42">
        <f t="shared" si="9"/>
        <v>8058662</v>
      </c>
      <c r="M48" s="42">
        <f t="shared" si="9"/>
        <v>13909681</v>
      </c>
      <c r="N48" s="42">
        <f t="shared" si="9"/>
        <v>21968343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49281902</v>
      </c>
      <c r="X48" s="42">
        <f t="shared" si="9"/>
        <v>68802000</v>
      </c>
      <c r="Y48" s="42">
        <f t="shared" si="9"/>
        <v>-19520098</v>
      </c>
      <c r="Z48" s="43">
        <f>+IF(X48&lt;&gt;0,+(Y48/X48)*100,0)</f>
        <v>-28.371410714804803</v>
      </c>
      <c r="AA48" s="40">
        <f>+AA28+AA32+AA38+AA42+AA47</f>
        <v>137593508</v>
      </c>
    </row>
    <row r="49" spans="1:27" ht="13.5">
      <c r="A49" s="14" t="s">
        <v>58</v>
      </c>
      <c r="B49" s="15"/>
      <c r="C49" s="44">
        <f aca="true" t="shared" si="10" ref="C49:Y49">+C25-C48</f>
        <v>7688482</v>
      </c>
      <c r="D49" s="44">
        <f>+D25-D48</f>
        <v>0</v>
      </c>
      <c r="E49" s="45">
        <f t="shared" si="10"/>
        <v>156241</v>
      </c>
      <c r="F49" s="46">
        <f t="shared" si="10"/>
        <v>156241</v>
      </c>
      <c r="G49" s="46">
        <f t="shared" si="10"/>
        <v>25489398</v>
      </c>
      <c r="H49" s="46">
        <f t="shared" si="10"/>
        <v>-3097969</v>
      </c>
      <c r="I49" s="46">
        <f t="shared" si="10"/>
        <v>-3302560</v>
      </c>
      <c r="J49" s="46">
        <f t="shared" si="10"/>
        <v>19088869</v>
      </c>
      <c r="K49" s="46">
        <f t="shared" si="10"/>
        <v>0</v>
      </c>
      <c r="L49" s="46">
        <f t="shared" si="10"/>
        <v>14180876</v>
      </c>
      <c r="M49" s="46">
        <f t="shared" si="10"/>
        <v>7412775</v>
      </c>
      <c r="N49" s="46">
        <f t="shared" si="10"/>
        <v>21593651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40682520</v>
      </c>
      <c r="X49" s="46">
        <f>IF(F25=F48,0,X25-X48)</f>
        <v>68000</v>
      </c>
      <c r="Y49" s="46">
        <f t="shared" si="10"/>
        <v>40614520</v>
      </c>
      <c r="Z49" s="47">
        <f>+IF(X49&lt;&gt;0,+(Y49/X49)*100,0)</f>
        <v>59727.23529411764</v>
      </c>
      <c r="AA49" s="44">
        <f>+AA25-AA48</f>
        <v>156241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247959867</v>
      </c>
      <c r="F5" s="21">
        <f t="shared" si="0"/>
        <v>250806897</v>
      </c>
      <c r="G5" s="21">
        <f t="shared" si="0"/>
        <v>53648408</v>
      </c>
      <c r="H5" s="21">
        <f t="shared" si="0"/>
        <v>11747070</v>
      </c>
      <c r="I5" s="21">
        <f t="shared" si="0"/>
        <v>11141422</v>
      </c>
      <c r="J5" s="21">
        <f t="shared" si="0"/>
        <v>76536900</v>
      </c>
      <c r="K5" s="21">
        <f t="shared" si="0"/>
        <v>12857168</v>
      </c>
      <c r="L5" s="21">
        <f t="shared" si="0"/>
        <v>11348514</v>
      </c>
      <c r="M5" s="21">
        <f t="shared" si="0"/>
        <v>24400445</v>
      </c>
      <c r="N5" s="21">
        <f t="shared" si="0"/>
        <v>48606127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125143027</v>
      </c>
      <c r="X5" s="21">
        <f t="shared" si="0"/>
        <v>123979992</v>
      </c>
      <c r="Y5" s="21">
        <f t="shared" si="0"/>
        <v>1163035</v>
      </c>
      <c r="Z5" s="4">
        <f>+IF(X5&lt;&gt;0,+(Y5/X5)*100,0)</f>
        <v>0.9380828158143453</v>
      </c>
      <c r="AA5" s="19">
        <f>SUM(AA6:AA8)</f>
        <v>250806897</v>
      </c>
    </row>
    <row r="6" spans="1:27" ht="13.5">
      <c r="A6" s="5" t="s">
        <v>33</v>
      </c>
      <c r="B6" s="3"/>
      <c r="C6" s="22"/>
      <c r="D6" s="22"/>
      <c r="E6" s="23">
        <v>893000</v>
      </c>
      <c r="F6" s="24">
        <v>2151173</v>
      </c>
      <c r="G6" s="24"/>
      <c r="H6" s="24">
        <v>934000</v>
      </c>
      <c r="I6" s="24"/>
      <c r="J6" s="24">
        <v>934000</v>
      </c>
      <c r="K6" s="24"/>
      <c r="L6" s="24">
        <v>324173</v>
      </c>
      <c r="M6" s="24"/>
      <c r="N6" s="24">
        <v>324173</v>
      </c>
      <c r="O6" s="24"/>
      <c r="P6" s="24"/>
      <c r="Q6" s="24"/>
      <c r="R6" s="24"/>
      <c r="S6" s="24"/>
      <c r="T6" s="24"/>
      <c r="U6" s="24"/>
      <c r="V6" s="24"/>
      <c r="W6" s="24">
        <v>1258173</v>
      </c>
      <c r="X6" s="24">
        <v>446496</v>
      </c>
      <c r="Y6" s="24">
        <v>811677</v>
      </c>
      <c r="Z6" s="6">
        <v>181.79</v>
      </c>
      <c r="AA6" s="22">
        <v>2151173</v>
      </c>
    </row>
    <row r="7" spans="1:27" ht="13.5">
      <c r="A7" s="5" t="s">
        <v>34</v>
      </c>
      <c r="B7" s="3"/>
      <c r="C7" s="25"/>
      <c r="D7" s="25"/>
      <c r="E7" s="26">
        <v>242293082</v>
      </c>
      <c r="F7" s="27">
        <v>246000559</v>
      </c>
      <c r="G7" s="27">
        <v>53530888</v>
      </c>
      <c r="H7" s="27">
        <v>10712949</v>
      </c>
      <c r="I7" s="27">
        <v>11044346</v>
      </c>
      <c r="J7" s="27">
        <v>75288183</v>
      </c>
      <c r="K7" s="27">
        <v>12761709</v>
      </c>
      <c r="L7" s="27">
        <v>10930291</v>
      </c>
      <c r="M7" s="27">
        <v>24280536</v>
      </c>
      <c r="N7" s="27">
        <v>47972536</v>
      </c>
      <c r="O7" s="27"/>
      <c r="P7" s="27"/>
      <c r="Q7" s="27"/>
      <c r="R7" s="27"/>
      <c r="S7" s="27"/>
      <c r="T7" s="27"/>
      <c r="U7" s="27"/>
      <c r="V7" s="27"/>
      <c r="W7" s="27">
        <v>123260719</v>
      </c>
      <c r="X7" s="27">
        <v>121146498</v>
      </c>
      <c r="Y7" s="27">
        <v>2114221</v>
      </c>
      <c r="Z7" s="7">
        <v>1.75</v>
      </c>
      <c r="AA7" s="25">
        <v>246000559</v>
      </c>
    </row>
    <row r="8" spans="1:27" ht="13.5">
      <c r="A8" s="5" t="s">
        <v>35</v>
      </c>
      <c r="B8" s="3"/>
      <c r="C8" s="22"/>
      <c r="D8" s="22"/>
      <c r="E8" s="23">
        <v>4773785</v>
      </c>
      <c r="F8" s="24">
        <v>2655165</v>
      </c>
      <c r="G8" s="24">
        <v>117520</v>
      </c>
      <c r="H8" s="24">
        <v>100121</v>
      </c>
      <c r="I8" s="24">
        <v>97076</v>
      </c>
      <c r="J8" s="24">
        <v>314717</v>
      </c>
      <c r="K8" s="24">
        <v>95459</v>
      </c>
      <c r="L8" s="24">
        <v>94050</v>
      </c>
      <c r="M8" s="24">
        <v>119909</v>
      </c>
      <c r="N8" s="24">
        <v>309418</v>
      </c>
      <c r="O8" s="24"/>
      <c r="P8" s="24"/>
      <c r="Q8" s="24"/>
      <c r="R8" s="24"/>
      <c r="S8" s="24"/>
      <c r="T8" s="24"/>
      <c r="U8" s="24"/>
      <c r="V8" s="24"/>
      <c r="W8" s="24">
        <v>624135</v>
      </c>
      <c r="X8" s="24">
        <v>2386998</v>
      </c>
      <c r="Y8" s="24">
        <v>-1762863</v>
      </c>
      <c r="Z8" s="6">
        <v>-73.85</v>
      </c>
      <c r="AA8" s="22">
        <v>2655165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16829171</v>
      </c>
      <c r="F9" s="21">
        <f t="shared" si="1"/>
        <v>10966829</v>
      </c>
      <c r="G9" s="21">
        <f t="shared" si="1"/>
        <v>549936</v>
      </c>
      <c r="H9" s="21">
        <f t="shared" si="1"/>
        <v>406805</v>
      </c>
      <c r="I9" s="21">
        <f t="shared" si="1"/>
        <v>760586</v>
      </c>
      <c r="J9" s="21">
        <f t="shared" si="1"/>
        <v>1717327</v>
      </c>
      <c r="K9" s="21">
        <f t="shared" si="1"/>
        <v>693467</v>
      </c>
      <c r="L9" s="21">
        <f t="shared" si="1"/>
        <v>497548</v>
      </c>
      <c r="M9" s="21">
        <f t="shared" si="1"/>
        <v>933797</v>
      </c>
      <c r="N9" s="21">
        <f t="shared" si="1"/>
        <v>2124812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3842139</v>
      </c>
      <c r="X9" s="21">
        <f t="shared" si="1"/>
        <v>8414496</v>
      </c>
      <c r="Y9" s="21">
        <f t="shared" si="1"/>
        <v>-4572357</v>
      </c>
      <c r="Z9" s="4">
        <f>+IF(X9&lt;&gt;0,+(Y9/X9)*100,0)</f>
        <v>-54.339047757584055</v>
      </c>
      <c r="AA9" s="19">
        <f>SUM(AA10:AA14)</f>
        <v>10966829</v>
      </c>
    </row>
    <row r="10" spans="1:27" ht="13.5">
      <c r="A10" s="5" t="s">
        <v>37</v>
      </c>
      <c r="B10" s="3"/>
      <c r="C10" s="22"/>
      <c r="D10" s="22"/>
      <c r="E10" s="23">
        <v>2304400</v>
      </c>
      <c r="F10" s="24">
        <v>2370138</v>
      </c>
      <c r="G10" s="24">
        <v>140355</v>
      </c>
      <c r="H10" s="24">
        <v>99969</v>
      </c>
      <c r="I10" s="24">
        <v>107216</v>
      </c>
      <c r="J10" s="24">
        <v>347540</v>
      </c>
      <c r="K10" s="24">
        <v>116686</v>
      </c>
      <c r="L10" s="24">
        <v>107646</v>
      </c>
      <c r="M10" s="24">
        <v>93835</v>
      </c>
      <c r="N10" s="24">
        <v>318167</v>
      </c>
      <c r="O10" s="24"/>
      <c r="P10" s="24"/>
      <c r="Q10" s="24"/>
      <c r="R10" s="24"/>
      <c r="S10" s="24"/>
      <c r="T10" s="24"/>
      <c r="U10" s="24"/>
      <c r="V10" s="24"/>
      <c r="W10" s="24">
        <v>665707</v>
      </c>
      <c r="X10" s="24">
        <v>1152000</v>
      </c>
      <c r="Y10" s="24">
        <v>-486293</v>
      </c>
      <c r="Z10" s="6">
        <v>-42.21</v>
      </c>
      <c r="AA10" s="22">
        <v>2370138</v>
      </c>
    </row>
    <row r="11" spans="1:27" ht="13.5">
      <c r="A11" s="5" t="s">
        <v>38</v>
      </c>
      <c r="B11" s="3"/>
      <c r="C11" s="22"/>
      <c r="D11" s="22"/>
      <c r="E11" s="23">
        <v>3111771</v>
      </c>
      <c r="F11" s="24">
        <v>3171191</v>
      </c>
      <c r="G11" s="24">
        <v>202238</v>
      </c>
      <c r="H11" s="24">
        <v>147890</v>
      </c>
      <c r="I11" s="24">
        <v>370424</v>
      </c>
      <c r="J11" s="24">
        <v>720552</v>
      </c>
      <c r="K11" s="24">
        <v>458346</v>
      </c>
      <c r="L11" s="24">
        <v>240754</v>
      </c>
      <c r="M11" s="24">
        <v>397881</v>
      </c>
      <c r="N11" s="24">
        <v>1096981</v>
      </c>
      <c r="O11" s="24"/>
      <c r="P11" s="24"/>
      <c r="Q11" s="24"/>
      <c r="R11" s="24"/>
      <c r="S11" s="24"/>
      <c r="T11" s="24"/>
      <c r="U11" s="24"/>
      <c r="V11" s="24"/>
      <c r="W11" s="24">
        <v>1817533</v>
      </c>
      <c r="X11" s="24">
        <v>1555998</v>
      </c>
      <c r="Y11" s="24">
        <v>261535</v>
      </c>
      <c r="Z11" s="6">
        <v>16.81</v>
      </c>
      <c r="AA11" s="22">
        <v>3171191</v>
      </c>
    </row>
    <row r="12" spans="1:27" ht="13.5">
      <c r="A12" s="5" t="s">
        <v>39</v>
      </c>
      <c r="B12" s="3"/>
      <c r="C12" s="22"/>
      <c r="D12" s="22"/>
      <c r="E12" s="23">
        <v>11413000</v>
      </c>
      <c r="F12" s="24">
        <v>5425500</v>
      </c>
      <c r="G12" s="24">
        <v>207343</v>
      </c>
      <c r="H12" s="24">
        <v>158946</v>
      </c>
      <c r="I12" s="24">
        <v>282946</v>
      </c>
      <c r="J12" s="24">
        <v>649235</v>
      </c>
      <c r="K12" s="24">
        <v>118435</v>
      </c>
      <c r="L12" s="24">
        <v>149148</v>
      </c>
      <c r="M12" s="24">
        <v>442081</v>
      </c>
      <c r="N12" s="24">
        <v>709664</v>
      </c>
      <c r="O12" s="24"/>
      <c r="P12" s="24"/>
      <c r="Q12" s="24"/>
      <c r="R12" s="24"/>
      <c r="S12" s="24"/>
      <c r="T12" s="24"/>
      <c r="U12" s="24"/>
      <c r="V12" s="24"/>
      <c r="W12" s="24">
        <v>1358899</v>
      </c>
      <c r="X12" s="24">
        <v>5706498</v>
      </c>
      <c r="Y12" s="24">
        <v>-4347599</v>
      </c>
      <c r="Z12" s="6">
        <v>-76.19</v>
      </c>
      <c r="AA12" s="22">
        <v>5425500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59762400</v>
      </c>
      <c r="F15" s="21">
        <f t="shared" si="2"/>
        <v>77817453</v>
      </c>
      <c r="G15" s="21">
        <f t="shared" si="2"/>
        <v>3911425</v>
      </c>
      <c r="H15" s="21">
        <f t="shared" si="2"/>
        <v>4947593</v>
      </c>
      <c r="I15" s="21">
        <f t="shared" si="2"/>
        <v>5301523</v>
      </c>
      <c r="J15" s="21">
        <f t="shared" si="2"/>
        <v>14160541</v>
      </c>
      <c r="K15" s="21">
        <f t="shared" si="2"/>
        <v>7899260</v>
      </c>
      <c r="L15" s="21">
        <f t="shared" si="2"/>
        <v>4737559</v>
      </c>
      <c r="M15" s="21">
        <f t="shared" si="2"/>
        <v>16206404</v>
      </c>
      <c r="N15" s="21">
        <f t="shared" si="2"/>
        <v>28843223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43003764</v>
      </c>
      <c r="X15" s="21">
        <f t="shared" si="2"/>
        <v>29880996</v>
      </c>
      <c r="Y15" s="21">
        <f t="shared" si="2"/>
        <v>13122768</v>
      </c>
      <c r="Z15" s="4">
        <f>+IF(X15&lt;&gt;0,+(Y15/X15)*100,0)</f>
        <v>43.916769039425596</v>
      </c>
      <c r="AA15" s="19">
        <f>SUM(AA16:AA18)</f>
        <v>77817453</v>
      </c>
    </row>
    <row r="16" spans="1:27" ht="13.5">
      <c r="A16" s="5" t="s">
        <v>43</v>
      </c>
      <c r="B16" s="3"/>
      <c r="C16" s="22"/>
      <c r="D16" s="22"/>
      <c r="E16" s="23">
        <v>48047400</v>
      </c>
      <c r="F16" s="24">
        <v>65903109</v>
      </c>
      <c r="G16" s="24">
        <v>2979286</v>
      </c>
      <c r="H16" s="24">
        <v>3994805</v>
      </c>
      <c r="I16" s="24">
        <v>4345767</v>
      </c>
      <c r="J16" s="24">
        <v>11319858</v>
      </c>
      <c r="K16" s="24">
        <v>6846863</v>
      </c>
      <c r="L16" s="24">
        <v>3507906</v>
      </c>
      <c r="M16" s="24">
        <v>15365602</v>
      </c>
      <c r="N16" s="24">
        <v>25720371</v>
      </c>
      <c r="O16" s="24"/>
      <c r="P16" s="24"/>
      <c r="Q16" s="24"/>
      <c r="R16" s="24"/>
      <c r="S16" s="24"/>
      <c r="T16" s="24"/>
      <c r="U16" s="24"/>
      <c r="V16" s="24"/>
      <c r="W16" s="24">
        <v>37040229</v>
      </c>
      <c r="X16" s="24">
        <v>24023496</v>
      </c>
      <c r="Y16" s="24">
        <v>13016733</v>
      </c>
      <c r="Z16" s="6">
        <v>54.18</v>
      </c>
      <c r="AA16" s="22">
        <v>65903109</v>
      </c>
    </row>
    <row r="17" spans="1:27" ht="13.5">
      <c r="A17" s="5" t="s">
        <v>44</v>
      </c>
      <c r="B17" s="3"/>
      <c r="C17" s="22"/>
      <c r="D17" s="22"/>
      <c r="E17" s="23">
        <v>11715000</v>
      </c>
      <c r="F17" s="24">
        <v>11914344</v>
      </c>
      <c r="G17" s="24">
        <v>932139</v>
      </c>
      <c r="H17" s="24">
        <v>952788</v>
      </c>
      <c r="I17" s="24">
        <v>955756</v>
      </c>
      <c r="J17" s="24">
        <v>2840683</v>
      </c>
      <c r="K17" s="24">
        <v>1052397</v>
      </c>
      <c r="L17" s="24">
        <v>1229653</v>
      </c>
      <c r="M17" s="24">
        <v>840802</v>
      </c>
      <c r="N17" s="24">
        <v>3122852</v>
      </c>
      <c r="O17" s="24"/>
      <c r="P17" s="24"/>
      <c r="Q17" s="24"/>
      <c r="R17" s="24"/>
      <c r="S17" s="24"/>
      <c r="T17" s="24"/>
      <c r="U17" s="24"/>
      <c r="V17" s="24"/>
      <c r="W17" s="24">
        <v>5963535</v>
      </c>
      <c r="X17" s="24">
        <v>5857500</v>
      </c>
      <c r="Y17" s="24">
        <v>106035</v>
      </c>
      <c r="Z17" s="6">
        <v>1.81</v>
      </c>
      <c r="AA17" s="22">
        <v>11914344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744170745</v>
      </c>
      <c r="F19" s="21">
        <f t="shared" si="3"/>
        <v>750423033</v>
      </c>
      <c r="G19" s="21">
        <f t="shared" si="3"/>
        <v>75336111</v>
      </c>
      <c r="H19" s="21">
        <f t="shared" si="3"/>
        <v>74976408</v>
      </c>
      <c r="I19" s="21">
        <f t="shared" si="3"/>
        <v>71155408</v>
      </c>
      <c r="J19" s="21">
        <f t="shared" si="3"/>
        <v>221467927</v>
      </c>
      <c r="K19" s="21">
        <f t="shared" si="3"/>
        <v>60384463</v>
      </c>
      <c r="L19" s="21">
        <f t="shared" si="3"/>
        <v>56953455</v>
      </c>
      <c r="M19" s="21">
        <f t="shared" si="3"/>
        <v>52650119</v>
      </c>
      <c r="N19" s="21">
        <f t="shared" si="3"/>
        <v>169988037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391455964</v>
      </c>
      <c r="X19" s="21">
        <f t="shared" si="3"/>
        <v>372085488</v>
      </c>
      <c r="Y19" s="21">
        <f t="shared" si="3"/>
        <v>19370476</v>
      </c>
      <c r="Z19" s="4">
        <f>+IF(X19&lt;&gt;0,+(Y19/X19)*100,0)</f>
        <v>5.205920850103135</v>
      </c>
      <c r="AA19" s="19">
        <f>SUM(AA20:AA23)</f>
        <v>750423033</v>
      </c>
    </row>
    <row r="20" spans="1:27" ht="13.5">
      <c r="A20" s="5" t="s">
        <v>47</v>
      </c>
      <c r="B20" s="3"/>
      <c r="C20" s="22"/>
      <c r="D20" s="22"/>
      <c r="E20" s="23">
        <v>566450217</v>
      </c>
      <c r="F20" s="24">
        <v>566545505</v>
      </c>
      <c r="G20" s="24">
        <v>61153658</v>
      </c>
      <c r="H20" s="24">
        <v>60648185</v>
      </c>
      <c r="I20" s="24">
        <v>56350373</v>
      </c>
      <c r="J20" s="24">
        <v>178152216</v>
      </c>
      <c r="K20" s="24">
        <v>45162998</v>
      </c>
      <c r="L20" s="24">
        <v>44402916</v>
      </c>
      <c r="M20" s="24">
        <v>38035280</v>
      </c>
      <c r="N20" s="24">
        <v>127601194</v>
      </c>
      <c r="O20" s="24"/>
      <c r="P20" s="24"/>
      <c r="Q20" s="24"/>
      <c r="R20" s="24"/>
      <c r="S20" s="24"/>
      <c r="T20" s="24"/>
      <c r="U20" s="24"/>
      <c r="V20" s="24"/>
      <c r="W20" s="24">
        <v>305753410</v>
      </c>
      <c r="X20" s="24">
        <v>283224996</v>
      </c>
      <c r="Y20" s="24">
        <v>22528414</v>
      </c>
      <c r="Z20" s="6">
        <v>7.95</v>
      </c>
      <c r="AA20" s="22">
        <v>566545505</v>
      </c>
    </row>
    <row r="21" spans="1:27" ht="13.5">
      <c r="A21" s="5" t="s">
        <v>48</v>
      </c>
      <c r="B21" s="3"/>
      <c r="C21" s="22"/>
      <c r="D21" s="22"/>
      <c r="E21" s="23">
        <v>95704040</v>
      </c>
      <c r="F21" s="24">
        <v>95704040</v>
      </c>
      <c r="G21" s="24">
        <v>6901550</v>
      </c>
      <c r="H21" s="24">
        <v>7039092</v>
      </c>
      <c r="I21" s="24">
        <v>7518141</v>
      </c>
      <c r="J21" s="24">
        <v>21458783</v>
      </c>
      <c r="K21" s="24">
        <v>7914303</v>
      </c>
      <c r="L21" s="24">
        <v>4883071</v>
      </c>
      <c r="M21" s="24">
        <v>7320156</v>
      </c>
      <c r="N21" s="24">
        <v>20117530</v>
      </c>
      <c r="O21" s="24"/>
      <c r="P21" s="24"/>
      <c r="Q21" s="24"/>
      <c r="R21" s="24"/>
      <c r="S21" s="24"/>
      <c r="T21" s="24"/>
      <c r="U21" s="24"/>
      <c r="V21" s="24"/>
      <c r="W21" s="24">
        <v>41576313</v>
      </c>
      <c r="X21" s="24">
        <v>47851998</v>
      </c>
      <c r="Y21" s="24">
        <v>-6275685</v>
      </c>
      <c r="Z21" s="6">
        <v>-13.11</v>
      </c>
      <c r="AA21" s="22">
        <v>95704040</v>
      </c>
    </row>
    <row r="22" spans="1:27" ht="13.5">
      <c r="A22" s="5" t="s">
        <v>49</v>
      </c>
      <c r="B22" s="3"/>
      <c r="C22" s="25"/>
      <c r="D22" s="25"/>
      <c r="E22" s="26">
        <v>50175595</v>
      </c>
      <c r="F22" s="27">
        <v>50257595</v>
      </c>
      <c r="G22" s="27">
        <v>4146982</v>
      </c>
      <c r="H22" s="27">
        <v>4138738</v>
      </c>
      <c r="I22" s="27">
        <v>4129591</v>
      </c>
      <c r="J22" s="27">
        <v>12415311</v>
      </c>
      <c r="K22" s="27">
        <v>4176519</v>
      </c>
      <c r="L22" s="27">
        <v>4510625</v>
      </c>
      <c r="M22" s="27">
        <v>4132574</v>
      </c>
      <c r="N22" s="27">
        <v>12819718</v>
      </c>
      <c r="O22" s="27"/>
      <c r="P22" s="27"/>
      <c r="Q22" s="27"/>
      <c r="R22" s="27"/>
      <c r="S22" s="27"/>
      <c r="T22" s="27"/>
      <c r="U22" s="27"/>
      <c r="V22" s="27"/>
      <c r="W22" s="27">
        <v>25235029</v>
      </c>
      <c r="X22" s="27">
        <v>25087998</v>
      </c>
      <c r="Y22" s="27">
        <v>147031</v>
      </c>
      <c r="Z22" s="7">
        <v>0.59</v>
      </c>
      <c r="AA22" s="25">
        <v>50257595</v>
      </c>
    </row>
    <row r="23" spans="1:27" ht="13.5">
      <c r="A23" s="5" t="s">
        <v>50</v>
      </c>
      <c r="B23" s="3"/>
      <c r="C23" s="22"/>
      <c r="D23" s="22"/>
      <c r="E23" s="23">
        <v>31840893</v>
      </c>
      <c r="F23" s="24">
        <v>37915893</v>
      </c>
      <c r="G23" s="24">
        <v>3133921</v>
      </c>
      <c r="H23" s="24">
        <v>3150393</v>
      </c>
      <c r="I23" s="24">
        <v>3157303</v>
      </c>
      <c r="J23" s="24">
        <v>9441617</v>
      </c>
      <c r="K23" s="24">
        <v>3130643</v>
      </c>
      <c r="L23" s="24">
        <v>3156843</v>
      </c>
      <c r="M23" s="24">
        <v>3162109</v>
      </c>
      <c r="N23" s="24">
        <v>9449595</v>
      </c>
      <c r="O23" s="24"/>
      <c r="P23" s="24"/>
      <c r="Q23" s="24"/>
      <c r="R23" s="24"/>
      <c r="S23" s="24"/>
      <c r="T23" s="24"/>
      <c r="U23" s="24"/>
      <c r="V23" s="24"/>
      <c r="W23" s="24">
        <v>18891212</v>
      </c>
      <c r="X23" s="24">
        <v>15920496</v>
      </c>
      <c r="Y23" s="24">
        <v>2970716</v>
      </c>
      <c r="Z23" s="6">
        <v>18.66</v>
      </c>
      <c r="AA23" s="22">
        <v>37915893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1068722183</v>
      </c>
      <c r="F25" s="42">
        <f t="shared" si="4"/>
        <v>1090014212</v>
      </c>
      <c r="G25" s="42">
        <f t="shared" si="4"/>
        <v>133445880</v>
      </c>
      <c r="H25" s="42">
        <f t="shared" si="4"/>
        <v>92077876</v>
      </c>
      <c r="I25" s="42">
        <f t="shared" si="4"/>
        <v>88358939</v>
      </c>
      <c r="J25" s="42">
        <f t="shared" si="4"/>
        <v>313882695</v>
      </c>
      <c r="K25" s="42">
        <f t="shared" si="4"/>
        <v>81834358</v>
      </c>
      <c r="L25" s="42">
        <f t="shared" si="4"/>
        <v>73537076</v>
      </c>
      <c r="M25" s="42">
        <f t="shared" si="4"/>
        <v>94190765</v>
      </c>
      <c r="N25" s="42">
        <f t="shared" si="4"/>
        <v>249562199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563444894</v>
      </c>
      <c r="X25" s="42">
        <f t="shared" si="4"/>
        <v>534360972</v>
      </c>
      <c r="Y25" s="42">
        <f t="shared" si="4"/>
        <v>29083922</v>
      </c>
      <c r="Z25" s="43">
        <f>+IF(X25&lt;&gt;0,+(Y25/X25)*100,0)</f>
        <v>5.442748165373126</v>
      </c>
      <c r="AA25" s="40">
        <f>+AA5+AA9+AA15+AA19+AA24</f>
        <v>1090014212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196609874</v>
      </c>
      <c r="F28" s="21">
        <f t="shared" si="5"/>
        <v>248451433</v>
      </c>
      <c r="G28" s="21">
        <f t="shared" si="5"/>
        <v>23558086</v>
      </c>
      <c r="H28" s="21">
        <f t="shared" si="5"/>
        <v>48575244</v>
      </c>
      <c r="I28" s="21">
        <f t="shared" si="5"/>
        <v>21084870</v>
      </c>
      <c r="J28" s="21">
        <f t="shared" si="5"/>
        <v>93218200</v>
      </c>
      <c r="K28" s="21">
        <f t="shared" si="5"/>
        <v>22482149</v>
      </c>
      <c r="L28" s="21">
        <f t="shared" si="5"/>
        <v>18393818</v>
      </c>
      <c r="M28" s="21">
        <f t="shared" si="5"/>
        <v>21144276</v>
      </c>
      <c r="N28" s="21">
        <f t="shared" si="5"/>
        <v>62020243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155238443</v>
      </c>
      <c r="X28" s="21">
        <f t="shared" si="5"/>
        <v>98579490</v>
      </c>
      <c r="Y28" s="21">
        <f t="shared" si="5"/>
        <v>56658953</v>
      </c>
      <c r="Z28" s="4">
        <f>+IF(X28&lt;&gt;0,+(Y28/X28)*100,0)</f>
        <v>57.47539675849408</v>
      </c>
      <c r="AA28" s="19">
        <f>SUM(AA29:AA31)</f>
        <v>248451433</v>
      </c>
    </row>
    <row r="29" spans="1:27" ht="13.5">
      <c r="A29" s="5" t="s">
        <v>33</v>
      </c>
      <c r="B29" s="3"/>
      <c r="C29" s="22"/>
      <c r="D29" s="22"/>
      <c r="E29" s="23">
        <v>75503110</v>
      </c>
      <c r="F29" s="24">
        <v>74322406</v>
      </c>
      <c r="G29" s="24">
        <v>8673006</v>
      </c>
      <c r="H29" s="24">
        <v>6241664</v>
      </c>
      <c r="I29" s="24">
        <v>6346703</v>
      </c>
      <c r="J29" s="24">
        <v>21261373</v>
      </c>
      <c r="K29" s="24">
        <v>5890324</v>
      </c>
      <c r="L29" s="24">
        <v>5074980</v>
      </c>
      <c r="M29" s="24">
        <v>5859678</v>
      </c>
      <c r="N29" s="24">
        <v>16824982</v>
      </c>
      <c r="O29" s="24"/>
      <c r="P29" s="24"/>
      <c r="Q29" s="24"/>
      <c r="R29" s="24"/>
      <c r="S29" s="24"/>
      <c r="T29" s="24"/>
      <c r="U29" s="24"/>
      <c r="V29" s="24"/>
      <c r="W29" s="24">
        <v>38086355</v>
      </c>
      <c r="X29" s="24">
        <v>37901496</v>
      </c>
      <c r="Y29" s="24">
        <v>184859</v>
      </c>
      <c r="Z29" s="6">
        <v>0.49</v>
      </c>
      <c r="AA29" s="22">
        <v>74322406</v>
      </c>
    </row>
    <row r="30" spans="1:27" ht="13.5">
      <c r="A30" s="5" t="s">
        <v>34</v>
      </c>
      <c r="B30" s="3"/>
      <c r="C30" s="25"/>
      <c r="D30" s="25"/>
      <c r="E30" s="26">
        <v>64767268</v>
      </c>
      <c r="F30" s="27">
        <v>113762080</v>
      </c>
      <c r="G30" s="27">
        <v>11662766</v>
      </c>
      <c r="H30" s="27">
        <v>37286823</v>
      </c>
      <c r="I30" s="27">
        <v>9768591</v>
      </c>
      <c r="J30" s="27">
        <v>58718180</v>
      </c>
      <c r="K30" s="27">
        <v>8255024</v>
      </c>
      <c r="L30" s="27">
        <v>8712329</v>
      </c>
      <c r="M30" s="27">
        <v>10378161</v>
      </c>
      <c r="N30" s="27">
        <v>27345514</v>
      </c>
      <c r="O30" s="27"/>
      <c r="P30" s="27"/>
      <c r="Q30" s="27"/>
      <c r="R30" s="27"/>
      <c r="S30" s="27"/>
      <c r="T30" s="27"/>
      <c r="U30" s="27"/>
      <c r="V30" s="27"/>
      <c r="W30" s="27">
        <v>86063694</v>
      </c>
      <c r="X30" s="27">
        <v>32508498</v>
      </c>
      <c r="Y30" s="27">
        <v>53555196</v>
      </c>
      <c r="Z30" s="7">
        <v>164.74</v>
      </c>
      <c r="AA30" s="25">
        <v>113762080</v>
      </c>
    </row>
    <row r="31" spans="1:27" ht="13.5">
      <c r="A31" s="5" t="s">
        <v>35</v>
      </c>
      <c r="B31" s="3"/>
      <c r="C31" s="22"/>
      <c r="D31" s="22"/>
      <c r="E31" s="23">
        <v>56339496</v>
      </c>
      <c r="F31" s="24">
        <v>60366947</v>
      </c>
      <c r="G31" s="24">
        <v>3222314</v>
      </c>
      <c r="H31" s="24">
        <v>5046757</v>
      </c>
      <c r="I31" s="24">
        <v>4969576</v>
      </c>
      <c r="J31" s="24">
        <v>13238647</v>
      </c>
      <c r="K31" s="24">
        <v>8336801</v>
      </c>
      <c r="L31" s="24">
        <v>4606509</v>
      </c>
      <c r="M31" s="24">
        <v>4906437</v>
      </c>
      <c r="N31" s="24">
        <v>17849747</v>
      </c>
      <c r="O31" s="24"/>
      <c r="P31" s="24"/>
      <c r="Q31" s="24"/>
      <c r="R31" s="24"/>
      <c r="S31" s="24"/>
      <c r="T31" s="24"/>
      <c r="U31" s="24"/>
      <c r="V31" s="24"/>
      <c r="W31" s="24">
        <v>31088394</v>
      </c>
      <c r="X31" s="24">
        <v>28169496</v>
      </c>
      <c r="Y31" s="24">
        <v>2918898</v>
      </c>
      <c r="Z31" s="6">
        <v>10.36</v>
      </c>
      <c r="AA31" s="22">
        <v>60366947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186042001</v>
      </c>
      <c r="F32" s="21">
        <f t="shared" si="6"/>
        <v>176436173</v>
      </c>
      <c r="G32" s="21">
        <f t="shared" si="6"/>
        <v>11155422</v>
      </c>
      <c r="H32" s="21">
        <f t="shared" si="6"/>
        <v>9186781</v>
      </c>
      <c r="I32" s="21">
        <f t="shared" si="6"/>
        <v>12122178</v>
      </c>
      <c r="J32" s="21">
        <f t="shared" si="6"/>
        <v>32464381</v>
      </c>
      <c r="K32" s="21">
        <f t="shared" si="6"/>
        <v>25504240</v>
      </c>
      <c r="L32" s="21">
        <f t="shared" si="6"/>
        <v>10391314</v>
      </c>
      <c r="M32" s="21">
        <f t="shared" si="6"/>
        <v>14270460</v>
      </c>
      <c r="N32" s="21">
        <f t="shared" si="6"/>
        <v>50166014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82630395</v>
      </c>
      <c r="X32" s="21">
        <f t="shared" si="6"/>
        <v>93389994</v>
      </c>
      <c r="Y32" s="21">
        <f t="shared" si="6"/>
        <v>-10759599</v>
      </c>
      <c r="Z32" s="4">
        <f>+IF(X32&lt;&gt;0,+(Y32/X32)*100,0)</f>
        <v>-11.521147543922105</v>
      </c>
      <c r="AA32" s="19">
        <f>SUM(AA33:AA37)</f>
        <v>176436173</v>
      </c>
    </row>
    <row r="33" spans="1:27" ht="13.5">
      <c r="A33" s="5" t="s">
        <v>37</v>
      </c>
      <c r="B33" s="3"/>
      <c r="C33" s="22"/>
      <c r="D33" s="22"/>
      <c r="E33" s="23">
        <v>52850946</v>
      </c>
      <c r="F33" s="24">
        <v>54835001</v>
      </c>
      <c r="G33" s="24">
        <v>2500169</v>
      </c>
      <c r="H33" s="24">
        <v>2298421</v>
      </c>
      <c r="I33" s="24">
        <v>2928852</v>
      </c>
      <c r="J33" s="24">
        <v>7727442</v>
      </c>
      <c r="K33" s="24">
        <v>11627814</v>
      </c>
      <c r="L33" s="24">
        <v>2181881</v>
      </c>
      <c r="M33" s="24">
        <v>4390671</v>
      </c>
      <c r="N33" s="24">
        <v>18200366</v>
      </c>
      <c r="O33" s="24"/>
      <c r="P33" s="24"/>
      <c r="Q33" s="24"/>
      <c r="R33" s="24"/>
      <c r="S33" s="24"/>
      <c r="T33" s="24"/>
      <c r="U33" s="24"/>
      <c r="V33" s="24"/>
      <c r="W33" s="24">
        <v>25927808</v>
      </c>
      <c r="X33" s="24">
        <v>26944500</v>
      </c>
      <c r="Y33" s="24">
        <v>-1016692</v>
      </c>
      <c r="Z33" s="6">
        <v>-3.77</v>
      </c>
      <c r="AA33" s="22">
        <v>54835001</v>
      </c>
    </row>
    <row r="34" spans="1:27" ht="13.5">
      <c r="A34" s="5" t="s">
        <v>38</v>
      </c>
      <c r="B34" s="3"/>
      <c r="C34" s="22"/>
      <c r="D34" s="22"/>
      <c r="E34" s="23">
        <v>48185791</v>
      </c>
      <c r="F34" s="24">
        <v>46863155</v>
      </c>
      <c r="G34" s="24">
        <v>2978557</v>
      </c>
      <c r="H34" s="24">
        <v>2551211</v>
      </c>
      <c r="I34" s="24">
        <v>3358657</v>
      </c>
      <c r="J34" s="24">
        <v>8888425</v>
      </c>
      <c r="K34" s="24">
        <v>6027951</v>
      </c>
      <c r="L34" s="24">
        <v>3141610</v>
      </c>
      <c r="M34" s="24">
        <v>3826324</v>
      </c>
      <c r="N34" s="24">
        <v>12995885</v>
      </c>
      <c r="O34" s="24"/>
      <c r="P34" s="24"/>
      <c r="Q34" s="24"/>
      <c r="R34" s="24"/>
      <c r="S34" s="24"/>
      <c r="T34" s="24"/>
      <c r="U34" s="24"/>
      <c r="V34" s="24"/>
      <c r="W34" s="24">
        <v>21884310</v>
      </c>
      <c r="X34" s="24">
        <v>23943000</v>
      </c>
      <c r="Y34" s="24">
        <v>-2058690</v>
      </c>
      <c r="Z34" s="6">
        <v>-8.6</v>
      </c>
      <c r="AA34" s="22">
        <v>46863155</v>
      </c>
    </row>
    <row r="35" spans="1:27" ht="13.5">
      <c r="A35" s="5" t="s">
        <v>39</v>
      </c>
      <c r="B35" s="3"/>
      <c r="C35" s="22"/>
      <c r="D35" s="22"/>
      <c r="E35" s="23">
        <v>76833683</v>
      </c>
      <c r="F35" s="24">
        <v>66924803</v>
      </c>
      <c r="G35" s="24">
        <v>5083852</v>
      </c>
      <c r="H35" s="24">
        <v>3808690</v>
      </c>
      <c r="I35" s="24">
        <v>5347593</v>
      </c>
      <c r="J35" s="24">
        <v>14240135</v>
      </c>
      <c r="K35" s="24">
        <v>6872217</v>
      </c>
      <c r="L35" s="24">
        <v>4607008</v>
      </c>
      <c r="M35" s="24">
        <v>5470647</v>
      </c>
      <c r="N35" s="24">
        <v>16949872</v>
      </c>
      <c r="O35" s="24"/>
      <c r="P35" s="24"/>
      <c r="Q35" s="24"/>
      <c r="R35" s="24"/>
      <c r="S35" s="24"/>
      <c r="T35" s="24"/>
      <c r="U35" s="24"/>
      <c r="V35" s="24"/>
      <c r="W35" s="24">
        <v>31190007</v>
      </c>
      <c r="X35" s="24">
        <v>38416998</v>
      </c>
      <c r="Y35" s="24">
        <v>-7226991</v>
      </c>
      <c r="Z35" s="6">
        <v>-18.81</v>
      </c>
      <c r="AA35" s="22">
        <v>66924803</v>
      </c>
    </row>
    <row r="36" spans="1:27" ht="13.5">
      <c r="A36" s="5" t="s">
        <v>40</v>
      </c>
      <c r="B36" s="3"/>
      <c r="C36" s="22"/>
      <c r="D36" s="22"/>
      <c r="E36" s="23">
        <v>6751303</v>
      </c>
      <c r="F36" s="24">
        <v>5913648</v>
      </c>
      <c r="G36" s="24">
        <v>476795</v>
      </c>
      <c r="H36" s="24">
        <v>442751</v>
      </c>
      <c r="I36" s="24">
        <v>393230</v>
      </c>
      <c r="J36" s="24">
        <v>1312776</v>
      </c>
      <c r="K36" s="24">
        <v>529301</v>
      </c>
      <c r="L36" s="24">
        <v>367994</v>
      </c>
      <c r="M36" s="24">
        <v>426209</v>
      </c>
      <c r="N36" s="24">
        <v>1323504</v>
      </c>
      <c r="O36" s="24"/>
      <c r="P36" s="24"/>
      <c r="Q36" s="24"/>
      <c r="R36" s="24"/>
      <c r="S36" s="24"/>
      <c r="T36" s="24"/>
      <c r="U36" s="24"/>
      <c r="V36" s="24"/>
      <c r="W36" s="24">
        <v>2636280</v>
      </c>
      <c r="X36" s="24">
        <v>3375498</v>
      </c>
      <c r="Y36" s="24">
        <v>-739218</v>
      </c>
      <c r="Z36" s="6">
        <v>-21.9</v>
      </c>
      <c r="AA36" s="22">
        <v>5913648</v>
      </c>
    </row>
    <row r="37" spans="1:27" ht="13.5">
      <c r="A37" s="5" t="s">
        <v>41</v>
      </c>
      <c r="B37" s="3"/>
      <c r="C37" s="25"/>
      <c r="D37" s="25"/>
      <c r="E37" s="26">
        <v>1420278</v>
      </c>
      <c r="F37" s="27">
        <v>1899566</v>
      </c>
      <c r="G37" s="27">
        <v>116049</v>
      </c>
      <c r="H37" s="27">
        <v>85708</v>
      </c>
      <c r="I37" s="27">
        <v>93846</v>
      </c>
      <c r="J37" s="27">
        <v>295603</v>
      </c>
      <c r="K37" s="27">
        <v>446957</v>
      </c>
      <c r="L37" s="27">
        <v>92821</v>
      </c>
      <c r="M37" s="27">
        <v>156609</v>
      </c>
      <c r="N37" s="27">
        <v>696387</v>
      </c>
      <c r="O37" s="27"/>
      <c r="P37" s="27"/>
      <c r="Q37" s="27"/>
      <c r="R37" s="27"/>
      <c r="S37" s="27"/>
      <c r="T37" s="27"/>
      <c r="U37" s="27"/>
      <c r="V37" s="27"/>
      <c r="W37" s="27">
        <v>991990</v>
      </c>
      <c r="X37" s="27">
        <v>709998</v>
      </c>
      <c r="Y37" s="27">
        <v>281992</v>
      </c>
      <c r="Z37" s="7">
        <v>39.72</v>
      </c>
      <c r="AA37" s="25">
        <v>1899566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152430592</v>
      </c>
      <c r="F38" s="21">
        <f t="shared" si="7"/>
        <v>147165290</v>
      </c>
      <c r="G38" s="21">
        <f t="shared" si="7"/>
        <v>5237390</v>
      </c>
      <c r="H38" s="21">
        <f t="shared" si="7"/>
        <v>5353516</v>
      </c>
      <c r="I38" s="21">
        <f t="shared" si="7"/>
        <v>5632847</v>
      </c>
      <c r="J38" s="21">
        <f t="shared" si="7"/>
        <v>16223753</v>
      </c>
      <c r="K38" s="21">
        <f t="shared" si="7"/>
        <v>41660938</v>
      </c>
      <c r="L38" s="21">
        <f t="shared" si="7"/>
        <v>5360018</v>
      </c>
      <c r="M38" s="21">
        <f t="shared" si="7"/>
        <v>12766341</v>
      </c>
      <c r="N38" s="21">
        <f t="shared" si="7"/>
        <v>59787297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76011050</v>
      </c>
      <c r="X38" s="21">
        <f t="shared" si="7"/>
        <v>80089992</v>
      </c>
      <c r="Y38" s="21">
        <f t="shared" si="7"/>
        <v>-4078942</v>
      </c>
      <c r="Z38" s="4">
        <f>+IF(X38&lt;&gt;0,+(Y38/X38)*100,0)</f>
        <v>-5.09294844229726</v>
      </c>
      <c r="AA38" s="19">
        <f>SUM(AA39:AA41)</f>
        <v>147165290</v>
      </c>
    </row>
    <row r="39" spans="1:27" ht="13.5">
      <c r="A39" s="5" t="s">
        <v>43</v>
      </c>
      <c r="B39" s="3"/>
      <c r="C39" s="22"/>
      <c r="D39" s="22"/>
      <c r="E39" s="23">
        <v>45327480</v>
      </c>
      <c r="F39" s="24">
        <v>44532778</v>
      </c>
      <c r="G39" s="24">
        <v>2613551</v>
      </c>
      <c r="H39" s="24">
        <v>2612375</v>
      </c>
      <c r="I39" s="24">
        <v>2693934</v>
      </c>
      <c r="J39" s="24">
        <v>7919860</v>
      </c>
      <c r="K39" s="24">
        <v>6805140</v>
      </c>
      <c r="L39" s="24">
        <v>2533746</v>
      </c>
      <c r="M39" s="24">
        <v>3435037</v>
      </c>
      <c r="N39" s="24">
        <v>12773923</v>
      </c>
      <c r="O39" s="24"/>
      <c r="P39" s="24"/>
      <c r="Q39" s="24"/>
      <c r="R39" s="24"/>
      <c r="S39" s="24"/>
      <c r="T39" s="24"/>
      <c r="U39" s="24"/>
      <c r="V39" s="24"/>
      <c r="W39" s="24">
        <v>20693783</v>
      </c>
      <c r="X39" s="24">
        <v>22663500</v>
      </c>
      <c r="Y39" s="24">
        <v>-1969717</v>
      </c>
      <c r="Z39" s="6">
        <v>-8.69</v>
      </c>
      <c r="AA39" s="22">
        <v>44532778</v>
      </c>
    </row>
    <row r="40" spans="1:27" ht="13.5">
      <c r="A40" s="5" t="s">
        <v>44</v>
      </c>
      <c r="B40" s="3"/>
      <c r="C40" s="22"/>
      <c r="D40" s="22"/>
      <c r="E40" s="23">
        <v>101856801</v>
      </c>
      <c r="F40" s="24">
        <v>98731201</v>
      </c>
      <c r="G40" s="24">
        <v>2446898</v>
      </c>
      <c r="H40" s="24">
        <v>2598867</v>
      </c>
      <c r="I40" s="24">
        <v>2626922</v>
      </c>
      <c r="J40" s="24">
        <v>7672687</v>
      </c>
      <c r="K40" s="24">
        <v>34519910</v>
      </c>
      <c r="L40" s="24">
        <v>2618731</v>
      </c>
      <c r="M40" s="24">
        <v>9000063</v>
      </c>
      <c r="N40" s="24">
        <v>46138704</v>
      </c>
      <c r="O40" s="24"/>
      <c r="P40" s="24"/>
      <c r="Q40" s="24"/>
      <c r="R40" s="24"/>
      <c r="S40" s="24"/>
      <c r="T40" s="24"/>
      <c r="U40" s="24"/>
      <c r="V40" s="24"/>
      <c r="W40" s="24">
        <v>53811391</v>
      </c>
      <c r="X40" s="24">
        <v>54803496</v>
      </c>
      <c r="Y40" s="24">
        <v>-992105</v>
      </c>
      <c r="Z40" s="6">
        <v>-1.81</v>
      </c>
      <c r="AA40" s="22">
        <v>98731201</v>
      </c>
    </row>
    <row r="41" spans="1:27" ht="13.5">
      <c r="A41" s="5" t="s">
        <v>45</v>
      </c>
      <c r="B41" s="3"/>
      <c r="C41" s="22"/>
      <c r="D41" s="22"/>
      <c r="E41" s="23">
        <v>5246311</v>
      </c>
      <c r="F41" s="24">
        <v>3901311</v>
      </c>
      <c r="G41" s="24">
        <v>176941</v>
      </c>
      <c r="H41" s="24">
        <v>142274</v>
      </c>
      <c r="I41" s="24">
        <v>311991</v>
      </c>
      <c r="J41" s="24">
        <v>631206</v>
      </c>
      <c r="K41" s="24">
        <v>335888</v>
      </c>
      <c r="L41" s="24">
        <v>207541</v>
      </c>
      <c r="M41" s="24">
        <v>331241</v>
      </c>
      <c r="N41" s="24">
        <v>874670</v>
      </c>
      <c r="O41" s="24"/>
      <c r="P41" s="24"/>
      <c r="Q41" s="24"/>
      <c r="R41" s="24"/>
      <c r="S41" s="24"/>
      <c r="T41" s="24"/>
      <c r="U41" s="24"/>
      <c r="V41" s="24"/>
      <c r="W41" s="24">
        <v>1505876</v>
      </c>
      <c r="X41" s="24">
        <v>2622996</v>
      </c>
      <c r="Y41" s="24">
        <v>-1117120</v>
      </c>
      <c r="Z41" s="6">
        <v>-42.59</v>
      </c>
      <c r="AA41" s="22">
        <v>3901311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605484988</v>
      </c>
      <c r="F42" s="21">
        <f t="shared" si="8"/>
        <v>589806588</v>
      </c>
      <c r="G42" s="21">
        <f t="shared" si="8"/>
        <v>50362574</v>
      </c>
      <c r="H42" s="21">
        <f t="shared" si="8"/>
        <v>51121109</v>
      </c>
      <c r="I42" s="21">
        <f t="shared" si="8"/>
        <v>50064905</v>
      </c>
      <c r="J42" s="21">
        <f t="shared" si="8"/>
        <v>151548588</v>
      </c>
      <c r="K42" s="21">
        <f t="shared" si="8"/>
        <v>56494860</v>
      </c>
      <c r="L42" s="21">
        <f t="shared" si="8"/>
        <v>39906291</v>
      </c>
      <c r="M42" s="21">
        <f t="shared" si="8"/>
        <v>41416337</v>
      </c>
      <c r="N42" s="21">
        <f t="shared" si="8"/>
        <v>137817488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289366076</v>
      </c>
      <c r="X42" s="21">
        <f t="shared" si="8"/>
        <v>298223994</v>
      </c>
      <c r="Y42" s="21">
        <f t="shared" si="8"/>
        <v>-8857918</v>
      </c>
      <c r="Z42" s="4">
        <f>+IF(X42&lt;&gt;0,+(Y42/X42)*100,0)</f>
        <v>-2.970223113570131</v>
      </c>
      <c r="AA42" s="19">
        <f>SUM(AA43:AA46)</f>
        <v>589806588</v>
      </c>
    </row>
    <row r="43" spans="1:27" ht="13.5">
      <c r="A43" s="5" t="s">
        <v>47</v>
      </c>
      <c r="B43" s="3"/>
      <c r="C43" s="22"/>
      <c r="D43" s="22"/>
      <c r="E43" s="23">
        <v>438347980</v>
      </c>
      <c r="F43" s="24">
        <v>434055384</v>
      </c>
      <c r="G43" s="24">
        <v>43000697</v>
      </c>
      <c r="H43" s="24">
        <v>45127024</v>
      </c>
      <c r="I43" s="24">
        <v>35907949</v>
      </c>
      <c r="J43" s="24">
        <v>124035670</v>
      </c>
      <c r="K43" s="24">
        <v>32137721</v>
      </c>
      <c r="L43" s="24">
        <v>32915710</v>
      </c>
      <c r="M43" s="24">
        <v>29510137</v>
      </c>
      <c r="N43" s="24">
        <v>94563568</v>
      </c>
      <c r="O43" s="24"/>
      <c r="P43" s="24"/>
      <c r="Q43" s="24"/>
      <c r="R43" s="24"/>
      <c r="S43" s="24"/>
      <c r="T43" s="24"/>
      <c r="U43" s="24"/>
      <c r="V43" s="24"/>
      <c r="W43" s="24">
        <v>218599238</v>
      </c>
      <c r="X43" s="24">
        <v>219174000</v>
      </c>
      <c r="Y43" s="24">
        <v>-574762</v>
      </c>
      <c r="Z43" s="6">
        <v>-0.26</v>
      </c>
      <c r="AA43" s="22">
        <v>434055384</v>
      </c>
    </row>
    <row r="44" spans="1:27" ht="13.5">
      <c r="A44" s="5" t="s">
        <v>48</v>
      </c>
      <c r="B44" s="3"/>
      <c r="C44" s="22"/>
      <c r="D44" s="22"/>
      <c r="E44" s="23">
        <v>66626772</v>
      </c>
      <c r="F44" s="24">
        <v>60620231</v>
      </c>
      <c r="G44" s="24">
        <v>2317965</v>
      </c>
      <c r="H44" s="24">
        <v>1453513</v>
      </c>
      <c r="I44" s="24">
        <v>6593988</v>
      </c>
      <c r="J44" s="24">
        <v>10365466</v>
      </c>
      <c r="K44" s="24">
        <v>12688864</v>
      </c>
      <c r="L44" s="24">
        <v>2202712</v>
      </c>
      <c r="M44" s="24">
        <v>4050346</v>
      </c>
      <c r="N44" s="24">
        <v>18941922</v>
      </c>
      <c r="O44" s="24"/>
      <c r="P44" s="24"/>
      <c r="Q44" s="24"/>
      <c r="R44" s="24"/>
      <c r="S44" s="24"/>
      <c r="T44" s="24"/>
      <c r="U44" s="24"/>
      <c r="V44" s="24"/>
      <c r="W44" s="24">
        <v>29307388</v>
      </c>
      <c r="X44" s="24">
        <v>33313500</v>
      </c>
      <c r="Y44" s="24">
        <v>-4006112</v>
      </c>
      <c r="Z44" s="6">
        <v>-12.03</v>
      </c>
      <c r="AA44" s="22">
        <v>60620231</v>
      </c>
    </row>
    <row r="45" spans="1:27" ht="13.5">
      <c r="A45" s="5" t="s">
        <v>49</v>
      </c>
      <c r="B45" s="3"/>
      <c r="C45" s="25"/>
      <c r="D45" s="25"/>
      <c r="E45" s="26">
        <v>57231625</v>
      </c>
      <c r="F45" s="27">
        <v>55620662</v>
      </c>
      <c r="G45" s="27">
        <v>2609295</v>
      </c>
      <c r="H45" s="27">
        <v>2374860</v>
      </c>
      <c r="I45" s="27">
        <v>4486523</v>
      </c>
      <c r="J45" s="27">
        <v>9470678</v>
      </c>
      <c r="K45" s="27">
        <v>7913791</v>
      </c>
      <c r="L45" s="27">
        <v>2026798</v>
      </c>
      <c r="M45" s="27">
        <v>4882285</v>
      </c>
      <c r="N45" s="27">
        <v>14822874</v>
      </c>
      <c r="O45" s="27"/>
      <c r="P45" s="27"/>
      <c r="Q45" s="27"/>
      <c r="R45" s="27"/>
      <c r="S45" s="27"/>
      <c r="T45" s="27"/>
      <c r="U45" s="27"/>
      <c r="V45" s="27"/>
      <c r="W45" s="27">
        <v>24293552</v>
      </c>
      <c r="X45" s="27">
        <v>24096996</v>
      </c>
      <c r="Y45" s="27">
        <v>196556</v>
      </c>
      <c r="Z45" s="7">
        <v>0.82</v>
      </c>
      <c r="AA45" s="25">
        <v>55620662</v>
      </c>
    </row>
    <row r="46" spans="1:27" ht="13.5">
      <c r="A46" s="5" t="s">
        <v>50</v>
      </c>
      <c r="B46" s="3"/>
      <c r="C46" s="22"/>
      <c r="D46" s="22"/>
      <c r="E46" s="23">
        <v>43278611</v>
      </c>
      <c r="F46" s="24">
        <v>39510311</v>
      </c>
      <c r="G46" s="24">
        <v>2434617</v>
      </c>
      <c r="H46" s="24">
        <v>2165712</v>
      </c>
      <c r="I46" s="24">
        <v>3076445</v>
      </c>
      <c r="J46" s="24">
        <v>7676774</v>
      </c>
      <c r="K46" s="24">
        <v>3754484</v>
      </c>
      <c r="L46" s="24">
        <v>2761071</v>
      </c>
      <c r="M46" s="24">
        <v>2973569</v>
      </c>
      <c r="N46" s="24">
        <v>9489124</v>
      </c>
      <c r="O46" s="24"/>
      <c r="P46" s="24"/>
      <c r="Q46" s="24"/>
      <c r="R46" s="24"/>
      <c r="S46" s="24"/>
      <c r="T46" s="24"/>
      <c r="U46" s="24"/>
      <c r="V46" s="24"/>
      <c r="W46" s="24">
        <v>17165898</v>
      </c>
      <c r="X46" s="24">
        <v>21639498</v>
      </c>
      <c r="Y46" s="24">
        <v>-4473600</v>
      </c>
      <c r="Z46" s="6">
        <v>-20.67</v>
      </c>
      <c r="AA46" s="22">
        <v>39510311</v>
      </c>
    </row>
    <row r="47" spans="1:27" ht="13.5">
      <c r="A47" s="2" t="s">
        <v>51</v>
      </c>
      <c r="B47" s="8" t="s">
        <v>52</v>
      </c>
      <c r="C47" s="19"/>
      <c r="D47" s="19"/>
      <c r="E47" s="20">
        <v>161241881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1301809336</v>
      </c>
      <c r="F48" s="42">
        <f t="shared" si="9"/>
        <v>1161859484</v>
      </c>
      <c r="G48" s="42">
        <f t="shared" si="9"/>
        <v>90313472</v>
      </c>
      <c r="H48" s="42">
        <f t="shared" si="9"/>
        <v>114236650</v>
      </c>
      <c r="I48" s="42">
        <f t="shared" si="9"/>
        <v>88904800</v>
      </c>
      <c r="J48" s="42">
        <f t="shared" si="9"/>
        <v>293454922</v>
      </c>
      <c r="K48" s="42">
        <f t="shared" si="9"/>
        <v>146142187</v>
      </c>
      <c r="L48" s="42">
        <f t="shared" si="9"/>
        <v>74051441</v>
      </c>
      <c r="M48" s="42">
        <f t="shared" si="9"/>
        <v>89597414</v>
      </c>
      <c r="N48" s="42">
        <f t="shared" si="9"/>
        <v>309791042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603245964</v>
      </c>
      <c r="X48" s="42">
        <f t="shared" si="9"/>
        <v>570283470</v>
      </c>
      <c r="Y48" s="42">
        <f t="shared" si="9"/>
        <v>32962494</v>
      </c>
      <c r="Z48" s="43">
        <f>+IF(X48&lt;&gt;0,+(Y48/X48)*100,0)</f>
        <v>5.780019189404174</v>
      </c>
      <c r="AA48" s="40">
        <f>+AA28+AA32+AA38+AA42+AA47</f>
        <v>1161859484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-233087153</v>
      </c>
      <c r="F49" s="46">
        <f t="shared" si="10"/>
        <v>-71845272</v>
      </c>
      <c r="G49" s="46">
        <f t="shared" si="10"/>
        <v>43132408</v>
      </c>
      <c r="H49" s="46">
        <f t="shared" si="10"/>
        <v>-22158774</v>
      </c>
      <c r="I49" s="46">
        <f t="shared" si="10"/>
        <v>-545861</v>
      </c>
      <c r="J49" s="46">
        <f t="shared" si="10"/>
        <v>20427773</v>
      </c>
      <c r="K49" s="46">
        <f t="shared" si="10"/>
        <v>-64307829</v>
      </c>
      <c r="L49" s="46">
        <f t="shared" si="10"/>
        <v>-514365</v>
      </c>
      <c r="M49" s="46">
        <f t="shared" si="10"/>
        <v>4593351</v>
      </c>
      <c r="N49" s="46">
        <f t="shared" si="10"/>
        <v>-60228843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-39801070</v>
      </c>
      <c r="X49" s="46">
        <f>IF(F25=F48,0,X25-X48)</f>
        <v>-35922498</v>
      </c>
      <c r="Y49" s="46">
        <f t="shared" si="10"/>
        <v>-3878572</v>
      </c>
      <c r="Z49" s="47">
        <f>+IF(X49&lt;&gt;0,+(Y49/X49)*100,0)</f>
        <v>10.797055371817406</v>
      </c>
      <c r="AA49" s="44">
        <f>+AA25-AA48</f>
        <v>-71845272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631246790</v>
      </c>
      <c r="D5" s="19">
        <f>SUM(D6:D8)</f>
        <v>0</v>
      </c>
      <c r="E5" s="20">
        <f t="shared" si="0"/>
        <v>324546053</v>
      </c>
      <c r="F5" s="21">
        <f t="shared" si="0"/>
        <v>324546053</v>
      </c>
      <c r="G5" s="21">
        <f t="shared" si="0"/>
        <v>147522062</v>
      </c>
      <c r="H5" s="21">
        <f t="shared" si="0"/>
        <v>25345750</v>
      </c>
      <c r="I5" s="21">
        <f t="shared" si="0"/>
        <v>28865844</v>
      </c>
      <c r="J5" s="21">
        <f t="shared" si="0"/>
        <v>201733656</v>
      </c>
      <c r="K5" s="21">
        <f t="shared" si="0"/>
        <v>30360347</v>
      </c>
      <c r="L5" s="21">
        <f t="shared" si="0"/>
        <v>94668047</v>
      </c>
      <c r="M5" s="21">
        <f t="shared" si="0"/>
        <v>31046623</v>
      </c>
      <c r="N5" s="21">
        <f t="shared" si="0"/>
        <v>156075017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357808673</v>
      </c>
      <c r="X5" s="21">
        <f t="shared" si="0"/>
        <v>260314163</v>
      </c>
      <c r="Y5" s="21">
        <f t="shared" si="0"/>
        <v>97494510</v>
      </c>
      <c r="Z5" s="4">
        <f>+IF(X5&lt;&gt;0,+(Y5/X5)*100,0)</f>
        <v>37.45263372396684</v>
      </c>
      <c r="AA5" s="19">
        <f>SUM(AA6:AA8)</f>
        <v>324546053</v>
      </c>
    </row>
    <row r="6" spans="1:27" ht="13.5">
      <c r="A6" s="5" t="s">
        <v>33</v>
      </c>
      <c r="B6" s="3"/>
      <c r="C6" s="22">
        <v>17677651</v>
      </c>
      <c r="D6" s="22"/>
      <c r="E6" s="23">
        <v>8807125</v>
      </c>
      <c r="F6" s="24">
        <v>8807125</v>
      </c>
      <c r="G6" s="24">
        <v>490615</v>
      </c>
      <c r="H6" s="24">
        <v>412626</v>
      </c>
      <c r="I6" s="24">
        <v>266034</v>
      </c>
      <c r="J6" s="24">
        <v>1169275</v>
      </c>
      <c r="K6" s="24">
        <v>236597</v>
      </c>
      <c r="L6" s="24">
        <v>224111</v>
      </c>
      <c r="M6" s="24">
        <v>195458</v>
      </c>
      <c r="N6" s="24">
        <v>656166</v>
      </c>
      <c r="O6" s="24"/>
      <c r="P6" s="24"/>
      <c r="Q6" s="24"/>
      <c r="R6" s="24"/>
      <c r="S6" s="24"/>
      <c r="T6" s="24"/>
      <c r="U6" s="24"/>
      <c r="V6" s="24"/>
      <c r="W6" s="24">
        <v>1825441</v>
      </c>
      <c r="X6" s="24">
        <v>5140000</v>
      </c>
      <c r="Y6" s="24">
        <v>-3314559</v>
      </c>
      <c r="Z6" s="6">
        <v>-64.49</v>
      </c>
      <c r="AA6" s="22">
        <v>8807125</v>
      </c>
    </row>
    <row r="7" spans="1:27" ht="13.5">
      <c r="A7" s="5" t="s">
        <v>34</v>
      </c>
      <c r="B7" s="3"/>
      <c r="C7" s="25">
        <v>613194867</v>
      </c>
      <c r="D7" s="25"/>
      <c r="E7" s="26">
        <v>313027799</v>
      </c>
      <c r="F7" s="27">
        <v>313027799</v>
      </c>
      <c r="G7" s="27">
        <v>147008058</v>
      </c>
      <c r="H7" s="27">
        <v>24909211</v>
      </c>
      <c r="I7" s="27">
        <v>28568908</v>
      </c>
      <c r="J7" s="27">
        <v>200486177</v>
      </c>
      <c r="K7" s="27">
        <v>30085643</v>
      </c>
      <c r="L7" s="27">
        <v>94405969</v>
      </c>
      <c r="M7" s="27">
        <v>30835363</v>
      </c>
      <c r="N7" s="27">
        <v>155326975</v>
      </c>
      <c r="O7" s="27"/>
      <c r="P7" s="27"/>
      <c r="Q7" s="27"/>
      <c r="R7" s="27"/>
      <c r="S7" s="27"/>
      <c r="T7" s="27"/>
      <c r="U7" s="27"/>
      <c r="V7" s="27"/>
      <c r="W7" s="27">
        <v>355813152</v>
      </c>
      <c r="X7" s="27">
        <v>253434878</v>
      </c>
      <c r="Y7" s="27">
        <v>102378274</v>
      </c>
      <c r="Z7" s="7">
        <v>40.4</v>
      </c>
      <c r="AA7" s="25">
        <v>313027799</v>
      </c>
    </row>
    <row r="8" spans="1:27" ht="13.5">
      <c r="A8" s="5" t="s">
        <v>35</v>
      </c>
      <c r="B8" s="3"/>
      <c r="C8" s="22">
        <v>374272</v>
      </c>
      <c r="D8" s="22"/>
      <c r="E8" s="23">
        <v>2711129</v>
      </c>
      <c r="F8" s="24">
        <v>2711129</v>
      </c>
      <c r="G8" s="24">
        <v>23389</v>
      </c>
      <c r="H8" s="24">
        <v>23913</v>
      </c>
      <c r="I8" s="24">
        <v>30902</v>
      </c>
      <c r="J8" s="24">
        <v>78204</v>
      </c>
      <c r="K8" s="24">
        <v>38107</v>
      </c>
      <c r="L8" s="24">
        <v>37967</v>
      </c>
      <c r="M8" s="24">
        <v>15802</v>
      </c>
      <c r="N8" s="24">
        <v>91876</v>
      </c>
      <c r="O8" s="24"/>
      <c r="P8" s="24"/>
      <c r="Q8" s="24"/>
      <c r="R8" s="24"/>
      <c r="S8" s="24"/>
      <c r="T8" s="24"/>
      <c r="U8" s="24"/>
      <c r="V8" s="24"/>
      <c r="W8" s="24">
        <v>170080</v>
      </c>
      <c r="X8" s="24">
        <v>1739285</v>
      </c>
      <c r="Y8" s="24">
        <v>-1569205</v>
      </c>
      <c r="Z8" s="6">
        <v>-90.22</v>
      </c>
      <c r="AA8" s="22">
        <v>2711129</v>
      </c>
    </row>
    <row r="9" spans="1:27" ht="13.5">
      <c r="A9" s="2" t="s">
        <v>36</v>
      </c>
      <c r="B9" s="3"/>
      <c r="C9" s="19">
        <f aca="true" t="shared" si="1" ref="C9:Y9">SUM(C10:C14)</f>
        <v>91189514</v>
      </c>
      <c r="D9" s="19">
        <f>SUM(D10:D14)</f>
        <v>0</v>
      </c>
      <c r="E9" s="20">
        <f t="shared" si="1"/>
        <v>117885652</v>
      </c>
      <c r="F9" s="21">
        <f t="shared" si="1"/>
        <v>117885652</v>
      </c>
      <c r="G9" s="21">
        <f t="shared" si="1"/>
        <v>608262</v>
      </c>
      <c r="H9" s="21">
        <f t="shared" si="1"/>
        <v>742384</v>
      </c>
      <c r="I9" s="21">
        <f t="shared" si="1"/>
        <v>633991</v>
      </c>
      <c r="J9" s="21">
        <f t="shared" si="1"/>
        <v>1984637</v>
      </c>
      <c r="K9" s="21">
        <f t="shared" si="1"/>
        <v>746093</v>
      </c>
      <c r="L9" s="21">
        <f t="shared" si="1"/>
        <v>584029</v>
      </c>
      <c r="M9" s="21">
        <f t="shared" si="1"/>
        <v>943417</v>
      </c>
      <c r="N9" s="21">
        <f t="shared" si="1"/>
        <v>2273539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4258176</v>
      </c>
      <c r="X9" s="21">
        <f t="shared" si="1"/>
        <v>51392108</v>
      </c>
      <c r="Y9" s="21">
        <f t="shared" si="1"/>
        <v>-47133932</v>
      </c>
      <c r="Z9" s="4">
        <f>+IF(X9&lt;&gt;0,+(Y9/X9)*100,0)</f>
        <v>-91.71433870741399</v>
      </c>
      <c r="AA9" s="19">
        <f>SUM(AA10:AA14)</f>
        <v>117885652</v>
      </c>
    </row>
    <row r="10" spans="1:27" ht="13.5">
      <c r="A10" s="5" t="s">
        <v>37</v>
      </c>
      <c r="B10" s="3"/>
      <c r="C10" s="22">
        <v>1800449</v>
      </c>
      <c r="D10" s="22"/>
      <c r="E10" s="23">
        <v>4809144</v>
      </c>
      <c r="F10" s="24">
        <v>4809144</v>
      </c>
      <c r="G10" s="24">
        <v>149777</v>
      </c>
      <c r="H10" s="24">
        <v>133026</v>
      </c>
      <c r="I10" s="24">
        <v>129977</v>
      </c>
      <c r="J10" s="24">
        <v>412780</v>
      </c>
      <c r="K10" s="24">
        <v>244817</v>
      </c>
      <c r="L10" s="24">
        <v>89749</v>
      </c>
      <c r="M10" s="24">
        <v>502136</v>
      </c>
      <c r="N10" s="24">
        <v>836702</v>
      </c>
      <c r="O10" s="24"/>
      <c r="P10" s="24"/>
      <c r="Q10" s="24"/>
      <c r="R10" s="24"/>
      <c r="S10" s="24"/>
      <c r="T10" s="24"/>
      <c r="U10" s="24"/>
      <c r="V10" s="24"/>
      <c r="W10" s="24">
        <v>1249482</v>
      </c>
      <c r="X10" s="24">
        <v>2326332</v>
      </c>
      <c r="Y10" s="24">
        <v>-1076850</v>
      </c>
      <c r="Z10" s="6">
        <v>-46.29</v>
      </c>
      <c r="AA10" s="22">
        <v>4809144</v>
      </c>
    </row>
    <row r="11" spans="1:27" ht="13.5">
      <c r="A11" s="5" t="s">
        <v>38</v>
      </c>
      <c r="B11" s="3"/>
      <c r="C11" s="22">
        <v>11439003</v>
      </c>
      <c r="D11" s="22"/>
      <c r="E11" s="23">
        <v>10697369</v>
      </c>
      <c r="F11" s="24">
        <v>10697369</v>
      </c>
      <c r="G11" s="24">
        <v>216405</v>
      </c>
      <c r="H11" s="24">
        <v>325859</v>
      </c>
      <c r="I11" s="24">
        <v>280763</v>
      </c>
      <c r="J11" s="24">
        <v>823027</v>
      </c>
      <c r="K11" s="24">
        <v>179175</v>
      </c>
      <c r="L11" s="24">
        <v>277525</v>
      </c>
      <c r="M11" s="24">
        <v>300902</v>
      </c>
      <c r="N11" s="24">
        <v>757602</v>
      </c>
      <c r="O11" s="24"/>
      <c r="P11" s="24"/>
      <c r="Q11" s="24"/>
      <c r="R11" s="24"/>
      <c r="S11" s="24"/>
      <c r="T11" s="24"/>
      <c r="U11" s="24"/>
      <c r="V11" s="24"/>
      <c r="W11" s="24">
        <v>1580629</v>
      </c>
      <c r="X11" s="24">
        <v>290166</v>
      </c>
      <c r="Y11" s="24">
        <v>1290463</v>
      </c>
      <c r="Z11" s="6">
        <v>444.73</v>
      </c>
      <c r="AA11" s="22">
        <v>10697369</v>
      </c>
    </row>
    <row r="12" spans="1:27" ht="13.5">
      <c r="A12" s="5" t="s">
        <v>39</v>
      </c>
      <c r="B12" s="3"/>
      <c r="C12" s="22">
        <v>76691874</v>
      </c>
      <c r="D12" s="22"/>
      <c r="E12" s="23">
        <v>99729437</v>
      </c>
      <c r="F12" s="24">
        <v>99729437</v>
      </c>
      <c r="G12" s="24">
        <v>153560</v>
      </c>
      <c r="H12" s="24">
        <v>194770</v>
      </c>
      <c r="I12" s="24">
        <v>137659</v>
      </c>
      <c r="J12" s="24">
        <v>485989</v>
      </c>
      <c r="K12" s="24">
        <v>233602</v>
      </c>
      <c r="L12" s="24">
        <v>127666</v>
      </c>
      <c r="M12" s="24">
        <v>51290</v>
      </c>
      <c r="N12" s="24">
        <v>412558</v>
      </c>
      <c r="O12" s="24"/>
      <c r="P12" s="24"/>
      <c r="Q12" s="24"/>
      <c r="R12" s="24"/>
      <c r="S12" s="24"/>
      <c r="T12" s="24"/>
      <c r="U12" s="24"/>
      <c r="V12" s="24"/>
      <c r="W12" s="24">
        <v>898547</v>
      </c>
      <c r="X12" s="24">
        <v>47223332</v>
      </c>
      <c r="Y12" s="24">
        <v>-46324785</v>
      </c>
      <c r="Z12" s="6">
        <v>-98.1</v>
      </c>
      <c r="AA12" s="22">
        <v>99729437</v>
      </c>
    </row>
    <row r="13" spans="1:27" ht="13.5">
      <c r="A13" s="5" t="s">
        <v>40</v>
      </c>
      <c r="B13" s="3"/>
      <c r="C13" s="22">
        <v>1228570</v>
      </c>
      <c r="D13" s="22"/>
      <c r="E13" s="23">
        <v>2584702</v>
      </c>
      <c r="F13" s="24">
        <v>2584702</v>
      </c>
      <c r="G13" s="24">
        <v>88520</v>
      </c>
      <c r="H13" s="24">
        <v>88729</v>
      </c>
      <c r="I13" s="24">
        <v>85592</v>
      </c>
      <c r="J13" s="24">
        <v>262841</v>
      </c>
      <c r="K13" s="24">
        <v>88499</v>
      </c>
      <c r="L13" s="24">
        <v>89089</v>
      </c>
      <c r="M13" s="24">
        <v>89089</v>
      </c>
      <c r="N13" s="24">
        <v>266677</v>
      </c>
      <c r="O13" s="24"/>
      <c r="P13" s="24"/>
      <c r="Q13" s="24"/>
      <c r="R13" s="24"/>
      <c r="S13" s="24"/>
      <c r="T13" s="24"/>
      <c r="U13" s="24"/>
      <c r="V13" s="24"/>
      <c r="W13" s="24">
        <v>529518</v>
      </c>
      <c r="X13" s="24">
        <v>1515829</v>
      </c>
      <c r="Y13" s="24">
        <v>-986311</v>
      </c>
      <c r="Z13" s="6">
        <v>-65.07</v>
      </c>
      <c r="AA13" s="22">
        <v>2584702</v>
      </c>
    </row>
    <row r="14" spans="1:27" ht="13.5">
      <c r="A14" s="5" t="s">
        <v>41</v>
      </c>
      <c r="B14" s="3"/>
      <c r="C14" s="25">
        <v>29618</v>
      </c>
      <c r="D14" s="25"/>
      <c r="E14" s="26">
        <v>65000</v>
      </c>
      <c r="F14" s="27">
        <v>65000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36449</v>
      </c>
      <c r="Y14" s="27">
        <v>-36449</v>
      </c>
      <c r="Z14" s="7">
        <v>-100</v>
      </c>
      <c r="AA14" s="25">
        <v>65000</v>
      </c>
    </row>
    <row r="15" spans="1:27" ht="13.5">
      <c r="A15" s="2" t="s">
        <v>42</v>
      </c>
      <c r="B15" s="8"/>
      <c r="C15" s="19">
        <f aca="true" t="shared" si="2" ref="C15:Y15">SUM(C16:C18)</f>
        <v>68820167</v>
      </c>
      <c r="D15" s="19">
        <f>SUM(D16:D18)</f>
        <v>0</v>
      </c>
      <c r="E15" s="20">
        <f t="shared" si="2"/>
        <v>174596853</v>
      </c>
      <c r="F15" s="21">
        <f t="shared" si="2"/>
        <v>174596853</v>
      </c>
      <c r="G15" s="21">
        <f t="shared" si="2"/>
        <v>21509799</v>
      </c>
      <c r="H15" s="21">
        <f t="shared" si="2"/>
        <v>7032913</v>
      </c>
      <c r="I15" s="21">
        <f t="shared" si="2"/>
        <v>13714460</v>
      </c>
      <c r="J15" s="21">
        <f t="shared" si="2"/>
        <v>42257172</v>
      </c>
      <c r="K15" s="21">
        <f t="shared" si="2"/>
        <v>3404622</v>
      </c>
      <c r="L15" s="21">
        <f t="shared" si="2"/>
        <v>44491487</v>
      </c>
      <c r="M15" s="21">
        <f t="shared" si="2"/>
        <v>5281517</v>
      </c>
      <c r="N15" s="21">
        <f t="shared" si="2"/>
        <v>53177626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95434798</v>
      </c>
      <c r="X15" s="21">
        <f t="shared" si="2"/>
        <v>112784500</v>
      </c>
      <c r="Y15" s="21">
        <f t="shared" si="2"/>
        <v>-17349702</v>
      </c>
      <c r="Z15" s="4">
        <f>+IF(X15&lt;&gt;0,+(Y15/X15)*100,0)</f>
        <v>-15.383055295718826</v>
      </c>
      <c r="AA15" s="19">
        <f>SUM(AA16:AA18)</f>
        <v>174596853</v>
      </c>
    </row>
    <row r="16" spans="1:27" ht="13.5">
      <c r="A16" s="5" t="s">
        <v>43</v>
      </c>
      <c r="B16" s="3"/>
      <c r="C16" s="22">
        <v>58788</v>
      </c>
      <c r="D16" s="22"/>
      <c r="E16" s="23">
        <v>5000</v>
      </c>
      <c r="F16" s="24">
        <v>5000</v>
      </c>
      <c r="G16" s="24">
        <v>18100</v>
      </c>
      <c r="H16" s="24">
        <v>28421</v>
      </c>
      <c r="I16" s="24">
        <v>8431336</v>
      </c>
      <c r="J16" s="24">
        <v>8477857</v>
      </c>
      <c r="K16" s="24">
        <v>2076</v>
      </c>
      <c r="L16" s="24">
        <v>2778413</v>
      </c>
      <c r="M16" s="24"/>
      <c r="N16" s="24">
        <v>2780489</v>
      </c>
      <c r="O16" s="24"/>
      <c r="P16" s="24"/>
      <c r="Q16" s="24"/>
      <c r="R16" s="24"/>
      <c r="S16" s="24"/>
      <c r="T16" s="24"/>
      <c r="U16" s="24"/>
      <c r="V16" s="24"/>
      <c r="W16" s="24">
        <v>11258346</v>
      </c>
      <c r="X16" s="24"/>
      <c r="Y16" s="24">
        <v>11258346</v>
      </c>
      <c r="Z16" s="6">
        <v>0</v>
      </c>
      <c r="AA16" s="22">
        <v>5000</v>
      </c>
    </row>
    <row r="17" spans="1:27" ht="13.5">
      <c r="A17" s="5" t="s">
        <v>44</v>
      </c>
      <c r="B17" s="3"/>
      <c r="C17" s="22">
        <v>68761379</v>
      </c>
      <c r="D17" s="22"/>
      <c r="E17" s="23">
        <v>174591853</v>
      </c>
      <c r="F17" s="24">
        <v>174591853</v>
      </c>
      <c r="G17" s="24">
        <v>21491699</v>
      </c>
      <c r="H17" s="24">
        <v>7004492</v>
      </c>
      <c r="I17" s="24">
        <v>5283124</v>
      </c>
      <c r="J17" s="24">
        <v>33779315</v>
      </c>
      <c r="K17" s="24">
        <v>3402546</v>
      </c>
      <c r="L17" s="24">
        <v>41713074</v>
      </c>
      <c r="M17" s="24">
        <v>5281517</v>
      </c>
      <c r="N17" s="24">
        <v>50397137</v>
      </c>
      <c r="O17" s="24"/>
      <c r="P17" s="24"/>
      <c r="Q17" s="24"/>
      <c r="R17" s="24"/>
      <c r="S17" s="24"/>
      <c r="T17" s="24"/>
      <c r="U17" s="24"/>
      <c r="V17" s="24"/>
      <c r="W17" s="24">
        <v>84176452</v>
      </c>
      <c r="X17" s="24">
        <v>112784500</v>
      </c>
      <c r="Y17" s="24">
        <v>-28608048</v>
      </c>
      <c r="Z17" s="6">
        <v>-25.37</v>
      </c>
      <c r="AA17" s="22">
        <v>174591853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1031830132</v>
      </c>
      <c r="D19" s="19">
        <f>SUM(D20:D23)</f>
        <v>0</v>
      </c>
      <c r="E19" s="20">
        <f t="shared" si="3"/>
        <v>1493464466</v>
      </c>
      <c r="F19" s="21">
        <f t="shared" si="3"/>
        <v>1493464466</v>
      </c>
      <c r="G19" s="21">
        <f t="shared" si="3"/>
        <v>84709237</v>
      </c>
      <c r="H19" s="21">
        <f t="shared" si="3"/>
        <v>97364873</v>
      </c>
      <c r="I19" s="21">
        <f t="shared" si="3"/>
        <v>91655833</v>
      </c>
      <c r="J19" s="21">
        <f t="shared" si="3"/>
        <v>273729943</v>
      </c>
      <c r="K19" s="21">
        <f t="shared" si="3"/>
        <v>95532414</v>
      </c>
      <c r="L19" s="21">
        <f t="shared" si="3"/>
        <v>89642808</v>
      </c>
      <c r="M19" s="21">
        <f t="shared" si="3"/>
        <v>88876869</v>
      </c>
      <c r="N19" s="21">
        <f t="shared" si="3"/>
        <v>274052091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547782034</v>
      </c>
      <c r="X19" s="21">
        <f t="shared" si="3"/>
        <v>729044965</v>
      </c>
      <c r="Y19" s="21">
        <f t="shared" si="3"/>
        <v>-181262931</v>
      </c>
      <c r="Z19" s="4">
        <f>+IF(X19&lt;&gt;0,+(Y19/X19)*100,0)</f>
        <v>-24.863066025015343</v>
      </c>
      <c r="AA19" s="19">
        <f>SUM(AA20:AA23)</f>
        <v>1493464466</v>
      </c>
    </row>
    <row r="20" spans="1:27" ht="13.5">
      <c r="A20" s="5" t="s">
        <v>47</v>
      </c>
      <c r="B20" s="3"/>
      <c r="C20" s="22">
        <v>589585105</v>
      </c>
      <c r="D20" s="22"/>
      <c r="E20" s="23">
        <v>661671648</v>
      </c>
      <c r="F20" s="24">
        <v>661671648</v>
      </c>
      <c r="G20" s="24">
        <v>52815737</v>
      </c>
      <c r="H20" s="24">
        <v>58100840</v>
      </c>
      <c r="I20" s="24">
        <v>53734479</v>
      </c>
      <c r="J20" s="24">
        <v>164651056</v>
      </c>
      <c r="K20" s="24">
        <v>51530361</v>
      </c>
      <c r="L20" s="24">
        <v>48020438</v>
      </c>
      <c r="M20" s="24">
        <v>48194464</v>
      </c>
      <c r="N20" s="24">
        <v>147745263</v>
      </c>
      <c r="O20" s="24"/>
      <c r="P20" s="24"/>
      <c r="Q20" s="24"/>
      <c r="R20" s="24"/>
      <c r="S20" s="24"/>
      <c r="T20" s="24"/>
      <c r="U20" s="24"/>
      <c r="V20" s="24"/>
      <c r="W20" s="24">
        <v>312396319</v>
      </c>
      <c r="X20" s="24">
        <v>298588249</v>
      </c>
      <c r="Y20" s="24">
        <v>13808070</v>
      </c>
      <c r="Z20" s="6">
        <v>4.62</v>
      </c>
      <c r="AA20" s="22">
        <v>661671648</v>
      </c>
    </row>
    <row r="21" spans="1:27" ht="13.5">
      <c r="A21" s="5" t="s">
        <v>48</v>
      </c>
      <c r="B21" s="3"/>
      <c r="C21" s="22">
        <v>300276162</v>
      </c>
      <c r="D21" s="22"/>
      <c r="E21" s="23">
        <v>588829428</v>
      </c>
      <c r="F21" s="24">
        <v>588829428</v>
      </c>
      <c r="G21" s="24">
        <v>21442108</v>
      </c>
      <c r="H21" s="24">
        <v>25541781</v>
      </c>
      <c r="I21" s="24">
        <v>24252076</v>
      </c>
      <c r="J21" s="24">
        <v>71235965</v>
      </c>
      <c r="K21" s="24">
        <v>30410935</v>
      </c>
      <c r="L21" s="24">
        <v>28015735</v>
      </c>
      <c r="M21" s="24">
        <v>27057491</v>
      </c>
      <c r="N21" s="24">
        <v>85484161</v>
      </c>
      <c r="O21" s="24"/>
      <c r="P21" s="24"/>
      <c r="Q21" s="24"/>
      <c r="R21" s="24"/>
      <c r="S21" s="24"/>
      <c r="T21" s="24"/>
      <c r="U21" s="24"/>
      <c r="V21" s="24"/>
      <c r="W21" s="24">
        <v>156720126</v>
      </c>
      <c r="X21" s="24">
        <v>324376666</v>
      </c>
      <c r="Y21" s="24">
        <v>-167656540</v>
      </c>
      <c r="Z21" s="6">
        <v>-51.69</v>
      </c>
      <c r="AA21" s="22">
        <v>588829428</v>
      </c>
    </row>
    <row r="22" spans="1:27" ht="13.5">
      <c r="A22" s="5" t="s">
        <v>49</v>
      </c>
      <c r="B22" s="3"/>
      <c r="C22" s="25">
        <v>74379619</v>
      </c>
      <c r="D22" s="25"/>
      <c r="E22" s="26">
        <v>107696841</v>
      </c>
      <c r="F22" s="27">
        <v>107696841</v>
      </c>
      <c r="G22" s="27">
        <v>5129754</v>
      </c>
      <c r="H22" s="27">
        <v>5776383</v>
      </c>
      <c r="I22" s="27">
        <v>5811280</v>
      </c>
      <c r="J22" s="27">
        <v>16717417</v>
      </c>
      <c r="K22" s="27">
        <v>5827992</v>
      </c>
      <c r="L22" s="27">
        <v>5892439</v>
      </c>
      <c r="M22" s="27">
        <v>5940635</v>
      </c>
      <c r="N22" s="27">
        <v>17661066</v>
      </c>
      <c r="O22" s="27"/>
      <c r="P22" s="27"/>
      <c r="Q22" s="27"/>
      <c r="R22" s="27"/>
      <c r="S22" s="27"/>
      <c r="T22" s="27"/>
      <c r="U22" s="27"/>
      <c r="V22" s="27"/>
      <c r="W22" s="27">
        <v>34378483</v>
      </c>
      <c r="X22" s="27">
        <v>46250980</v>
      </c>
      <c r="Y22" s="27">
        <v>-11872497</v>
      </c>
      <c r="Z22" s="7">
        <v>-25.67</v>
      </c>
      <c r="AA22" s="25">
        <v>107696841</v>
      </c>
    </row>
    <row r="23" spans="1:27" ht="13.5">
      <c r="A23" s="5" t="s">
        <v>50</v>
      </c>
      <c r="B23" s="3"/>
      <c r="C23" s="22">
        <v>67589246</v>
      </c>
      <c r="D23" s="22"/>
      <c r="E23" s="23">
        <v>135266549</v>
      </c>
      <c r="F23" s="24">
        <v>135266549</v>
      </c>
      <c r="G23" s="24">
        <v>5321638</v>
      </c>
      <c r="H23" s="24">
        <v>7945869</v>
      </c>
      <c r="I23" s="24">
        <v>7857998</v>
      </c>
      <c r="J23" s="24">
        <v>21125505</v>
      </c>
      <c r="K23" s="24">
        <v>7763126</v>
      </c>
      <c r="L23" s="24">
        <v>7714196</v>
      </c>
      <c r="M23" s="24">
        <v>7684279</v>
      </c>
      <c r="N23" s="24">
        <v>23161601</v>
      </c>
      <c r="O23" s="24"/>
      <c r="P23" s="24"/>
      <c r="Q23" s="24"/>
      <c r="R23" s="24"/>
      <c r="S23" s="24"/>
      <c r="T23" s="24"/>
      <c r="U23" s="24"/>
      <c r="V23" s="24"/>
      <c r="W23" s="24">
        <v>44287106</v>
      </c>
      <c r="X23" s="24">
        <v>59829070</v>
      </c>
      <c r="Y23" s="24">
        <v>-15541964</v>
      </c>
      <c r="Z23" s="6">
        <v>-25.98</v>
      </c>
      <c r="AA23" s="22">
        <v>135266549</v>
      </c>
    </row>
    <row r="24" spans="1:27" ht="13.5">
      <c r="A24" s="2" t="s">
        <v>51</v>
      </c>
      <c r="B24" s="8" t="s">
        <v>52</v>
      </c>
      <c r="C24" s="19">
        <v>910415</v>
      </c>
      <c r="D24" s="19"/>
      <c r="E24" s="20">
        <v>19468200</v>
      </c>
      <c r="F24" s="21">
        <v>19468200</v>
      </c>
      <c r="G24" s="21">
        <v>1393604</v>
      </c>
      <c r="H24" s="21">
        <v>1310715</v>
      </c>
      <c r="I24" s="21"/>
      <c r="J24" s="21">
        <v>2704319</v>
      </c>
      <c r="K24" s="21">
        <v>2622046</v>
      </c>
      <c r="L24" s="21">
        <v>123933</v>
      </c>
      <c r="M24" s="21">
        <v>2774485</v>
      </c>
      <c r="N24" s="21">
        <v>5520464</v>
      </c>
      <c r="O24" s="21"/>
      <c r="P24" s="21"/>
      <c r="Q24" s="21"/>
      <c r="R24" s="21"/>
      <c r="S24" s="21"/>
      <c r="T24" s="21"/>
      <c r="U24" s="21"/>
      <c r="V24" s="21"/>
      <c r="W24" s="21">
        <v>8224783</v>
      </c>
      <c r="X24" s="21"/>
      <c r="Y24" s="21">
        <v>8224783</v>
      </c>
      <c r="Z24" s="4">
        <v>0</v>
      </c>
      <c r="AA24" s="19">
        <v>19468200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1823997018</v>
      </c>
      <c r="D25" s="40">
        <f>+D5+D9+D15+D19+D24</f>
        <v>0</v>
      </c>
      <c r="E25" s="41">
        <f t="shared" si="4"/>
        <v>2129961224</v>
      </c>
      <c r="F25" s="42">
        <f t="shared" si="4"/>
        <v>2129961224</v>
      </c>
      <c r="G25" s="42">
        <f t="shared" si="4"/>
        <v>255742964</v>
      </c>
      <c r="H25" s="42">
        <f t="shared" si="4"/>
        <v>131796635</v>
      </c>
      <c r="I25" s="42">
        <f t="shared" si="4"/>
        <v>134870128</v>
      </c>
      <c r="J25" s="42">
        <f t="shared" si="4"/>
        <v>522409727</v>
      </c>
      <c r="K25" s="42">
        <f t="shared" si="4"/>
        <v>132665522</v>
      </c>
      <c r="L25" s="42">
        <f t="shared" si="4"/>
        <v>229510304</v>
      </c>
      <c r="M25" s="42">
        <f t="shared" si="4"/>
        <v>128922911</v>
      </c>
      <c r="N25" s="42">
        <f t="shared" si="4"/>
        <v>491098737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1013508464</v>
      </c>
      <c r="X25" s="42">
        <f t="shared" si="4"/>
        <v>1153535736</v>
      </c>
      <c r="Y25" s="42">
        <f t="shared" si="4"/>
        <v>-140027272</v>
      </c>
      <c r="Z25" s="43">
        <f>+IF(X25&lt;&gt;0,+(Y25/X25)*100,0)</f>
        <v>-12.138962637218203</v>
      </c>
      <c r="AA25" s="40">
        <f>+AA5+AA9+AA15+AA19+AA24</f>
        <v>2129961224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525057300</v>
      </c>
      <c r="D28" s="19">
        <f>SUM(D29:D31)</f>
        <v>0</v>
      </c>
      <c r="E28" s="20">
        <f t="shared" si="5"/>
        <v>438257814</v>
      </c>
      <c r="F28" s="21">
        <f t="shared" si="5"/>
        <v>438257814</v>
      </c>
      <c r="G28" s="21">
        <f t="shared" si="5"/>
        <v>21195790</v>
      </c>
      <c r="H28" s="21">
        <f t="shared" si="5"/>
        <v>24945915</v>
      </c>
      <c r="I28" s="21">
        <f t="shared" si="5"/>
        <v>36050011</v>
      </c>
      <c r="J28" s="21">
        <f t="shared" si="5"/>
        <v>82191716</v>
      </c>
      <c r="K28" s="21">
        <f t="shared" si="5"/>
        <v>32338344</v>
      </c>
      <c r="L28" s="21">
        <f t="shared" si="5"/>
        <v>153933630</v>
      </c>
      <c r="M28" s="21">
        <f t="shared" si="5"/>
        <v>129835425</v>
      </c>
      <c r="N28" s="21">
        <f t="shared" si="5"/>
        <v>316107399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398299115</v>
      </c>
      <c r="X28" s="21">
        <f t="shared" si="5"/>
        <v>191297704</v>
      </c>
      <c r="Y28" s="21">
        <f t="shared" si="5"/>
        <v>207001411</v>
      </c>
      <c r="Z28" s="4">
        <f>+IF(X28&lt;&gt;0,+(Y28/X28)*100,0)</f>
        <v>108.20904102435019</v>
      </c>
      <c r="AA28" s="19">
        <f>SUM(AA29:AA31)</f>
        <v>438257814</v>
      </c>
    </row>
    <row r="29" spans="1:27" ht="13.5">
      <c r="A29" s="5" t="s">
        <v>33</v>
      </c>
      <c r="B29" s="3"/>
      <c r="C29" s="22">
        <v>88138427</v>
      </c>
      <c r="D29" s="22"/>
      <c r="E29" s="23">
        <v>111898718</v>
      </c>
      <c r="F29" s="24">
        <v>111898718</v>
      </c>
      <c r="G29" s="24">
        <v>11331424</v>
      </c>
      <c r="H29" s="24">
        <v>14086597</v>
      </c>
      <c r="I29" s="24">
        <v>23176125</v>
      </c>
      <c r="J29" s="24">
        <v>48594146</v>
      </c>
      <c r="K29" s="24">
        <v>17890344</v>
      </c>
      <c r="L29" s="24">
        <v>15136081</v>
      </c>
      <c r="M29" s="24">
        <v>25702537</v>
      </c>
      <c r="N29" s="24">
        <v>58728962</v>
      </c>
      <c r="O29" s="24"/>
      <c r="P29" s="24"/>
      <c r="Q29" s="24"/>
      <c r="R29" s="24"/>
      <c r="S29" s="24"/>
      <c r="T29" s="24"/>
      <c r="U29" s="24"/>
      <c r="V29" s="24"/>
      <c r="W29" s="24">
        <v>107323108</v>
      </c>
      <c r="X29" s="24">
        <v>48433704</v>
      </c>
      <c r="Y29" s="24">
        <v>58889404</v>
      </c>
      <c r="Z29" s="6">
        <v>121.59</v>
      </c>
      <c r="AA29" s="22">
        <v>111898718</v>
      </c>
    </row>
    <row r="30" spans="1:27" ht="13.5">
      <c r="A30" s="5" t="s">
        <v>34</v>
      </c>
      <c r="B30" s="3"/>
      <c r="C30" s="25">
        <v>401930232</v>
      </c>
      <c r="D30" s="25"/>
      <c r="E30" s="26">
        <v>281589112</v>
      </c>
      <c r="F30" s="27">
        <v>281589112</v>
      </c>
      <c r="G30" s="27">
        <v>6714872</v>
      </c>
      <c r="H30" s="27">
        <v>7105835</v>
      </c>
      <c r="I30" s="27">
        <v>8744644</v>
      </c>
      <c r="J30" s="27">
        <v>22565351</v>
      </c>
      <c r="K30" s="27">
        <v>10478900</v>
      </c>
      <c r="L30" s="27">
        <v>132262327</v>
      </c>
      <c r="M30" s="27">
        <v>96957484</v>
      </c>
      <c r="N30" s="27">
        <v>239698711</v>
      </c>
      <c r="O30" s="27"/>
      <c r="P30" s="27"/>
      <c r="Q30" s="27"/>
      <c r="R30" s="27"/>
      <c r="S30" s="27"/>
      <c r="T30" s="27"/>
      <c r="U30" s="27"/>
      <c r="V30" s="27"/>
      <c r="W30" s="27">
        <v>262264062</v>
      </c>
      <c r="X30" s="27">
        <v>122686000</v>
      </c>
      <c r="Y30" s="27">
        <v>139578062</v>
      </c>
      <c r="Z30" s="7">
        <v>113.77</v>
      </c>
      <c r="AA30" s="25">
        <v>281589112</v>
      </c>
    </row>
    <row r="31" spans="1:27" ht="13.5">
      <c r="A31" s="5" t="s">
        <v>35</v>
      </c>
      <c r="B31" s="3"/>
      <c r="C31" s="22">
        <v>34988641</v>
      </c>
      <c r="D31" s="22"/>
      <c r="E31" s="23">
        <v>44769984</v>
      </c>
      <c r="F31" s="24">
        <v>44769984</v>
      </c>
      <c r="G31" s="24">
        <v>3149494</v>
      </c>
      <c r="H31" s="24">
        <v>3753483</v>
      </c>
      <c r="I31" s="24">
        <v>4129242</v>
      </c>
      <c r="J31" s="24">
        <v>11032219</v>
      </c>
      <c r="K31" s="24">
        <v>3969100</v>
      </c>
      <c r="L31" s="24">
        <v>6535222</v>
      </c>
      <c r="M31" s="24">
        <v>7175404</v>
      </c>
      <c r="N31" s="24">
        <v>17679726</v>
      </c>
      <c r="O31" s="24"/>
      <c r="P31" s="24"/>
      <c r="Q31" s="24"/>
      <c r="R31" s="24"/>
      <c r="S31" s="24"/>
      <c r="T31" s="24"/>
      <c r="U31" s="24"/>
      <c r="V31" s="24"/>
      <c r="W31" s="24">
        <v>28711945</v>
      </c>
      <c r="X31" s="24">
        <v>20178000</v>
      </c>
      <c r="Y31" s="24">
        <v>8533945</v>
      </c>
      <c r="Z31" s="6">
        <v>42.29</v>
      </c>
      <c r="AA31" s="22">
        <v>44769984</v>
      </c>
    </row>
    <row r="32" spans="1:27" ht="13.5">
      <c r="A32" s="2" t="s">
        <v>36</v>
      </c>
      <c r="B32" s="3"/>
      <c r="C32" s="19">
        <f aca="true" t="shared" si="6" ref="C32:Y32">SUM(C33:C37)</f>
        <v>501034288</v>
      </c>
      <c r="D32" s="19">
        <f>SUM(D33:D37)</f>
        <v>0</v>
      </c>
      <c r="E32" s="20">
        <f t="shared" si="6"/>
        <v>335357950</v>
      </c>
      <c r="F32" s="21">
        <f t="shared" si="6"/>
        <v>335357950</v>
      </c>
      <c r="G32" s="21">
        <f t="shared" si="6"/>
        <v>9625380</v>
      </c>
      <c r="H32" s="21">
        <f t="shared" si="6"/>
        <v>10477954</v>
      </c>
      <c r="I32" s="21">
        <f t="shared" si="6"/>
        <v>10644797</v>
      </c>
      <c r="J32" s="21">
        <f t="shared" si="6"/>
        <v>30748131</v>
      </c>
      <c r="K32" s="21">
        <f t="shared" si="6"/>
        <v>11177361</v>
      </c>
      <c r="L32" s="21">
        <f t="shared" si="6"/>
        <v>11205957</v>
      </c>
      <c r="M32" s="21">
        <f t="shared" si="6"/>
        <v>41332783</v>
      </c>
      <c r="N32" s="21">
        <f t="shared" si="6"/>
        <v>63716101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94464232</v>
      </c>
      <c r="X32" s="21">
        <f t="shared" si="6"/>
        <v>141821998</v>
      </c>
      <c r="Y32" s="21">
        <f t="shared" si="6"/>
        <v>-47357766</v>
      </c>
      <c r="Z32" s="4">
        <f>+IF(X32&lt;&gt;0,+(Y32/X32)*100,0)</f>
        <v>-33.39239798328042</v>
      </c>
      <c r="AA32" s="19">
        <f>SUM(AA33:AA37)</f>
        <v>335357950</v>
      </c>
    </row>
    <row r="33" spans="1:27" ht="13.5">
      <c r="A33" s="5" t="s">
        <v>37</v>
      </c>
      <c r="B33" s="3"/>
      <c r="C33" s="22">
        <v>48235302</v>
      </c>
      <c r="D33" s="22"/>
      <c r="E33" s="23">
        <v>54500364</v>
      </c>
      <c r="F33" s="24">
        <v>54500364</v>
      </c>
      <c r="G33" s="24">
        <v>765552</v>
      </c>
      <c r="H33" s="24">
        <v>736096</v>
      </c>
      <c r="I33" s="24">
        <v>760713</v>
      </c>
      <c r="J33" s="24">
        <v>2262361</v>
      </c>
      <c r="K33" s="24">
        <v>788081</v>
      </c>
      <c r="L33" s="24">
        <v>890196</v>
      </c>
      <c r="M33" s="24">
        <v>1720140</v>
      </c>
      <c r="N33" s="24">
        <v>3398417</v>
      </c>
      <c r="O33" s="24"/>
      <c r="P33" s="24"/>
      <c r="Q33" s="24"/>
      <c r="R33" s="24"/>
      <c r="S33" s="24"/>
      <c r="T33" s="24"/>
      <c r="U33" s="24"/>
      <c r="V33" s="24"/>
      <c r="W33" s="24">
        <v>5660778</v>
      </c>
      <c r="X33" s="24">
        <v>22163998</v>
      </c>
      <c r="Y33" s="24">
        <v>-16503220</v>
      </c>
      <c r="Z33" s="6">
        <v>-74.46</v>
      </c>
      <c r="AA33" s="22">
        <v>54500364</v>
      </c>
    </row>
    <row r="34" spans="1:27" ht="13.5">
      <c r="A34" s="5" t="s">
        <v>38</v>
      </c>
      <c r="B34" s="3"/>
      <c r="C34" s="22">
        <v>36243521</v>
      </c>
      <c r="D34" s="22"/>
      <c r="E34" s="23">
        <v>95956690</v>
      </c>
      <c r="F34" s="24">
        <v>95956690</v>
      </c>
      <c r="G34" s="24">
        <v>2653029</v>
      </c>
      <c r="H34" s="24">
        <v>3053189</v>
      </c>
      <c r="I34" s="24">
        <v>3274603</v>
      </c>
      <c r="J34" s="24">
        <v>8980821</v>
      </c>
      <c r="K34" s="24">
        <v>3233490</v>
      </c>
      <c r="L34" s="24">
        <v>3526408</v>
      </c>
      <c r="M34" s="24">
        <v>31440444</v>
      </c>
      <c r="N34" s="24">
        <v>38200342</v>
      </c>
      <c r="O34" s="24"/>
      <c r="P34" s="24"/>
      <c r="Q34" s="24"/>
      <c r="R34" s="24"/>
      <c r="S34" s="24"/>
      <c r="T34" s="24"/>
      <c r="U34" s="24"/>
      <c r="V34" s="24"/>
      <c r="W34" s="24">
        <v>47181163</v>
      </c>
      <c r="X34" s="24">
        <v>25893000</v>
      </c>
      <c r="Y34" s="24">
        <v>21288163</v>
      </c>
      <c r="Z34" s="6">
        <v>82.22</v>
      </c>
      <c r="AA34" s="22">
        <v>95956690</v>
      </c>
    </row>
    <row r="35" spans="1:27" ht="13.5">
      <c r="A35" s="5" t="s">
        <v>39</v>
      </c>
      <c r="B35" s="3"/>
      <c r="C35" s="22">
        <v>382172870</v>
      </c>
      <c r="D35" s="22"/>
      <c r="E35" s="23">
        <v>169150989</v>
      </c>
      <c r="F35" s="24">
        <v>169150989</v>
      </c>
      <c r="G35" s="24">
        <v>5602329</v>
      </c>
      <c r="H35" s="24">
        <v>6017233</v>
      </c>
      <c r="I35" s="24">
        <v>5964968</v>
      </c>
      <c r="J35" s="24">
        <v>17584530</v>
      </c>
      <c r="K35" s="24">
        <v>6454727</v>
      </c>
      <c r="L35" s="24">
        <v>6116190</v>
      </c>
      <c r="M35" s="24">
        <v>6860155</v>
      </c>
      <c r="N35" s="24">
        <v>19431072</v>
      </c>
      <c r="O35" s="24"/>
      <c r="P35" s="24"/>
      <c r="Q35" s="24"/>
      <c r="R35" s="24"/>
      <c r="S35" s="24"/>
      <c r="T35" s="24"/>
      <c r="U35" s="24"/>
      <c r="V35" s="24"/>
      <c r="W35" s="24">
        <v>37015602</v>
      </c>
      <c r="X35" s="24">
        <v>86264000</v>
      </c>
      <c r="Y35" s="24">
        <v>-49248398</v>
      </c>
      <c r="Z35" s="6">
        <v>-57.09</v>
      </c>
      <c r="AA35" s="22">
        <v>169150989</v>
      </c>
    </row>
    <row r="36" spans="1:27" ht="13.5">
      <c r="A36" s="5" t="s">
        <v>40</v>
      </c>
      <c r="B36" s="3"/>
      <c r="C36" s="22">
        <v>18371193</v>
      </c>
      <c r="D36" s="22"/>
      <c r="E36" s="23">
        <v>9615832</v>
      </c>
      <c r="F36" s="24">
        <v>9615832</v>
      </c>
      <c r="G36" s="24">
        <v>604439</v>
      </c>
      <c r="H36" s="24">
        <v>671425</v>
      </c>
      <c r="I36" s="24">
        <v>644437</v>
      </c>
      <c r="J36" s="24">
        <v>1920301</v>
      </c>
      <c r="K36" s="24">
        <v>700988</v>
      </c>
      <c r="L36" s="24">
        <v>673155</v>
      </c>
      <c r="M36" s="24">
        <v>1312033</v>
      </c>
      <c r="N36" s="24">
        <v>2686176</v>
      </c>
      <c r="O36" s="24"/>
      <c r="P36" s="24"/>
      <c r="Q36" s="24"/>
      <c r="R36" s="24"/>
      <c r="S36" s="24"/>
      <c r="T36" s="24"/>
      <c r="U36" s="24"/>
      <c r="V36" s="24"/>
      <c r="W36" s="24">
        <v>4606477</v>
      </c>
      <c r="X36" s="24">
        <v>4585000</v>
      </c>
      <c r="Y36" s="24">
        <v>21477</v>
      </c>
      <c r="Z36" s="6">
        <v>0.47</v>
      </c>
      <c r="AA36" s="22">
        <v>9615832</v>
      </c>
    </row>
    <row r="37" spans="1:27" ht="13.5">
      <c r="A37" s="5" t="s">
        <v>41</v>
      </c>
      <c r="B37" s="3"/>
      <c r="C37" s="25">
        <v>16011402</v>
      </c>
      <c r="D37" s="25"/>
      <c r="E37" s="26">
        <v>6134075</v>
      </c>
      <c r="F37" s="27">
        <v>6134075</v>
      </c>
      <c r="G37" s="27">
        <v>31</v>
      </c>
      <c r="H37" s="27">
        <v>11</v>
      </c>
      <c r="I37" s="27">
        <v>76</v>
      </c>
      <c r="J37" s="27">
        <v>118</v>
      </c>
      <c r="K37" s="27">
        <v>75</v>
      </c>
      <c r="L37" s="27">
        <v>8</v>
      </c>
      <c r="M37" s="27">
        <v>11</v>
      </c>
      <c r="N37" s="27">
        <v>94</v>
      </c>
      <c r="O37" s="27"/>
      <c r="P37" s="27"/>
      <c r="Q37" s="27"/>
      <c r="R37" s="27"/>
      <c r="S37" s="27"/>
      <c r="T37" s="27"/>
      <c r="U37" s="27"/>
      <c r="V37" s="27"/>
      <c r="W37" s="27">
        <v>212</v>
      </c>
      <c r="X37" s="27">
        <v>2916000</v>
      </c>
      <c r="Y37" s="27">
        <v>-2915788</v>
      </c>
      <c r="Z37" s="7">
        <v>-99.99</v>
      </c>
      <c r="AA37" s="25">
        <v>6134075</v>
      </c>
    </row>
    <row r="38" spans="1:27" ht="13.5">
      <c r="A38" s="2" t="s">
        <v>42</v>
      </c>
      <c r="B38" s="8"/>
      <c r="C38" s="19">
        <f aca="true" t="shared" si="7" ref="C38:Y38">SUM(C39:C41)</f>
        <v>127358602</v>
      </c>
      <c r="D38" s="19">
        <f>SUM(D39:D41)</f>
        <v>0</v>
      </c>
      <c r="E38" s="20">
        <f t="shared" si="7"/>
        <v>217413649</v>
      </c>
      <c r="F38" s="21">
        <f t="shared" si="7"/>
        <v>217413649</v>
      </c>
      <c r="G38" s="21">
        <f t="shared" si="7"/>
        <v>4746118</v>
      </c>
      <c r="H38" s="21">
        <f t="shared" si="7"/>
        <v>11511285</v>
      </c>
      <c r="I38" s="21">
        <f t="shared" si="7"/>
        <v>6445222</v>
      </c>
      <c r="J38" s="21">
        <f t="shared" si="7"/>
        <v>22702625</v>
      </c>
      <c r="K38" s="21">
        <f t="shared" si="7"/>
        <v>11253574</v>
      </c>
      <c r="L38" s="21">
        <f t="shared" si="7"/>
        <v>9236870</v>
      </c>
      <c r="M38" s="21">
        <f t="shared" si="7"/>
        <v>71674481</v>
      </c>
      <c r="N38" s="21">
        <f t="shared" si="7"/>
        <v>92164925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114867550</v>
      </c>
      <c r="X38" s="21">
        <f t="shared" si="7"/>
        <v>120750003</v>
      </c>
      <c r="Y38" s="21">
        <f t="shared" si="7"/>
        <v>-5882453</v>
      </c>
      <c r="Z38" s="4">
        <f>+IF(X38&lt;&gt;0,+(Y38/X38)*100,0)</f>
        <v>-4.871596566337145</v>
      </c>
      <c r="AA38" s="19">
        <f>SUM(AA39:AA41)</f>
        <v>217413649</v>
      </c>
    </row>
    <row r="39" spans="1:27" ht="13.5">
      <c r="A39" s="5" t="s">
        <v>43</v>
      </c>
      <c r="B39" s="3"/>
      <c r="C39" s="22">
        <v>9033763</v>
      </c>
      <c r="D39" s="22"/>
      <c r="E39" s="23">
        <v>8532591</v>
      </c>
      <c r="F39" s="24">
        <v>8532591</v>
      </c>
      <c r="G39" s="24">
        <v>808819</v>
      </c>
      <c r="H39" s="24">
        <v>819910</v>
      </c>
      <c r="I39" s="24">
        <v>802899</v>
      </c>
      <c r="J39" s="24">
        <v>2431628</v>
      </c>
      <c r="K39" s="24">
        <v>951357</v>
      </c>
      <c r="L39" s="24">
        <v>847659</v>
      </c>
      <c r="M39" s="24">
        <v>933275</v>
      </c>
      <c r="N39" s="24">
        <v>2732291</v>
      </c>
      <c r="O39" s="24"/>
      <c r="P39" s="24"/>
      <c r="Q39" s="24"/>
      <c r="R39" s="24"/>
      <c r="S39" s="24"/>
      <c r="T39" s="24"/>
      <c r="U39" s="24"/>
      <c r="V39" s="24"/>
      <c r="W39" s="24">
        <v>5163919</v>
      </c>
      <c r="X39" s="24">
        <v>4200003</v>
      </c>
      <c r="Y39" s="24">
        <v>963916</v>
      </c>
      <c r="Z39" s="6">
        <v>22.95</v>
      </c>
      <c r="AA39" s="22">
        <v>8532591</v>
      </c>
    </row>
    <row r="40" spans="1:27" ht="13.5">
      <c r="A40" s="5" t="s">
        <v>44</v>
      </c>
      <c r="B40" s="3"/>
      <c r="C40" s="22">
        <v>118324839</v>
      </c>
      <c r="D40" s="22"/>
      <c r="E40" s="23">
        <v>208881058</v>
      </c>
      <c r="F40" s="24">
        <v>208881058</v>
      </c>
      <c r="G40" s="24">
        <v>3937299</v>
      </c>
      <c r="H40" s="24">
        <v>10691375</v>
      </c>
      <c r="I40" s="24">
        <v>5642323</v>
      </c>
      <c r="J40" s="24">
        <v>20270997</v>
      </c>
      <c r="K40" s="24">
        <v>10302217</v>
      </c>
      <c r="L40" s="24">
        <v>8389211</v>
      </c>
      <c r="M40" s="24">
        <v>70741206</v>
      </c>
      <c r="N40" s="24">
        <v>89432634</v>
      </c>
      <c r="O40" s="24"/>
      <c r="P40" s="24"/>
      <c r="Q40" s="24"/>
      <c r="R40" s="24"/>
      <c r="S40" s="24"/>
      <c r="T40" s="24"/>
      <c r="U40" s="24"/>
      <c r="V40" s="24"/>
      <c r="W40" s="24">
        <v>109703631</v>
      </c>
      <c r="X40" s="24">
        <v>116550000</v>
      </c>
      <c r="Y40" s="24">
        <v>-6846369</v>
      </c>
      <c r="Z40" s="6">
        <v>-5.87</v>
      </c>
      <c r="AA40" s="22">
        <v>208881058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849306332</v>
      </c>
      <c r="D42" s="19">
        <f>SUM(D43:D46)</f>
        <v>0</v>
      </c>
      <c r="E42" s="20">
        <f t="shared" si="8"/>
        <v>1108923663</v>
      </c>
      <c r="F42" s="21">
        <f t="shared" si="8"/>
        <v>1108923663</v>
      </c>
      <c r="G42" s="21">
        <f t="shared" si="8"/>
        <v>37275965</v>
      </c>
      <c r="H42" s="21">
        <f t="shared" si="8"/>
        <v>75147531</v>
      </c>
      <c r="I42" s="21">
        <f t="shared" si="8"/>
        <v>52229539</v>
      </c>
      <c r="J42" s="21">
        <f t="shared" si="8"/>
        <v>164653035</v>
      </c>
      <c r="K42" s="21">
        <f t="shared" si="8"/>
        <v>47417339</v>
      </c>
      <c r="L42" s="21">
        <f t="shared" si="8"/>
        <v>52476151</v>
      </c>
      <c r="M42" s="21">
        <f t="shared" si="8"/>
        <v>211741215</v>
      </c>
      <c r="N42" s="21">
        <f t="shared" si="8"/>
        <v>311634705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476287740</v>
      </c>
      <c r="X42" s="21">
        <f t="shared" si="8"/>
        <v>599195494</v>
      </c>
      <c r="Y42" s="21">
        <f t="shared" si="8"/>
        <v>-122907754</v>
      </c>
      <c r="Z42" s="4">
        <f>+IF(X42&lt;&gt;0,+(Y42/X42)*100,0)</f>
        <v>-20.512129218381606</v>
      </c>
      <c r="AA42" s="19">
        <f>SUM(AA43:AA46)</f>
        <v>1108923663</v>
      </c>
    </row>
    <row r="43" spans="1:27" ht="13.5">
      <c r="A43" s="5" t="s">
        <v>47</v>
      </c>
      <c r="B43" s="3"/>
      <c r="C43" s="22">
        <v>431168874</v>
      </c>
      <c r="D43" s="22"/>
      <c r="E43" s="23">
        <v>581396796</v>
      </c>
      <c r="F43" s="24">
        <v>581396796</v>
      </c>
      <c r="G43" s="24">
        <v>3151434</v>
      </c>
      <c r="H43" s="24">
        <v>54468369</v>
      </c>
      <c r="I43" s="24">
        <v>30604051</v>
      </c>
      <c r="J43" s="24">
        <v>88223854</v>
      </c>
      <c r="K43" s="24">
        <v>21406620</v>
      </c>
      <c r="L43" s="24">
        <v>24943216</v>
      </c>
      <c r="M43" s="24">
        <v>90269337</v>
      </c>
      <c r="N43" s="24">
        <v>136619173</v>
      </c>
      <c r="O43" s="24"/>
      <c r="P43" s="24"/>
      <c r="Q43" s="24"/>
      <c r="R43" s="24"/>
      <c r="S43" s="24"/>
      <c r="T43" s="24"/>
      <c r="U43" s="24"/>
      <c r="V43" s="24"/>
      <c r="W43" s="24">
        <v>224843027</v>
      </c>
      <c r="X43" s="24">
        <v>326807496</v>
      </c>
      <c r="Y43" s="24">
        <v>-101964469</v>
      </c>
      <c r="Z43" s="6">
        <v>-31.2</v>
      </c>
      <c r="AA43" s="22">
        <v>581396796</v>
      </c>
    </row>
    <row r="44" spans="1:27" ht="13.5">
      <c r="A44" s="5" t="s">
        <v>48</v>
      </c>
      <c r="B44" s="3"/>
      <c r="C44" s="22">
        <v>270034156</v>
      </c>
      <c r="D44" s="22"/>
      <c r="E44" s="23">
        <v>362385136</v>
      </c>
      <c r="F44" s="24">
        <v>362385136</v>
      </c>
      <c r="G44" s="24">
        <v>27005881</v>
      </c>
      <c r="H44" s="24">
        <v>12353440</v>
      </c>
      <c r="I44" s="24">
        <v>20586365</v>
      </c>
      <c r="J44" s="24">
        <v>59945686</v>
      </c>
      <c r="K44" s="24">
        <v>21626424</v>
      </c>
      <c r="L44" s="24">
        <v>20500644</v>
      </c>
      <c r="M44" s="24">
        <v>83443408</v>
      </c>
      <c r="N44" s="24">
        <v>125570476</v>
      </c>
      <c r="O44" s="24"/>
      <c r="P44" s="24"/>
      <c r="Q44" s="24"/>
      <c r="R44" s="24"/>
      <c r="S44" s="24"/>
      <c r="T44" s="24"/>
      <c r="U44" s="24"/>
      <c r="V44" s="24"/>
      <c r="W44" s="24">
        <v>185516162</v>
      </c>
      <c r="X44" s="24">
        <v>184187998</v>
      </c>
      <c r="Y44" s="24">
        <v>1328164</v>
      </c>
      <c r="Z44" s="6">
        <v>0.72</v>
      </c>
      <c r="AA44" s="22">
        <v>362385136</v>
      </c>
    </row>
    <row r="45" spans="1:27" ht="13.5">
      <c r="A45" s="5" t="s">
        <v>49</v>
      </c>
      <c r="B45" s="3"/>
      <c r="C45" s="25">
        <v>96557039</v>
      </c>
      <c r="D45" s="25"/>
      <c r="E45" s="26">
        <v>101984953</v>
      </c>
      <c r="F45" s="27">
        <v>101984953</v>
      </c>
      <c r="G45" s="27">
        <v>3902279</v>
      </c>
      <c r="H45" s="27">
        <v>4684203</v>
      </c>
      <c r="I45" s="27">
        <v>-2900136</v>
      </c>
      <c r="J45" s="27">
        <v>5686346</v>
      </c>
      <c r="K45" s="27">
        <v>705774</v>
      </c>
      <c r="L45" s="27">
        <v>2971913</v>
      </c>
      <c r="M45" s="27">
        <v>34163336</v>
      </c>
      <c r="N45" s="27">
        <v>37841023</v>
      </c>
      <c r="O45" s="27"/>
      <c r="P45" s="27"/>
      <c r="Q45" s="27"/>
      <c r="R45" s="27"/>
      <c r="S45" s="27"/>
      <c r="T45" s="27"/>
      <c r="U45" s="27"/>
      <c r="V45" s="27"/>
      <c r="W45" s="27">
        <v>43527369</v>
      </c>
      <c r="X45" s="27">
        <v>53800000</v>
      </c>
      <c r="Y45" s="27">
        <v>-10272631</v>
      </c>
      <c r="Z45" s="7">
        <v>-19.09</v>
      </c>
      <c r="AA45" s="25">
        <v>101984953</v>
      </c>
    </row>
    <row r="46" spans="1:27" ht="13.5">
      <c r="A46" s="5" t="s">
        <v>50</v>
      </c>
      <c r="B46" s="3"/>
      <c r="C46" s="22">
        <v>51546263</v>
      </c>
      <c r="D46" s="22"/>
      <c r="E46" s="23">
        <v>63156778</v>
      </c>
      <c r="F46" s="24">
        <v>63156778</v>
      </c>
      <c r="G46" s="24">
        <v>3216371</v>
      </c>
      <c r="H46" s="24">
        <v>3641519</v>
      </c>
      <c r="I46" s="24">
        <v>3939259</v>
      </c>
      <c r="J46" s="24">
        <v>10797149</v>
      </c>
      <c r="K46" s="24">
        <v>3678521</v>
      </c>
      <c r="L46" s="24">
        <v>4060378</v>
      </c>
      <c r="M46" s="24">
        <v>3865134</v>
      </c>
      <c r="N46" s="24">
        <v>11604033</v>
      </c>
      <c r="O46" s="24"/>
      <c r="P46" s="24"/>
      <c r="Q46" s="24"/>
      <c r="R46" s="24"/>
      <c r="S46" s="24"/>
      <c r="T46" s="24"/>
      <c r="U46" s="24"/>
      <c r="V46" s="24"/>
      <c r="W46" s="24">
        <v>22401182</v>
      </c>
      <c r="X46" s="24">
        <v>34400000</v>
      </c>
      <c r="Y46" s="24">
        <v>-11998818</v>
      </c>
      <c r="Z46" s="6">
        <v>-34.88</v>
      </c>
      <c r="AA46" s="22">
        <v>63156778</v>
      </c>
    </row>
    <row r="47" spans="1:27" ht="13.5">
      <c r="A47" s="2" t="s">
        <v>51</v>
      </c>
      <c r="B47" s="8" t="s">
        <v>52</v>
      </c>
      <c r="C47" s="19">
        <v>8161639</v>
      </c>
      <c r="D47" s="19"/>
      <c r="E47" s="20">
        <v>19932024</v>
      </c>
      <c r="F47" s="21">
        <v>19932024</v>
      </c>
      <c r="G47" s="21">
        <v>889368</v>
      </c>
      <c r="H47" s="21">
        <v>944519</v>
      </c>
      <c r="I47" s="21">
        <v>991816</v>
      </c>
      <c r="J47" s="21">
        <v>2825703</v>
      </c>
      <c r="K47" s="21">
        <v>1113810</v>
      </c>
      <c r="L47" s="21">
        <v>1233480</v>
      </c>
      <c r="M47" s="21">
        <v>4173829</v>
      </c>
      <c r="N47" s="21">
        <v>6521119</v>
      </c>
      <c r="O47" s="21"/>
      <c r="P47" s="21"/>
      <c r="Q47" s="21"/>
      <c r="R47" s="21"/>
      <c r="S47" s="21"/>
      <c r="T47" s="21"/>
      <c r="U47" s="21"/>
      <c r="V47" s="21"/>
      <c r="W47" s="21">
        <v>9346822</v>
      </c>
      <c r="X47" s="21">
        <v>9840000</v>
      </c>
      <c r="Y47" s="21">
        <v>-493178</v>
      </c>
      <c r="Z47" s="4">
        <v>-5.01</v>
      </c>
      <c r="AA47" s="19">
        <v>19932024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2010918161</v>
      </c>
      <c r="D48" s="40">
        <f>+D28+D32+D38+D42+D47</f>
        <v>0</v>
      </c>
      <c r="E48" s="41">
        <f t="shared" si="9"/>
        <v>2119885100</v>
      </c>
      <c r="F48" s="42">
        <f t="shared" si="9"/>
        <v>2119885100</v>
      </c>
      <c r="G48" s="42">
        <f t="shared" si="9"/>
        <v>73732621</v>
      </c>
      <c r="H48" s="42">
        <f t="shared" si="9"/>
        <v>123027204</v>
      </c>
      <c r="I48" s="42">
        <f t="shared" si="9"/>
        <v>106361385</v>
      </c>
      <c r="J48" s="42">
        <f t="shared" si="9"/>
        <v>303121210</v>
      </c>
      <c r="K48" s="42">
        <f t="shared" si="9"/>
        <v>103300428</v>
      </c>
      <c r="L48" s="42">
        <f t="shared" si="9"/>
        <v>228086088</v>
      </c>
      <c r="M48" s="42">
        <f t="shared" si="9"/>
        <v>458757733</v>
      </c>
      <c r="N48" s="42">
        <f t="shared" si="9"/>
        <v>790144249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1093265459</v>
      </c>
      <c r="X48" s="42">
        <f t="shared" si="9"/>
        <v>1062905199</v>
      </c>
      <c r="Y48" s="42">
        <f t="shared" si="9"/>
        <v>30360260</v>
      </c>
      <c r="Z48" s="43">
        <f>+IF(X48&lt;&gt;0,+(Y48/X48)*100,0)</f>
        <v>2.8563469280763205</v>
      </c>
      <c r="AA48" s="40">
        <f>+AA28+AA32+AA38+AA42+AA47</f>
        <v>2119885100</v>
      </c>
    </row>
    <row r="49" spans="1:27" ht="13.5">
      <c r="A49" s="14" t="s">
        <v>58</v>
      </c>
      <c r="B49" s="15"/>
      <c r="C49" s="44">
        <f aca="true" t="shared" si="10" ref="C49:Y49">+C25-C48</f>
        <v>-186921143</v>
      </c>
      <c r="D49" s="44">
        <f>+D25-D48</f>
        <v>0</v>
      </c>
      <c r="E49" s="45">
        <f t="shared" si="10"/>
        <v>10076124</v>
      </c>
      <c r="F49" s="46">
        <f t="shared" si="10"/>
        <v>10076124</v>
      </c>
      <c r="G49" s="46">
        <f t="shared" si="10"/>
        <v>182010343</v>
      </c>
      <c r="H49" s="46">
        <f t="shared" si="10"/>
        <v>8769431</v>
      </c>
      <c r="I49" s="46">
        <f t="shared" si="10"/>
        <v>28508743</v>
      </c>
      <c r="J49" s="46">
        <f t="shared" si="10"/>
        <v>219288517</v>
      </c>
      <c r="K49" s="46">
        <f t="shared" si="10"/>
        <v>29365094</v>
      </c>
      <c r="L49" s="46">
        <f t="shared" si="10"/>
        <v>1424216</v>
      </c>
      <c r="M49" s="46">
        <f t="shared" si="10"/>
        <v>-329834822</v>
      </c>
      <c r="N49" s="46">
        <f t="shared" si="10"/>
        <v>-299045512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-79756995</v>
      </c>
      <c r="X49" s="46">
        <f>IF(F25=F48,0,X25-X48)</f>
        <v>90630537</v>
      </c>
      <c r="Y49" s="46">
        <f t="shared" si="10"/>
        <v>-170387532</v>
      </c>
      <c r="Z49" s="47">
        <f>+IF(X49&lt;&gt;0,+(Y49/X49)*100,0)</f>
        <v>-188.00234185967582</v>
      </c>
      <c r="AA49" s="44">
        <f>+AA25-AA48</f>
        <v>10076124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133375846</v>
      </c>
      <c r="D5" s="19">
        <f>SUM(D6:D8)</f>
        <v>0</v>
      </c>
      <c r="E5" s="20">
        <f t="shared" si="0"/>
        <v>143896382</v>
      </c>
      <c r="F5" s="21">
        <f t="shared" si="0"/>
        <v>143896382</v>
      </c>
      <c r="G5" s="21">
        <f t="shared" si="0"/>
        <v>41617303</v>
      </c>
      <c r="H5" s="21">
        <f t="shared" si="0"/>
        <v>2299760</v>
      </c>
      <c r="I5" s="21">
        <f t="shared" si="0"/>
        <v>4800483</v>
      </c>
      <c r="J5" s="21">
        <f t="shared" si="0"/>
        <v>48717546</v>
      </c>
      <c r="K5" s="21">
        <f t="shared" si="0"/>
        <v>4948832</v>
      </c>
      <c r="L5" s="21">
        <f t="shared" si="0"/>
        <v>4939889</v>
      </c>
      <c r="M5" s="21">
        <f t="shared" si="0"/>
        <v>33997363</v>
      </c>
      <c r="N5" s="21">
        <f t="shared" si="0"/>
        <v>43886084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92603630</v>
      </c>
      <c r="X5" s="21">
        <f t="shared" si="0"/>
        <v>72555990</v>
      </c>
      <c r="Y5" s="21">
        <f t="shared" si="0"/>
        <v>20047640</v>
      </c>
      <c r="Z5" s="4">
        <f>+IF(X5&lt;&gt;0,+(Y5/X5)*100,0)</f>
        <v>27.630578812307572</v>
      </c>
      <c r="AA5" s="19">
        <f>SUM(AA6:AA8)</f>
        <v>143896382</v>
      </c>
    </row>
    <row r="6" spans="1:27" ht="13.5">
      <c r="A6" s="5" t="s">
        <v>33</v>
      </c>
      <c r="B6" s="3"/>
      <c r="C6" s="22">
        <v>81716214</v>
      </c>
      <c r="D6" s="22"/>
      <c r="E6" s="23">
        <v>86211000</v>
      </c>
      <c r="F6" s="24">
        <v>86211000</v>
      </c>
      <c r="G6" s="24">
        <v>33974248</v>
      </c>
      <c r="H6" s="24">
        <v>12573</v>
      </c>
      <c r="I6" s="24">
        <v>2441</v>
      </c>
      <c r="J6" s="24">
        <v>33989262</v>
      </c>
      <c r="K6" s="24">
        <v>1411</v>
      </c>
      <c r="L6" s="24">
        <v>702</v>
      </c>
      <c r="M6" s="24">
        <v>28596049</v>
      </c>
      <c r="N6" s="24">
        <v>28598162</v>
      </c>
      <c r="O6" s="24"/>
      <c r="P6" s="24"/>
      <c r="Q6" s="24"/>
      <c r="R6" s="24"/>
      <c r="S6" s="24"/>
      <c r="T6" s="24"/>
      <c r="U6" s="24"/>
      <c r="V6" s="24"/>
      <c r="W6" s="24">
        <v>62587424</v>
      </c>
      <c r="X6" s="24">
        <v>43830996</v>
      </c>
      <c r="Y6" s="24">
        <v>18756428</v>
      </c>
      <c r="Z6" s="6">
        <v>42.79</v>
      </c>
      <c r="AA6" s="22">
        <v>86211000</v>
      </c>
    </row>
    <row r="7" spans="1:27" ht="13.5">
      <c r="A7" s="5" t="s">
        <v>34</v>
      </c>
      <c r="B7" s="3"/>
      <c r="C7" s="25">
        <v>51597846</v>
      </c>
      <c r="D7" s="25"/>
      <c r="E7" s="26">
        <v>57524397</v>
      </c>
      <c r="F7" s="27">
        <v>57524397</v>
      </c>
      <c r="G7" s="27">
        <v>7640995</v>
      </c>
      <c r="H7" s="27">
        <v>2284811</v>
      </c>
      <c r="I7" s="27">
        <v>4781114</v>
      </c>
      <c r="J7" s="27">
        <v>14706920</v>
      </c>
      <c r="K7" s="27">
        <v>4941432</v>
      </c>
      <c r="L7" s="27">
        <v>4936569</v>
      </c>
      <c r="M7" s="27">
        <v>5396112</v>
      </c>
      <c r="N7" s="27">
        <v>15274113</v>
      </c>
      <c r="O7" s="27"/>
      <c r="P7" s="27"/>
      <c r="Q7" s="27"/>
      <c r="R7" s="27"/>
      <c r="S7" s="27"/>
      <c r="T7" s="27"/>
      <c r="U7" s="27"/>
      <c r="V7" s="27"/>
      <c r="W7" s="27">
        <v>29981033</v>
      </c>
      <c r="X7" s="27">
        <v>28644498</v>
      </c>
      <c r="Y7" s="27">
        <v>1336535</v>
      </c>
      <c r="Z7" s="7">
        <v>4.67</v>
      </c>
      <c r="AA7" s="25">
        <v>57524397</v>
      </c>
    </row>
    <row r="8" spans="1:27" ht="13.5">
      <c r="A8" s="5" t="s">
        <v>35</v>
      </c>
      <c r="B8" s="3"/>
      <c r="C8" s="22">
        <v>61786</v>
      </c>
      <c r="D8" s="22"/>
      <c r="E8" s="23">
        <v>160985</v>
      </c>
      <c r="F8" s="24">
        <v>160985</v>
      </c>
      <c r="G8" s="24">
        <v>2060</v>
      </c>
      <c r="H8" s="24">
        <v>2376</v>
      </c>
      <c r="I8" s="24">
        <v>16928</v>
      </c>
      <c r="J8" s="24">
        <v>21364</v>
      </c>
      <c r="K8" s="24">
        <v>5989</v>
      </c>
      <c r="L8" s="24">
        <v>2618</v>
      </c>
      <c r="M8" s="24">
        <v>5202</v>
      </c>
      <c r="N8" s="24">
        <v>13809</v>
      </c>
      <c r="O8" s="24"/>
      <c r="P8" s="24"/>
      <c r="Q8" s="24"/>
      <c r="R8" s="24"/>
      <c r="S8" s="24"/>
      <c r="T8" s="24"/>
      <c r="U8" s="24"/>
      <c r="V8" s="24"/>
      <c r="W8" s="24">
        <v>35173</v>
      </c>
      <c r="X8" s="24">
        <v>80496</v>
      </c>
      <c r="Y8" s="24">
        <v>-45323</v>
      </c>
      <c r="Z8" s="6">
        <v>-56.3</v>
      </c>
      <c r="AA8" s="22">
        <v>160985</v>
      </c>
    </row>
    <row r="9" spans="1:27" ht="13.5">
      <c r="A9" s="2" t="s">
        <v>36</v>
      </c>
      <c r="B9" s="3"/>
      <c r="C9" s="19">
        <f aca="true" t="shared" si="1" ref="C9:Y9">SUM(C10:C14)</f>
        <v>40452190</v>
      </c>
      <c r="D9" s="19">
        <f>SUM(D10:D14)</f>
        <v>0</v>
      </c>
      <c r="E9" s="20">
        <f t="shared" si="1"/>
        <v>21884067</v>
      </c>
      <c r="F9" s="21">
        <f t="shared" si="1"/>
        <v>21884067</v>
      </c>
      <c r="G9" s="21">
        <f t="shared" si="1"/>
        <v>11264</v>
      </c>
      <c r="H9" s="21">
        <f t="shared" si="1"/>
        <v>1072478</v>
      </c>
      <c r="I9" s="21">
        <f t="shared" si="1"/>
        <v>1138064</v>
      </c>
      <c r="J9" s="21">
        <f t="shared" si="1"/>
        <v>2221806</v>
      </c>
      <c r="K9" s="21">
        <f t="shared" si="1"/>
        <v>972205</v>
      </c>
      <c r="L9" s="21">
        <f t="shared" si="1"/>
        <v>942000</v>
      </c>
      <c r="M9" s="21">
        <f t="shared" si="1"/>
        <v>3707414</v>
      </c>
      <c r="N9" s="21">
        <f t="shared" si="1"/>
        <v>5621619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7843425</v>
      </c>
      <c r="X9" s="21">
        <f t="shared" si="1"/>
        <v>10846998</v>
      </c>
      <c r="Y9" s="21">
        <f t="shared" si="1"/>
        <v>-3003573</v>
      </c>
      <c r="Z9" s="4">
        <f>+IF(X9&lt;&gt;0,+(Y9/X9)*100,0)</f>
        <v>-27.69036188630255</v>
      </c>
      <c r="AA9" s="19">
        <f>SUM(AA10:AA14)</f>
        <v>21884067</v>
      </c>
    </row>
    <row r="10" spans="1:27" ht="13.5">
      <c r="A10" s="5" t="s">
        <v>37</v>
      </c>
      <c r="B10" s="3"/>
      <c r="C10" s="22">
        <v>110291</v>
      </c>
      <c r="D10" s="22"/>
      <c r="E10" s="23">
        <v>586534</v>
      </c>
      <c r="F10" s="24">
        <v>586534</v>
      </c>
      <c r="G10" s="24">
        <v>11264</v>
      </c>
      <c r="H10" s="24">
        <v>12659</v>
      </c>
      <c r="I10" s="24">
        <v>17511</v>
      </c>
      <c r="J10" s="24">
        <v>41434</v>
      </c>
      <c r="K10" s="24">
        <v>10164</v>
      </c>
      <c r="L10" s="24">
        <v>10366</v>
      </c>
      <c r="M10" s="24">
        <v>8979</v>
      </c>
      <c r="N10" s="24">
        <v>29509</v>
      </c>
      <c r="O10" s="24"/>
      <c r="P10" s="24"/>
      <c r="Q10" s="24"/>
      <c r="R10" s="24"/>
      <c r="S10" s="24"/>
      <c r="T10" s="24"/>
      <c r="U10" s="24"/>
      <c r="V10" s="24"/>
      <c r="W10" s="24">
        <v>70943</v>
      </c>
      <c r="X10" s="24">
        <v>198000</v>
      </c>
      <c r="Y10" s="24">
        <v>-127057</v>
      </c>
      <c r="Z10" s="6">
        <v>-64.17</v>
      </c>
      <c r="AA10" s="22">
        <v>586534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40341899</v>
      </c>
      <c r="D12" s="22"/>
      <c r="E12" s="23">
        <v>21297533</v>
      </c>
      <c r="F12" s="24">
        <v>21297533</v>
      </c>
      <c r="G12" s="24"/>
      <c r="H12" s="24">
        <v>1059819</v>
      </c>
      <c r="I12" s="24">
        <v>1120553</v>
      </c>
      <c r="J12" s="24">
        <v>2180372</v>
      </c>
      <c r="K12" s="24">
        <v>962041</v>
      </c>
      <c r="L12" s="24">
        <v>931634</v>
      </c>
      <c r="M12" s="24">
        <v>3698435</v>
      </c>
      <c r="N12" s="24">
        <v>5592110</v>
      </c>
      <c r="O12" s="24"/>
      <c r="P12" s="24"/>
      <c r="Q12" s="24"/>
      <c r="R12" s="24"/>
      <c r="S12" s="24"/>
      <c r="T12" s="24"/>
      <c r="U12" s="24"/>
      <c r="V12" s="24"/>
      <c r="W12" s="24">
        <v>7772482</v>
      </c>
      <c r="X12" s="24">
        <v>10648998</v>
      </c>
      <c r="Y12" s="24">
        <v>-2876516</v>
      </c>
      <c r="Z12" s="6">
        <v>-27.01</v>
      </c>
      <c r="AA12" s="22">
        <v>21297533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21810847</v>
      </c>
      <c r="D15" s="19">
        <f>SUM(D16:D18)</f>
        <v>0</v>
      </c>
      <c r="E15" s="20">
        <f t="shared" si="2"/>
        <v>2847450</v>
      </c>
      <c r="F15" s="21">
        <f t="shared" si="2"/>
        <v>2847450</v>
      </c>
      <c r="G15" s="21">
        <f t="shared" si="2"/>
        <v>38379</v>
      </c>
      <c r="H15" s="21">
        <f t="shared" si="2"/>
        <v>33506</v>
      </c>
      <c r="I15" s="21">
        <f t="shared" si="2"/>
        <v>22416</v>
      </c>
      <c r="J15" s="21">
        <f t="shared" si="2"/>
        <v>94301</v>
      </c>
      <c r="K15" s="21">
        <f t="shared" si="2"/>
        <v>31446</v>
      </c>
      <c r="L15" s="21">
        <f t="shared" si="2"/>
        <v>25856</v>
      </c>
      <c r="M15" s="21">
        <f t="shared" si="2"/>
        <v>22839</v>
      </c>
      <c r="N15" s="21">
        <f t="shared" si="2"/>
        <v>80141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174442</v>
      </c>
      <c r="X15" s="21">
        <f t="shared" si="2"/>
        <v>623496</v>
      </c>
      <c r="Y15" s="21">
        <f t="shared" si="2"/>
        <v>-449054</v>
      </c>
      <c r="Z15" s="4">
        <f>+IF(X15&lt;&gt;0,+(Y15/X15)*100,0)</f>
        <v>-72.02195362921334</v>
      </c>
      <c r="AA15" s="19">
        <f>SUM(AA16:AA18)</f>
        <v>2847450</v>
      </c>
    </row>
    <row r="16" spans="1:27" ht="13.5">
      <c r="A16" s="5" t="s">
        <v>43</v>
      </c>
      <c r="B16" s="3"/>
      <c r="C16" s="22">
        <v>4310</v>
      </c>
      <c r="D16" s="22"/>
      <c r="E16" s="23">
        <v>300000</v>
      </c>
      <c r="F16" s="24">
        <v>300000</v>
      </c>
      <c r="G16" s="24">
        <v>21235</v>
      </c>
      <c r="H16" s="24">
        <v>14554</v>
      </c>
      <c r="I16" s="24">
        <v>14243</v>
      </c>
      <c r="J16" s="24">
        <v>50032</v>
      </c>
      <c r="K16" s="24">
        <v>21683</v>
      </c>
      <c r="L16" s="24">
        <v>19769</v>
      </c>
      <c r="M16" s="24">
        <v>21185</v>
      </c>
      <c r="N16" s="24">
        <v>62637</v>
      </c>
      <c r="O16" s="24"/>
      <c r="P16" s="24"/>
      <c r="Q16" s="24"/>
      <c r="R16" s="24"/>
      <c r="S16" s="24"/>
      <c r="T16" s="24"/>
      <c r="U16" s="24"/>
      <c r="V16" s="24"/>
      <c r="W16" s="24">
        <v>112669</v>
      </c>
      <c r="X16" s="24"/>
      <c r="Y16" s="24">
        <v>112669</v>
      </c>
      <c r="Z16" s="6">
        <v>0</v>
      </c>
      <c r="AA16" s="22">
        <v>300000</v>
      </c>
    </row>
    <row r="17" spans="1:27" ht="13.5">
      <c r="A17" s="5" t="s">
        <v>44</v>
      </c>
      <c r="B17" s="3"/>
      <c r="C17" s="22">
        <v>21806537</v>
      </c>
      <c r="D17" s="22"/>
      <c r="E17" s="23">
        <v>2547450</v>
      </c>
      <c r="F17" s="24">
        <v>2547450</v>
      </c>
      <c r="G17" s="24">
        <v>17144</v>
      </c>
      <c r="H17" s="24">
        <v>18952</v>
      </c>
      <c r="I17" s="24">
        <v>8173</v>
      </c>
      <c r="J17" s="24">
        <v>44269</v>
      </c>
      <c r="K17" s="24">
        <v>9763</v>
      </c>
      <c r="L17" s="24">
        <v>6087</v>
      </c>
      <c r="M17" s="24">
        <v>1654</v>
      </c>
      <c r="N17" s="24">
        <v>17504</v>
      </c>
      <c r="O17" s="24"/>
      <c r="P17" s="24"/>
      <c r="Q17" s="24"/>
      <c r="R17" s="24"/>
      <c r="S17" s="24"/>
      <c r="T17" s="24"/>
      <c r="U17" s="24"/>
      <c r="V17" s="24"/>
      <c r="W17" s="24">
        <v>61773</v>
      </c>
      <c r="X17" s="24">
        <v>623496</v>
      </c>
      <c r="Y17" s="24">
        <v>-561723</v>
      </c>
      <c r="Z17" s="6">
        <v>-90.09</v>
      </c>
      <c r="AA17" s="22">
        <v>2547450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132690681</v>
      </c>
      <c r="D19" s="19">
        <f>SUM(D20:D23)</f>
        <v>0</v>
      </c>
      <c r="E19" s="20">
        <f t="shared" si="3"/>
        <v>207520932</v>
      </c>
      <c r="F19" s="21">
        <f t="shared" si="3"/>
        <v>207520932</v>
      </c>
      <c r="G19" s="21">
        <f t="shared" si="3"/>
        <v>7540313</v>
      </c>
      <c r="H19" s="21">
        <f t="shared" si="3"/>
        <v>13245053</v>
      </c>
      <c r="I19" s="21">
        <f t="shared" si="3"/>
        <v>10674231</v>
      </c>
      <c r="J19" s="21">
        <f t="shared" si="3"/>
        <v>31459597</v>
      </c>
      <c r="K19" s="21">
        <f t="shared" si="3"/>
        <v>11765906</v>
      </c>
      <c r="L19" s="21">
        <f t="shared" si="3"/>
        <v>10411222</v>
      </c>
      <c r="M19" s="21">
        <f t="shared" si="3"/>
        <v>9080025</v>
      </c>
      <c r="N19" s="21">
        <f t="shared" si="3"/>
        <v>31257153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62716750</v>
      </c>
      <c r="X19" s="21">
        <f t="shared" si="3"/>
        <v>76292496</v>
      </c>
      <c r="Y19" s="21">
        <f t="shared" si="3"/>
        <v>-13575746</v>
      </c>
      <c r="Z19" s="4">
        <f>+IF(X19&lt;&gt;0,+(Y19/X19)*100,0)</f>
        <v>-17.79433982602955</v>
      </c>
      <c r="AA19" s="19">
        <f>SUM(AA20:AA23)</f>
        <v>207520932</v>
      </c>
    </row>
    <row r="20" spans="1:27" ht="13.5">
      <c r="A20" s="5" t="s">
        <v>47</v>
      </c>
      <c r="B20" s="3"/>
      <c r="C20" s="22">
        <v>41626947</v>
      </c>
      <c r="D20" s="22"/>
      <c r="E20" s="23">
        <v>62079709</v>
      </c>
      <c r="F20" s="24">
        <v>62079709</v>
      </c>
      <c r="G20" s="24">
        <v>3691548</v>
      </c>
      <c r="H20" s="24">
        <v>4341891</v>
      </c>
      <c r="I20" s="24">
        <v>4298322</v>
      </c>
      <c r="J20" s="24">
        <v>12331761</v>
      </c>
      <c r="K20" s="24">
        <v>4707541</v>
      </c>
      <c r="L20" s="24">
        <v>2455691</v>
      </c>
      <c r="M20" s="24">
        <v>4231695</v>
      </c>
      <c r="N20" s="24">
        <v>11394927</v>
      </c>
      <c r="O20" s="24"/>
      <c r="P20" s="24"/>
      <c r="Q20" s="24"/>
      <c r="R20" s="24"/>
      <c r="S20" s="24"/>
      <c r="T20" s="24"/>
      <c r="U20" s="24"/>
      <c r="V20" s="24"/>
      <c r="W20" s="24">
        <v>23726688</v>
      </c>
      <c r="X20" s="24">
        <v>31296000</v>
      </c>
      <c r="Y20" s="24">
        <v>-7569312</v>
      </c>
      <c r="Z20" s="6">
        <v>-24.19</v>
      </c>
      <c r="AA20" s="22">
        <v>62079709</v>
      </c>
    </row>
    <row r="21" spans="1:27" ht="13.5">
      <c r="A21" s="5" t="s">
        <v>48</v>
      </c>
      <c r="B21" s="3"/>
      <c r="C21" s="22">
        <v>53306004</v>
      </c>
      <c r="D21" s="22"/>
      <c r="E21" s="23">
        <v>69648813</v>
      </c>
      <c r="F21" s="24">
        <v>69648813</v>
      </c>
      <c r="G21" s="24">
        <v>1314048</v>
      </c>
      <c r="H21" s="24">
        <v>5117091</v>
      </c>
      <c r="I21" s="24">
        <v>3203703</v>
      </c>
      <c r="J21" s="24">
        <v>9634842</v>
      </c>
      <c r="K21" s="24">
        <v>3895729</v>
      </c>
      <c r="L21" s="24">
        <v>4851613</v>
      </c>
      <c r="M21" s="24">
        <v>1687989</v>
      </c>
      <c r="N21" s="24">
        <v>10435331</v>
      </c>
      <c r="O21" s="24"/>
      <c r="P21" s="24"/>
      <c r="Q21" s="24"/>
      <c r="R21" s="24"/>
      <c r="S21" s="24"/>
      <c r="T21" s="24"/>
      <c r="U21" s="24"/>
      <c r="V21" s="24"/>
      <c r="W21" s="24">
        <v>20070173</v>
      </c>
      <c r="X21" s="24">
        <v>26100000</v>
      </c>
      <c r="Y21" s="24">
        <v>-6029827</v>
      </c>
      <c r="Z21" s="6">
        <v>-23.1</v>
      </c>
      <c r="AA21" s="22">
        <v>69648813</v>
      </c>
    </row>
    <row r="22" spans="1:27" ht="13.5">
      <c r="A22" s="5" t="s">
        <v>49</v>
      </c>
      <c r="B22" s="3"/>
      <c r="C22" s="25">
        <v>26407588</v>
      </c>
      <c r="D22" s="25"/>
      <c r="E22" s="26">
        <v>64138505</v>
      </c>
      <c r="F22" s="27">
        <v>64138505</v>
      </c>
      <c r="G22" s="27">
        <v>1741845</v>
      </c>
      <c r="H22" s="27">
        <v>2567597</v>
      </c>
      <c r="I22" s="27">
        <v>2163174</v>
      </c>
      <c r="J22" s="27">
        <v>6472616</v>
      </c>
      <c r="K22" s="27">
        <v>2156025</v>
      </c>
      <c r="L22" s="27">
        <v>2104347</v>
      </c>
      <c r="M22" s="27">
        <v>2151838</v>
      </c>
      <c r="N22" s="27">
        <v>6412210</v>
      </c>
      <c r="O22" s="27"/>
      <c r="P22" s="27"/>
      <c r="Q22" s="27"/>
      <c r="R22" s="27"/>
      <c r="S22" s="27"/>
      <c r="T22" s="27"/>
      <c r="U22" s="27"/>
      <c r="V22" s="27"/>
      <c r="W22" s="27">
        <v>12884826</v>
      </c>
      <c r="X22" s="27">
        <v>13069500</v>
      </c>
      <c r="Y22" s="27">
        <v>-184674</v>
      </c>
      <c r="Z22" s="7">
        <v>-1.41</v>
      </c>
      <c r="AA22" s="25">
        <v>64138505</v>
      </c>
    </row>
    <row r="23" spans="1:27" ht="13.5">
      <c r="A23" s="5" t="s">
        <v>50</v>
      </c>
      <c r="B23" s="3"/>
      <c r="C23" s="22">
        <v>11350142</v>
      </c>
      <c r="D23" s="22"/>
      <c r="E23" s="23">
        <v>11653905</v>
      </c>
      <c r="F23" s="24">
        <v>11653905</v>
      </c>
      <c r="G23" s="24">
        <v>792872</v>
      </c>
      <c r="H23" s="24">
        <v>1218474</v>
      </c>
      <c r="I23" s="24">
        <v>1009032</v>
      </c>
      <c r="J23" s="24">
        <v>3020378</v>
      </c>
      <c r="K23" s="24">
        <v>1006611</v>
      </c>
      <c r="L23" s="24">
        <v>999571</v>
      </c>
      <c r="M23" s="24">
        <v>1008503</v>
      </c>
      <c r="N23" s="24">
        <v>3014685</v>
      </c>
      <c r="O23" s="24"/>
      <c r="P23" s="24"/>
      <c r="Q23" s="24"/>
      <c r="R23" s="24"/>
      <c r="S23" s="24"/>
      <c r="T23" s="24"/>
      <c r="U23" s="24"/>
      <c r="V23" s="24"/>
      <c r="W23" s="24">
        <v>6035063</v>
      </c>
      <c r="X23" s="24">
        <v>5826996</v>
      </c>
      <c r="Y23" s="24">
        <v>208067</v>
      </c>
      <c r="Z23" s="6">
        <v>3.57</v>
      </c>
      <c r="AA23" s="22">
        <v>11653905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328329564</v>
      </c>
      <c r="D25" s="40">
        <f>+D5+D9+D15+D19+D24</f>
        <v>0</v>
      </c>
      <c r="E25" s="41">
        <f t="shared" si="4"/>
        <v>376148831</v>
      </c>
      <c r="F25" s="42">
        <f t="shared" si="4"/>
        <v>376148831</v>
      </c>
      <c r="G25" s="42">
        <f t="shared" si="4"/>
        <v>49207259</v>
      </c>
      <c r="H25" s="42">
        <f t="shared" si="4"/>
        <v>16650797</v>
      </c>
      <c r="I25" s="42">
        <f t="shared" si="4"/>
        <v>16635194</v>
      </c>
      <c r="J25" s="42">
        <f t="shared" si="4"/>
        <v>82493250</v>
      </c>
      <c r="K25" s="42">
        <f t="shared" si="4"/>
        <v>17718389</v>
      </c>
      <c r="L25" s="42">
        <f t="shared" si="4"/>
        <v>16318967</v>
      </c>
      <c r="M25" s="42">
        <f t="shared" si="4"/>
        <v>46807641</v>
      </c>
      <c r="N25" s="42">
        <f t="shared" si="4"/>
        <v>80844997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163338247</v>
      </c>
      <c r="X25" s="42">
        <f t="shared" si="4"/>
        <v>160318980</v>
      </c>
      <c r="Y25" s="42">
        <f t="shared" si="4"/>
        <v>3019267</v>
      </c>
      <c r="Z25" s="43">
        <f>+IF(X25&lt;&gt;0,+(Y25/X25)*100,0)</f>
        <v>1.88328730634389</v>
      </c>
      <c r="AA25" s="40">
        <f>+AA5+AA9+AA15+AA19+AA24</f>
        <v>376148831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128290360</v>
      </c>
      <c r="D28" s="19">
        <f>SUM(D29:D31)</f>
        <v>0</v>
      </c>
      <c r="E28" s="20">
        <f t="shared" si="5"/>
        <v>154485935</v>
      </c>
      <c r="F28" s="21">
        <f t="shared" si="5"/>
        <v>154485935</v>
      </c>
      <c r="G28" s="21">
        <f t="shared" si="5"/>
        <v>2941341</v>
      </c>
      <c r="H28" s="21">
        <f t="shared" si="5"/>
        <v>3120895</v>
      </c>
      <c r="I28" s="21">
        <f t="shared" si="5"/>
        <v>3648669</v>
      </c>
      <c r="J28" s="21">
        <f t="shared" si="5"/>
        <v>9710905</v>
      </c>
      <c r="K28" s="21">
        <f t="shared" si="5"/>
        <v>3515662</v>
      </c>
      <c r="L28" s="21">
        <f t="shared" si="5"/>
        <v>3802202</v>
      </c>
      <c r="M28" s="21">
        <f t="shared" si="5"/>
        <v>48978804</v>
      </c>
      <c r="N28" s="21">
        <f t="shared" si="5"/>
        <v>56296668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66007573</v>
      </c>
      <c r="X28" s="21">
        <f t="shared" si="5"/>
        <v>77242998</v>
      </c>
      <c r="Y28" s="21">
        <f t="shared" si="5"/>
        <v>-11235425</v>
      </c>
      <c r="Z28" s="4">
        <f>+IF(X28&lt;&gt;0,+(Y28/X28)*100,0)</f>
        <v>-14.545557902866484</v>
      </c>
      <c r="AA28" s="19">
        <f>SUM(AA29:AA31)</f>
        <v>154485935</v>
      </c>
    </row>
    <row r="29" spans="1:27" ht="13.5">
      <c r="A29" s="5" t="s">
        <v>33</v>
      </c>
      <c r="B29" s="3"/>
      <c r="C29" s="22">
        <v>21166190</v>
      </c>
      <c r="D29" s="22"/>
      <c r="E29" s="23">
        <v>121950193</v>
      </c>
      <c r="F29" s="24">
        <v>121950193</v>
      </c>
      <c r="G29" s="24">
        <v>1247754</v>
      </c>
      <c r="H29" s="24">
        <v>1439921</v>
      </c>
      <c r="I29" s="24">
        <v>1531881</v>
      </c>
      <c r="J29" s="24">
        <v>4219556</v>
      </c>
      <c r="K29" s="24">
        <v>1574877</v>
      </c>
      <c r="L29" s="24">
        <v>1914016</v>
      </c>
      <c r="M29" s="24">
        <v>45514460</v>
      </c>
      <c r="N29" s="24">
        <v>49003353</v>
      </c>
      <c r="O29" s="24"/>
      <c r="P29" s="24"/>
      <c r="Q29" s="24"/>
      <c r="R29" s="24"/>
      <c r="S29" s="24"/>
      <c r="T29" s="24"/>
      <c r="U29" s="24"/>
      <c r="V29" s="24"/>
      <c r="W29" s="24">
        <v>53222909</v>
      </c>
      <c r="X29" s="24">
        <v>60975000</v>
      </c>
      <c r="Y29" s="24">
        <v>-7752091</v>
      </c>
      <c r="Z29" s="6">
        <v>-12.71</v>
      </c>
      <c r="AA29" s="22">
        <v>121950193</v>
      </c>
    </row>
    <row r="30" spans="1:27" ht="13.5">
      <c r="A30" s="5" t="s">
        <v>34</v>
      </c>
      <c r="B30" s="3"/>
      <c r="C30" s="25">
        <v>99698581</v>
      </c>
      <c r="D30" s="25"/>
      <c r="E30" s="26">
        <v>21480182</v>
      </c>
      <c r="F30" s="27">
        <v>21480182</v>
      </c>
      <c r="G30" s="27">
        <v>1140880</v>
      </c>
      <c r="H30" s="27">
        <v>1271014</v>
      </c>
      <c r="I30" s="27">
        <v>1198316</v>
      </c>
      <c r="J30" s="27">
        <v>3610210</v>
      </c>
      <c r="K30" s="27">
        <v>1321930</v>
      </c>
      <c r="L30" s="27">
        <v>1277583</v>
      </c>
      <c r="M30" s="27">
        <v>2175169</v>
      </c>
      <c r="N30" s="27">
        <v>4774682</v>
      </c>
      <c r="O30" s="27"/>
      <c r="P30" s="27"/>
      <c r="Q30" s="27"/>
      <c r="R30" s="27"/>
      <c r="S30" s="27"/>
      <c r="T30" s="27"/>
      <c r="U30" s="27"/>
      <c r="V30" s="27"/>
      <c r="W30" s="27">
        <v>8384892</v>
      </c>
      <c r="X30" s="27">
        <v>10740000</v>
      </c>
      <c r="Y30" s="27">
        <v>-2355108</v>
      </c>
      <c r="Z30" s="7">
        <v>-21.93</v>
      </c>
      <c r="AA30" s="25">
        <v>21480182</v>
      </c>
    </row>
    <row r="31" spans="1:27" ht="13.5">
      <c r="A31" s="5" t="s">
        <v>35</v>
      </c>
      <c r="B31" s="3"/>
      <c r="C31" s="22">
        <v>7425589</v>
      </c>
      <c r="D31" s="22"/>
      <c r="E31" s="23">
        <v>11055560</v>
      </c>
      <c r="F31" s="24">
        <v>11055560</v>
      </c>
      <c r="G31" s="24">
        <v>552707</v>
      </c>
      <c r="H31" s="24">
        <v>409960</v>
      </c>
      <c r="I31" s="24">
        <v>918472</v>
      </c>
      <c r="J31" s="24">
        <v>1881139</v>
      </c>
      <c r="K31" s="24">
        <v>618855</v>
      </c>
      <c r="L31" s="24">
        <v>610603</v>
      </c>
      <c r="M31" s="24">
        <v>1289175</v>
      </c>
      <c r="N31" s="24">
        <v>2518633</v>
      </c>
      <c r="O31" s="24"/>
      <c r="P31" s="24"/>
      <c r="Q31" s="24"/>
      <c r="R31" s="24"/>
      <c r="S31" s="24"/>
      <c r="T31" s="24"/>
      <c r="U31" s="24"/>
      <c r="V31" s="24"/>
      <c r="W31" s="24">
        <v>4399772</v>
      </c>
      <c r="X31" s="24">
        <v>5527998</v>
      </c>
      <c r="Y31" s="24">
        <v>-1128226</v>
      </c>
      <c r="Z31" s="6">
        <v>-20.41</v>
      </c>
      <c r="AA31" s="22">
        <v>11055560</v>
      </c>
    </row>
    <row r="32" spans="1:27" ht="13.5">
      <c r="A32" s="2" t="s">
        <v>36</v>
      </c>
      <c r="B32" s="3"/>
      <c r="C32" s="19">
        <f aca="true" t="shared" si="6" ref="C32:Y32">SUM(C33:C37)</f>
        <v>45409374</v>
      </c>
      <c r="D32" s="19">
        <f>SUM(D33:D37)</f>
        <v>0</v>
      </c>
      <c r="E32" s="20">
        <f t="shared" si="6"/>
        <v>23138519</v>
      </c>
      <c r="F32" s="21">
        <f t="shared" si="6"/>
        <v>23138519</v>
      </c>
      <c r="G32" s="21">
        <f t="shared" si="6"/>
        <v>835883</v>
      </c>
      <c r="H32" s="21">
        <f t="shared" si="6"/>
        <v>770998</v>
      </c>
      <c r="I32" s="21">
        <f t="shared" si="6"/>
        <v>2988205</v>
      </c>
      <c r="J32" s="21">
        <f t="shared" si="6"/>
        <v>4595086</v>
      </c>
      <c r="K32" s="21">
        <f t="shared" si="6"/>
        <v>1674279</v>
      </c>
      <c r="L32" s="21">
        <f t="shared" si="6"/>
        <v>1059836</v>
      </c>
      <c r="M32" s="21">
        <f t="shared" si="6"/>
        <v>3093266</v>
      </c>
      <c r="N32" s="21">
        <f t="shared" si="6"/>
        <v>5827381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10422467</v>
      </c>
      <c r="X32" s="21">
        <f t="shared" si="6"/>
        <v>11568996</v>
      </c>
      <c r="Y32" s="21">
        <f t="shared" si="6"/>
        <v>-1146529</v>
      </c>
      <c r="Z32" s="4">
        <f>+IF(X32&lt;&gt;0,+(Y32/X32)*100,0)</f>
        <v>-9.91035868626802</v>
      </c>
      <c r="AA32" s="19">
        <f>SUM(AA33:AA37)</f>
        <v>23138519</v>
      </c>
    </row>
    <row r="33" spans="1:27" ht="13.5">
      <c r="A33" s="5" t="s">
        <v>37</v>
      </c>
      <c r="B33" s="3"/>
      <c r="C33" s="22">
        <v>40503072</v>
      </c>
      <c r="D33" s="22"/>
      <c r="E33" s="23">
        <v>5941120</v>
      </c>
      <c r="F33" s="24">
        <v>5941120</v>
      </c>
      <c r="G33" s="24">
        <v>204755</v>
      </c>
      <c r="H33" s="24">
        <v>176714</v>
      </c>
      <c r="I33" s="24">
        <v>194699</v>
      </c>
      <c r="J33" s="24">
        <v>576168</v>
      </c>
      <c r="K33" s="24">
        <v>182548</v>
      </c>
      <c r="L33" s="24">
        <v>187656</v>
      </c>
      <c r="M33" s="24">
        <v>203666</v>
      </c>
      <c r="N33" s="24">
        <v>573870</v>
      </c>
      <c r="O33" s="24"/>
      <c r="P33" s="24"/>
      <c r="Q33" s="24"/>
      <c r="R33" s="24"/>
      <c r="S33" s="24"/>
      <c r="T33" s="24"/>
      <c r="U33" s="24"/>
      <c r="V33" s="24"/>
      <c r="W33" s="24">
        <v>1150038</v>
      </c>
      <c r="X33" s="24">
        <v>2970498</v>
      </c>
      <c r="Y33" s="24">
        <v>-1820460</v>
      </c>
      <c r="Z33" s="6">
        <v>-61.28</v>
      </c>
      <c r="AA33" s="22">
        <v>5941120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110854</v>
      </c>
      <c r="H34" s="24">
        <v>100666</v>
      </c>
      <c r="I34" s="24">
        <v>103675</v>
      </c>
      <c r="J34" s="24">
        <v>315195</v>
      </c>
      <c r="K34" s="24">
        <v>89320</v>
      </c>
      <c r="L34" s="24">
        <v>117074</v>
      </c>
      <c r="M34" s="24">
        <v>110809</v>
      </c>
      <c r="N34" s="24">
        <v>317203</v>
      </c>
      <c r="O34" s="24"/>
      <c r="P34" s="24"/>
      <c r="Q34" s="24"/>
      <c r="R34" s="24"/>
      <c r="S34" s="24"/>
      <c r="T34" s="24"/>
      <c r="U34" s="24"/>
      <c r="V34" s="24"/>
      <c r="W34" s="24">
        <v>632398</v>
      </c>
      <c r="X34" s="24"/>
      <c r="Y34" s="24">
        <v>632398</v>
      </c>
      <c r="Z34" s="6">
        <v>0</v>
      </c>
      <c r="AA34" s="22"/>
    </row>
    <row r="35" spans="1:27" ht="13.5">
      <c r="A35" s="5" t="s">
        <v>39</v>
      </c>
      <c r="B35" s="3"/>
      <c r="C35" s="22">
        <v>-920510</v>
      </c>
      <c r="D35" s="22"/>
      <c r="E35" s="23">
        <v>13803158</v>
      </c>
      <c r="F35" s="24">
        <v>13803158</v>
      </c>
      <c r="G35" s="24">
        <v>386894</v>
      </c>
      <c r="H35" s="24">
        <v>347443</v>
      </c>
      <c r="I35" s="24">
        <v>2537291</v>
      </c>
      <c r="J35" s="24">
        <v>3271628</v>
      </c>
      <c r="K35" s="24">
        <v>1155321</v>
      </c>
      <c r="L35" s="24">
        <v>460733</v>
      </c>
      <c r="M35" s="24">
        <v>2249884</v>
      </c>
      <c r="N35" s="24">
        <v>3865938</v>
      </c>
      <c r="O35" s="24"/>
      <c r="P35" s="24"/>
      <c r="Q35" s="24"/>
      <c r="R35" s="24"/>
      <c r="S35" s="24"/>
      <c r="T35" s="24"/>
      <c r="U35" s="24"/>
      <c r="V35" s="24"/>
      <c r="W35" s="24">
        <v>7137566</v>
      </c>
      <c r="X35" s="24">
        <v>6901500</v>
      </c>
      <c r="Y35" s="24">
        <v>236066</v>
      </c>
      <c r="Z35" s="6">
        <v>3.42</v>
      </c>
      <c r="AA35" s="22">
        <v>13803158</v>
      </c>
    </row>
    <row r="36" spans="1:27" ht="13.5">
      <c r="A36" s="5" t="s">
        <v>40</v>
      </c>
      <c r="B36" s="3"/>
      <c r="C36" s="22">
        <v>5251124</v>
      </c>
      <c r="D36" s="22"/>
      <c r="E36" s="23">
        <v>2883823</v>
      </c>
      <c r="F36" s="24">
        <v>2883823</v>
      </c>
      <c r="G36" s="24">
        <v>113944</v>
      </c>
      <c r="H36" s="24">
        <v>129332</v>
      </c>
      <c r="I36" s="24">
        <v>135697</v>
      </c>
      <c r="J36" s="24">
        <v>378973</v>
      </c>
      <c r="K36" s="24">
        <v>166848</v>
      </c>
      <c r="L36" s="24">
        <v>152325</v>
      </c>
      <c r="M36" s="24">
        <v>504907</v>
      </c>
      <c r="N36" s="24">
        <v>824080</v>
      </c>
      <c r="O36" s="24"/>
      <c r="P36" s="24"/>
      <c r="Q36" s="24"/>
      <c r="R36" s="24"/>
      <c r="S36" s="24"/>
      <c r="T36" s="24"/>
      <c r="U36" s="24"/>
      <c r="V36" s="24"/>
      <c r="W36" s="24">
        <v>1203053</v>
      </c>
      <c r="X36" s="24">
        <v>1441998</v>
      </c>
      <c r="Y36" s="24">
        <v>-238945</v>
      </c>
      <c r="Z36" s="6">
        <v>-16.57</v>
      </c>
      <c r="AA36" s="22">
        <v>2883823</v>
      </c>
    </row>
    <row r="37" spans="1:27" ht="13.5">
      <c r="A37" s="5" t="s">
        <v>41</v>
      </c>
      <c r="B37" s="3"/>
      <c r="C37" s="25">
        <v>575688</v>
      </c>
      <c r="D37" s="25"/>
      <c r="E37" s="26">
        <v>510418</v>
      </c>
      <c r="F37" s="27">
        <v>510418</v>
      </c>
      <c r="G37" s="27">
        <v>19436</v>
      </c>
      <c r="H37" s="27">
        <v>16843</v>
      </c>
      <c r="I37" s="27">
        <v>16843</v>
      </c>
      <c r="J37" s="27">
        <v>53122</v>
      </c>
      <c r="K37" s="27">
        <v>80242</v>
      </c>
      <c r="L37" s="27">
        <v>142048</v>
      </c>
      <c r="M37" s="27">
        <v>24000</v>
      </c>
      <c r="N37" s="27">
        <v>246290</v>
      </c>
      <c r="O37" s="27"/>
      <c r="P37" s="27"/>
      <c r="Q37" s="27"/>
      <c r="R37" s="27"/>
      <c r="S37" s="27"/>
      <c r="T37" s="27"/>
      <c r="U37" s="27"/>
      <c r="V37" s="27"/>
      <c r="W37" s="27">
        <v>299412</v>
      </c>
      <c r="X37" s="27">
        <v>255000</v>
      </c>
      <c r="Y37" s="27">
        <v>44412</v>
      </c>
      <c r="Z37" s="7">
        <v>17.42</v>
      </c>
      <c r="AA37" s="25">
        <v>510418</v>
      </c>
    </row>
    <row r="38" spans="1:27" ht="13.5">
      <c r="A38" s="2" t="s">
        <v>42</v>
      </c>
      <c r="B38" s="8"/>
      <c r="C38" s="19">
        <f aca="true" t="shared" si="7" ref="C38:Y38">SUM(C39:C41)</f>
        <v>5775919</v>
      </c>
      <c r="D38" s="19">
        <f>SUM(D39:D41)</f>
        <v>0</v>
      </c>
      <c r="E38" s="20">
        <f t="shared" si="7"/>
        <v>14344034</v>
      </c>
      <c r="F38" s="21">
        <f t="shared" si="7"/>
        <v>14344034</v>
      </c>
      <c r="G38" s="21">
        <f t="shared" si="7"/>
        <v>747722</v>
      </c>
      <c r="H38" s="21">
        <f t="shared" si="7"/>
        <v>785621</v>
      </c>
      <c r="I38" s="21">
        <f t="shared" si="7"/>
        <v>719396</v>
      </c>
      <c r="J38" s="21">
        <f t="shared" si="7"/>
        <v>2252739</v>
      </c>
      <c r="K38" s="21">
        <f t="shared" si="7"/>
        <v>700601</v>
      </c>
      <c r="L38" s="21">
        <f t="shared" si="7"/>
        <v>769277</v>
      </c>
      <c r="M38" s="21">
        <f t="shared" si="7"/>
        <v>743286</v>
      </c>
      <c r="N38" s="21">
        <f t="shared" si="7"/>
        <v>2213164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4465903</v>
      </c>
      <c r="X38" s="21">
        <f t="shared" si="7"/>
        <v>7193244</v>
      </c>
      <c r="Y38" s="21">
        <f t="shared" si="7"/>
        <v>-2727341</v>
      </c>
      <c r="Z38" s="4">
        <f>+IF(X38&lt;&gt;0,+(Y38/X38)*100,0)</f>
        <v>-37.91531331343689</v>
      </c>
      <c r="AA38" s="19">
        <f>SUM(AA39:AA41)</f>
        <v>14344034</v>
      </c>
    </row>
    <row r="39" spans="1:27" ht="13.5">
      <c r="A39" s="5" t="s">
        <v>43</v>
      </c>
      <c r="B39" s="3"/>
      <c r="C39" s="22">
        <v>253748</v>
      </c>
      <c r="D39" s="22"/>
      <c r="E39" s="23">
        <v>716496</v>
      </c>
      <c r="F39" s="24">
        <v>716496</v>
      </c>
      <c r="G39" s="24">
        <v>222616</v>
      </c>
      <c r="H39" s="24">
        <v>206808</v>
      </c>
      <c r="I39" s="24">
        <v>204486</v>
      </c>
      <c r="J39" s="24">
        <v>633910</v>
      </c>
      <c r="K39" s="24">
        <v>217433</v>
      </c>
      <c r="L39" s="24">
        <v>230489</v>
      </c>
      <c r="M39" s="24">
        <v>213057</v>
      </c>
      <c r="N39" s="24">
        <v>660979</v>
      </c>
      <c r="O39" s="24"/>
      <c r="P39" s="24"/>
      <c r="Q39" s="24"/>
      <c r="R39" s="24"/>
      <c r="S39" s="24"/>
      <c r="T39" s="24"/>
      <c r="U39" s="24"/>
      <c r="V39" s="24"/>
      <c r="W39" s="24">
        <v>1294889</v>
      </c>
      <c r="X39" s="24">
        <v>379248</v>
      </c>
      <c r="Y39" s="24">
        <v>915641</v>
      </c>
      <c r="Z39" s="6">
        <v>241.44</v>
      </c>
      <c r="AA39" s="22">
        <v>716496</v>
      </c>
    </row>
    <row r="40" spans="1:27" ht="13.5">
      <c r="A40" s="5" t="s">
        <v>44</v>
      </c>
      <c r="B40" s="3"/>
      <c r="C40" s="22">
        <v>5522171</v>
      </c>
      <c r="D40" s="22"/>
      <c r="E40" s="23">
        <v>13627538</v>
      </c>
      <c r="F40" s="24">
        <v>13627538</v>
      </c>
      <c r="G40" s="24">
        <v>525106</v>
      </c>
      <c r="H40" s="24">
        <v>578813</v>
      </c>
      <c r="I40" s="24">
        <v>514910</v>
      </c>
      <c r="J40" s="24">
        <v>1618829</v>
      </c>
      <c r="K40" s="24">
        <v>483168</v>
      </c>
      <c r="L40" s="24">
        <v>538788</v>
      </c>
      <c r="M40" s="24">
        <v>530229</v>
      </c>
      <c r="N40" s="24">
        <v>1552185</v>
      </c>
      <c r="O40" s="24"/>
      <c r="P40" s="24"/>
      <c r="Q40" s="24"/>
      <c r="R40" s="24"/>
      <c r="S40" s="24"/>
      <c r="T40" s="24"/>
      <c r="U40" s="24"/>
      <c r="V40" s="24"/>
      <c r="W40" s="24">
        <v>3171014</v>
      </c>
      <c r="X40" s="24">
        <v>6813996</v>
      </c>
      <c r="Y40" s="24">
        <v>-3642982</v>
      </c>
      <c r="Z40" s="6">
        <v>-53.46</v>
      </c>
      <c r="AA40" s="22">
        <v>13627538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96542242</v>
      </c>
      <c r="D42" s="19">
        <f>SUM(D43:D46)</f>
        <v>0</v>
      </c>
      <c r="E42" s="20">
        <f t="shared" si="8"/>
        <v>114807742</v>
      </c>
      <c r="F42" s="21">
        <f t="shared" si="8"/>
        <v>114807742</v>
      </c>
      <c r="G42" s="21">
        <f t="shared" si="8"/>
        <v>1740966</v>
      </c>
      <c r="H42" s="21">
        <f t="shared" si="8"/>
        <v>6420243</v>
      </c>
      <c r="I42" s="21">
        <f t="shared" si="8"/>
        <v>4833500</v>
      </c>
      <c r="J42" s="21">
        <f t="shared" si="8"/>
        <v>12994709</v>
      </c>
      <c r="K42" s="21">
        <f t="shared" si="8"/>
        <v>10284832</v>
      </c>
      <c r="L42" s="21">
        <f t="shared" si="8"/>
        <v>7922409</v>
      </c>
      <c r="M42" s="21">
        <f t="shared" si="8"/>
        <v>7828840</v>
      </c>
      <c r="N42" s="21">
        <f t="shared" si="8"/>
        <v>26036081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39030790</v>
      </c>
      <c r="X42" s="21">
        <f t="shared" si="8"/>
        <v>57657502</v>
      </c>
      <c r="Y42" s="21">
        <f t="shared" si="8"/>
        <v>-18626712</v>
      </c>
      <c r="Z42" s="4">
        <f>+IF(X42&lt;&gt;0,+(Y42/X42)*100,0)</f>
        <v>-32.305790840539714</v>
      </c>
      <c r="AA42" s="19">
        <f>SUM(AA43:AA46)</f>
        <v>114807742</v>
      </c>
    </row>
    <row r="43" spans="1:27" ht="13.5">
      <c r="A43" s="5" t="s">
        <v>47</v>
      </c>
      <c r="B43" s="3"/>
      <c r="C43" s="22">
        <v>38589026</v>
      </c>
      <c r="D43" s="22"/>
      <c r="E43" s="23">
        <v>35633680</v>
      </c>
      <c r="F43" s="24">
        <v>35633680</v>
      </c>
      <c r="G43" s="24">
        <v>230133</v>
      </c>
      <c r="H43" s="24">
        <v>4915013</v>
      </c>
      <c r="I43" s="24">
        <v>213390</v>
      </c>
      <c r="J43" s="24">
        <v>5358536</v>
      </c>
      <c r="K43" s="24">
        <v>4241467</v>
      </c>
      <c r="L43" s="24">
        <v>2502884</v>
      </c>
      <c r="M43" s="24">
        <v>4741721</v>
      </c>
      <c r="N43" s="24">
        <v>11486072</v>
      </c>
      <c r="O43" s="24"/>
      <c r="P43" s="24"/>
      <c r="Q43" s="24"/>
      <c r="R43" s="24"/>
      <c r="S43" s="24"/>
      <c r="T43" s="24"/>
      <c r="U43" s="24"/>
      <c r="V43" s="24"/>
      <c r="W43" s="24">
        <v>16844608</v>
      </c>
      <c r="X43" s="24">
        <v>17639000</v>
      </c>
      <c r="Y43" s="24">
        <v>-794392</v>
      </c>
      <c r="Z43" s="6">
        <v>-4.5</v>
      </c>
      <c r="AA43" s="22">
        <v>35633680</v>
      </c>
    </row>
    <row r="44" spans="1:27" ht="13.5">
      <c r="A44" s="5" t="s">
        <v>48</v>
      </c>
      <c r="B44" s="3"/>
      <c r="C44" s="22">
        <v>42830576</v>
      </c>
      <c r="D44" s="22"/>
      <c r="E44" s="23">
        <v>60935738</v>
      </c>
      <c r="F44" s="24">
        <v>60935738</v>
      </c>
      <c r="G44" s="24">
        <v>530309</v>
      </c>
      <c r="H44" s="24">
        <v>506938</v>
      </c>
      <c r="I44" s="24">
        <v>3438749</v>
      </c>
      <c r="J44" s="24">
        <v>4475996</v>
      </c>
      <c r="K44" s="24">
        <v>5078503</v>
      </c>
      <c r="L44" s="24">
        <v>4264387</v>
      </c>
      <c r="M44" s="24">
        <v>1905870</v>
      </c>
      <c r="N44" s="24">
        <v>11248760</v>
      </c>
      <c r="O44" s="24"/>
      <c r="P44" s="24"/>
      <c r="Q44" s="24"/>
      <c r="R44" s="24"/>
      <c r="S44" s="24"/>
      <c r="T44" s="24"/>
      <c r="U44" s="24"/>
      <c r="V44" s="24"/>
      <c r="W44" s="24">
        <v>15724756</v>
      </c>
      <c r="X44" s="24">
        <v>31400000</v>
      </c>
      <c r="Y44" s="24">
        <v>-15675244</v>
      </c>
      <c r="Z44" s="6">
        <v>-49.92</v>
      </c>
      <c r="AA44" s="22">
        <v>60935738</v>
      </c>
    </row>
    <row r="45" spans="1:27" ht="13.5">
      <c r="A45" s="5" t="s">
        <v>49</v>
      </c>
      <c r="B45" s="3"/>
      <c r="C45" s="25">
        <v>9243040</v>
      </c>
      <c r="D45" s="25"/>
      <c r="E45" s="26">
        <v>12036412</v>
      </c>
      <c r="F45" s="27">
        <v>12036412</v>
      </c>
      <c r="G45" s="27">
        <v>536396</v>
      </c>
      <c r="H45" s="27">
        <v>605429</v>
      </c>
      <c r="I45" s="27">
        <v>758928</v>
      </c>
      <c r="J45" s="27">
        <v>1900753</v>
      </c>
      <c r="K45" s="27">
        <v>561053</v>
      </c>
      <c r="L45" s="27">
        <v>598444</v>
      </c>
      <c r="M45" s="27">
        <v>722687</v>
      </c>
      <c r="N45" s="27">
        <v>1882184</v>
      </c>
      <c r="O45" s="27"/>
      <c r="P45" s="27"/>
      <c r="Q45" s="27"/>
      <c r="R45" s="27"/>
      <c r="S45" s="27"/>
      <c r="T45" s="27"/>
      <c r="U45" s="27"/>
      <c r="V45" s="27"/>
      <c r="W45" s="27">
        <v>3782937</v>
      </c>
      <c r="X45" s="27">
        <v>6018000</v>
      </c>
      <c r="Y45" s="27">
        <v>-2235063</v>
      </c>
      <c r="Z45" s="7">
        <v>-37.14</v>
      </c>
      <c r="AA45" s="25">
        <v>12036412</v>
      </c>
    </row>
    <row r="46" spans="1:27" ht="13.5">
      <c r="A46" s="5" t="s">
        <v>50</v>
      </c>
      <c r="B46" s="3"/>
      <c r="C46" s="22">
        <v>5879600</v>
      </c>
      <c r="D46" s="22"/>
      <c r="E46" s="23">
        <v>6201912</v>
      </c>
      <c r="F46" s="24">
        <v>6201912</v>
      </c>
      <c r="G46" s="24">
        <v>444128</v>
      </c>
      <c r="H46" s="24">
        <v>392863</v>
      </c>
      <c r="I46" s="24">
        <v>422433</v>
      </c>
      <c r="J46" s="24">
        <v>1259424</v>
      </c>
      <c r="K46" s="24">
        <v>403809</v>
      </c>
      <c r="L46" s="24">
        <v>556694</v>
      </c>
      <c r="M46" s="24">
        <v>458562</v>
      </c>
      <c r="N46" s="24">
        <v>1419065</v>
      </c>
      <c r="O46" s="24"/>
      <c r="P46" s="24"/>
      <c r="Q46" s="24"/>
      <c r="R46" s="24"/>
      <c r="S46" s="24"/>
      <c r="T46" s="24"/>
      <c r="U46" s="24"/>
      <c r="V46" s="24"/>
      <c r="W46" s="24">
        <v>2678489</v>
      </c>
      <c r="X46" s="24">
        <v>2600502</v>
      </c>
      <c r="Y46" s="24">
        <v>77987</v>
      </c>
      <c r="Z46" s="6">
        <v>3</v>
      </c>
      <c r="AA46" s="22">
        <v>6201912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276017895</v>
      </c>
      <c r="D48" s="40">
        <f>+D28+D32+D38+D42+D47</f>
        <v>0</v>
      </c>
      <c r="E48" s="41">
        <f t="shared" si="9"/>
        <v>306776230</v>
      </c>
      <c r="F48" s="42">
        <f t="shared" si="9"/>
        <v>306776230</v>
      </c>
      <c r="G48" s="42">
        <f t="shared" si="9"/>
        <v>6265912</v>
      </c>
      <c r="H48" s="42">
        <f t="shared" si="9"/>
        <v>11097757</v>
      </c>
      <c r="I48" s="42">
        <f t="shared" si="9"/>
        <v>12189770</v>
      </c>
      <c r="J48" s="42">
        <f t="shared" si="9"/>
        <v>29553439</v>
      </c>
      <c r="K48" s="42">
        <f t="shared" si="9"/>
        <v>16175374</v>
      </c>
      <c r="L48" s="42">
        <f t="shared" si="9"/>
        <v>13553724</v>
      </c>
      <c r="M48" s="42">
        <f t="shared" si="9"/>
        <v>60644196</v>
      </c>
      <c r="N48" s="42">
        <f t="shared" si="9"/>
        <v>90373294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119926733</v>
      </c>
      <c r="X48" s="42">
        <f t="shared" si="9"/>
        <v>153662740</v>
      </c>
      <c r="Y48" s="42">
        <f t="shared" si="9"/>
        <v>-33736007</v>
      </c>
      <c r="Z48" s="43">
        <f>+IF(X48&lt;&gt;0,+(Y48/X48)*100,0)</f>
        <v>-21.95457857903614</v>
      </c>
      <c r="AA48" s="40">
        <f>+AA28+AA32+AA38+AA42+AA47</f>
        <v>306776230</v>
      </c>
    </row>
    <row r="49" spans="1:27" ht="13.5">
      <c r="A49" s="14" t="s">
        <v>58</v>
      </c>
      <c r="B49" s="15"/>
      <c r="C49" s="44">
        <f aca="true" t="shared" si="10" ref="C49:Y49">+C25-C48</f>
        <v>52311669</v>
      </c>
      <c r="D49" s="44">
        <f>+D25-D48</f>
        <v>0</v>
      </c>
      <c r="E49" s="45">
        <f t="shared" si="10"/>
        <v>69372601</v>
      </c>
      <c r="F49" s="46">
        <f t="shared" si="10"/>
        <v>69372601</v>
      </c>
      <c r="G49" s="46">
        <f t="shared" si="10"/>
        <v>42941347</v>
      </c>
      <c r="H49" s="46">
        <f t="shared" si="10"/>
        <v>5553040</v>
      </c>
      <c r="I49" s="46">
        <f t="shared" si="10"/>
        <v>4445424</v>
      </c>
      <c r="J49" s="46">
        <f t="shared" si="10"/>
        <v>52939811</v>
      </c>
      <c r="K49" s="46">
        <f t="shared" si="10"/>
        <v>1543015</v>
      </c>
      <c r="L49" s="46">
        <f t="shared" si="10"/>
        <v>2765243</v>
      </c>
      <c r="M49" s="46">
        <f t="shared" si="10"/>
        <v>-13836555</v>
      </c>
      <c r="N49" s="46">
        <f t="shared" si="10"/>
        <v>-9528297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43411514</v>
      </c>
      <c r="X49" s="46">
        <f>IF(F25=F48,0,X25-X48)</f>
        <v>6656240</v>
      </c>
      <c r="Y49" s="46">
        <f t="shared" si="10"/>
        <v>36755274</v>
      </c>
      <c r="Z49" s="47">
        <f>+IF(X49&lt;&gt;0,+(Y49/X49)*100,0)</f>
        <v>552.1927394444912</v>
      </c>
      <c r="AA49" s="44">
        <f>+AA25-AA48</f>
        <v>69372601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167825681</v>
      </c>
      <c r="D5" s="19">
        <f>SUM(D6:D8)</f>
        <v>0</v>
      </c>
      <c r="E5" s="20">
        <f t="shared" si="0"/>
        <v>171610000</v>
      </c>
      <c r="F5" s="21">
        <f t="shared" si="0"/>
        <v>171610000</v>
      </c>
      <c r="G5" s="21">
        <f t="shared" si="0"/>
        <v>66255654</v>
      </c>
      <c r="H5" s="21">
        <f t="shared" si="0"/>
        <v>1738006</v>
      </c>
      <c r="I5" s="21">
        <f t="shared" si="0"/>
        <v>799860</v>
      </c>
      <c r="J5" s="21">
        <f t="shared" si="0"/>
        <v>68793520</v>
      </c>
      <c r="K5" s="21">
        <f t="shared" si="0"/>
        <v>971000</v>
      </c>
      <c r="L5" s="21">
        <f t="shared" si="0"/>
        <v>53056037</v>
      </c>
      <c r="M5" s="21">
        <f t="shared" si="0"/>
        <v>616278</v>
      </c>
      <c r="N5" s="21">
        <f t="shared" si="0"/>
        <v>54643315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123436835</v>
      </c>
      <c r="X5" s="21">
        <f t="shared" si="0"/>
        <v>122833000</v>
      </c>
      <c r="Y5" s="21">
        <f t="shared" si="0"/>
        <v>603835</v>
      </c>
      <c r="Z5" s="4">
        <f>+IF(X5&lt;&gt;0,+(Y5/X5)*100,0)</f>
        <v>0.49159020784316915</v>
      </c>
      <c r="AA5" s="19">
        <f>SUM(AA6:AA8)</f>
        <v>171610000</v>
      </c>
    </row>
    <row r="6" spans="1:27" ht="13.5">
      <c r="A6" s="5" t="s">
        <v>33</v>
      </c>
      <c r="B6" s="3"/>
      <c r="C6" s="22">
        <v>46000</v>
      </c>
      <c r="D6" s="22"/>
      <c r="E6" s="23">
        <v>318000</v>
      </c>
      <c r="F6" s="24">
        <v>318000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318000</v>
      </c>
    </row>
    <row r="7" spans="1:27" ht="13.5">
      <c r="A7" s="5" t="s">
        <v>34</v>
      </c>
      <c r="B7" s="3"/>
      <c r="C7" s="25">
        <v>167601539</v>
      </c>
      <c r="D7" s="25"/>
      <c r="E7" s="26">
        <v>171292000</v>
      </c>
      <c r="F7" s="27">
        <v>171292000</v>
      </c>
      <c r="G7" s="27">
        <v>66255654</v>
      </c>
      <c r="H7" s="27">
        <v>1738006</v>
      </c>
      <c r="I7" s="27">
        <v>799860</v>
      </c>
      <c r="J7" s="27">
        <v>68793520</v>
      </c>
      <c r="K7" s="27">
        <v>971000</v>
      </c>
      <c r="L7" s="27">
        <v>53056037</v>
      </c>
      <c r="M7" s="27">
        <v>616278</v>
      </c>
      <c r="N7" s="27">
        <v>54643315</v>
      </c>
      <c r="O7" s="27"/>
      <c r="P7" s="27"/>
      <c r="Q7" s="27"/>
      <c r="R7" s="27"/>
      <c r="S7" s="27"/>
      <c r="T7" s="27"/>
      <c r="U7" s="27"/>
      <c r="V7" s="27"/>
      <c r="W7" s="27">
        <v>123436835</v>
      </c>
      <c r="X7" s="27">
        <v>122833000</v>
      </c>
      <c r="Y7" s="27">
        <v>603835</v>
      </c>
      <c r="Z7" s="7">
        <v>0.49</v>
      </c>
      <c r="AA7" s="25">
        <v>171292000</v>
      </c>
    </row>
    <row r="8" spans="1:27" ht="13.5">
      <c r="A8" s="5" t="s">
        <v>35</v>
      </c>
      <c r="B8" s="3"/>
      <c r="C8" s="22">
        <v>178142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1315677</v>
      </c>
      <c r="D9" s="19">
        <f>SUM(D10:D14)</f>
        <v>0</v>
      </c>
      <c r="E9" s="20">
        <f t="shared" si="1"/>
        <v>646600</v>
      </c>
      <c r="F9" s="21">
        <f t="shared" si="1"/>
        <v>646600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625000</v>
      </c>
      <c r="Y9" s="21">
        <f t="shared" si="1"/>
        <v>-625000</v>
      </c>
      <c r="Z9" s="4">
        <f>+IF(X9&lt;&gt;0,+(Y9/X9)*100,0)</f>
        <v>-100</v>
      </c>
      <c r="AA9" s="19">
        <f>SUM(AA10:AA14)</f>
        <v>646600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1315677</v>
      </c>
      <c r="D12" s="22"/>
      <c r="E12" s="23">
        <v>646600</v>
      </c>
      <c r="F12" s="24">
        <v>646600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625000</v>
      </c>
      <c r="Y12" s="24">
        <v>-625000</v>
      </c>
      <c r="Z12" s="6">
        <v>-100</v>
      </c>
      <c r="AA12" s="22">
        <v>646600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181950</v>
      </c>
      <c r="D15" s="19">
        <f>SUM(D16:D18)</f>
        <v>0</v>
      </c>
      <c r="E15" s="20">
        <f t="shared" si="2"/>
        <v>12801000</v>
      </c>
      <c r="F15" s="21">
        <f t="shared" si="2"/>
        <v>12801000</v>
      </c>
      <c r="G15" s="21">
        <f t="shared" si="2"/>
        <v>0</v>
      </c>
      <c r="H15" s="21">
        <f t="shared" si="2"/>
        <v>400000</v>
      </c>
      <c r="I15" s="21">
        <f t="shared" si="2"/>
        <v>1801000</v>
      </c>
      <c r="J15" s="21">
        <f t="shared" si="2"/>
        <v>2201000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2201000</v>
      </c>
      <c r="X15" s="21">
        <f t="shared" si="2"/>
        <v>2501000</v>
      </c>
      <c r="Y15" s="21">
        <f t="shared" si="2"/>
        <v>-300000</v>
      </c>
      <c r="Z15" s="4">
        <f>+IF(X15&lt;&gt;0,+(Y15/X15)*100,0)</f>
        <v>-11.995201919232306</v>
      </c>
      <c r="AA15" s="19">
        <f>SUM(AA16:AA18)</f>
        <v>12801000</v>
      </c>
    </row>
    <row r="16" spans="1:27" ht="13.5">
      <c r="A16" s="5" t="s">
        <v>43</v>
      </c>
      <c r="B16" s="3"/>
      <c r="C16" s="22">
        <v>181950</v>
      </c>
      <c r="D16" s="22"/>
      <c r="E16" s="23">
        <v>12801000</v>
      </c>
      <c r="F16" s="24">
        <v>12801000</v>
      </c>
      <c r="G16" s="24"/>
      <c r="H16" s="24">
        <v>400000</v>
      </c>
      <c r="I16" s="24">
        <v>1801000</v>
      </c>
      <c r="J16" s="24">
        <v>2201000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2201000</v>
      </c>
      <c r="X16" s="24">
        <v>2501000</v>
      </c>
      <c r="Y16" s="24">
        <v>-300000</v>
      </c>
      <c r="Z16" s="6">
        <v>-12</v>
      </c>
      <c r="AA16" s="22">
        <v>12801000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169323308</v>
      </c>
      <c r="D25" s="40">
        <f>+D5+D9+D15+D19+D24</f>
        <v>0</v>
      </c>
      <c r="E25" s="41">
        <f t="shared" si="4"/>
        <v>185057600</v>
      </c>
      <c r="F25" s="42">
        <f t="shared" si="4"/>
        <v>185057600</v>
      </c>
      <c r="G25" s="42">
        <f t="shared" si="4"/>
        <v>66255654</v>
      </c>
      <c r="H25" s="42">
        <f t="shared" si="4"/>
        <v>2138006</v>
      </c>
      <c r="I25" s="42">
        <f t="shared" si="4"/>
        <v>2600860</v>
      </c>
      <c r="J25" s="42">
        <f t="shared" si="4"/>
        <v>70994520</v>
      </c>
      <c r="K25" s="42">
        <f t="shared" si="4"/>
        <v>971000</v>
      </c>
      <c r="L25" s="42">
        <f t="shared" si="4"/>
        <v>53056037</v>
      </c>
      <c r="M25" s="42">
        <f t="shared" si="4"/>
        <v>616278</v>
      </c>
      <c r="N25" s="42">
        <f t="shared" si="4"/>
        <v>54643315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125637835</v>
      </c>
      <c r="X25" s="42">
        <f t="shared" si="4"/>
        <v>125959000</v>
      </c>
      <c r="Y25" s="42">
        <f t="shared" si="4"/>
        <v>-321165</v>
      </c>
      <c r="Z25" s="43">
        <f>+IF(X25&lt;&gt;0,+(Y25/X25)*100,0)</f>
        <v>-0.254975825467017</v>
      </c>
      <c r="AA25" s="40">
        <f>+AA5+AA9+AA15+AA19+AA24</f>
        <v>185057600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86171483</v>
      </c>
      <c r="D28" s="19">
        <f>SUM(D29:D31)</f>
        <v>0</v>
      </c>
      <c r="E28" s="20">
        <f t="shared" si="5"/>
        <v>106299357</v>
      </c>
      <c r="F28" s="21">
        <f t="shared" si="5"/>
        <v>106299357</v>
      </c>
      <c r="G28" s="21">
        <f t="shared" si="5"/>
        <v>6229416</v>
      </c>
      <c r="H28" s="21">
        <f t="shared" si="5"/>
        <v>6423419</v>
      </c>
      <c r="I28" s="21">
        <f t="shared" si="5"/>
        <v>5794156</v>
      </c>
      <c r="J28" s="21">
        <f t="shared" si="5"/>
        <v>18446991</v>
      </c>
      <c r="K28" s="21">
        <f t="shared" si="5"/>
        <v>6026639</v>
      </c>
      <c r="L28" s="21">
        <f t="shared" si="5"/>
        <v>7369512</v>
      </c>
      <c r="M28" s="21">
        <f t="shared" si="5"/>
        <v>7983053</v>
      </c>
      <c r="N28" s="21">
        <f t="shared" si="5"/>
        <v>21379204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39826195</v>
      </c>
      <c r="X28" s="21">
        <f t="shared" si="5"/>
        <v>52974636</v>
      </c>
      <c r="Y28" s="21">
        <f t="shared" si="5"/>
        <v>-13148441</v>
      </c>
      <c r="Z28" s="4">
        <f>+IF(X28&lt;&gt;0,+(Y28/X28)*100,0)</f>
        <v>-24.82025737751176</v>
      </c>
      <c r="AA28" s="19">
        <f>SUM(AA29:AA31)</f>
        <v>106299357</v>
      </c>
    </row>
    <row r="29" spans="1:27" ht="13.5">
      <c r="A29" s="5" t="s">
        <v>33</v>
      </c>
      <c r="B29" s="3"/>
      <c r="C29" s="22">
        <v>56924122</v>
      </c>
      <c r="D29" s="22"/>
      <c r="E29" s="23">
        <v>59008696</v>
      </c>
      <c r="F29" s="24">
        <v>59008696</v>
      </c>
      <c r="G29" s="24">
        <v>3789084</v>
      </c>
      <c r="H29" s="24">
        <v>3615905</v>
      </c>
      <c r="I29" s="24">
        <v>3461498</v>
      </c>
      <c r="J29" s="24">
        <v>10866487</v>
      </c>
      <c r="K29" s="24">
        <v>3815524</v>
      </c>
      <c r="L29" s="24">
        <v>4333462</v>
      </c>
      <c r="M29" s="24">
        <v>4334892</v>
      </c>
      <c r="N29" s="24">
        <v>12483878</v>
      </c>
      <c r="O29" s="24"/>
      <c r="P29" s="24"/>
      <c r="Q29" s="24"/>
      <c r="R29" s="24"/>
      <c r="S29" s="24"/>
      <c r="T29" s="24"/>
      <c r="U29" s="24"/>
      <c r="V29" s="24"/>
      <c r="W29" s="24">
        <v>23350365</v>
      </c>
      <c r="X29" s="24">
        <v>29504310</v>
      </c>
      <c r="Y29" s="24">
        <v>-6153945</v>
      </c>
      <c r="Z29" s="6">
        <v>-20.86</v>
      </c>
      <c r="AA29" s="22">
        <v>59008696</v>
      </c>
    </row>
    <row r="30" spans="1:27" ht="13.5">
      <c r="A30" s="5" t="s">
        <v>34</v>
      </c>
      <c r="B30" s="3"/>
      <c r="C30" s="25">
        <v>15501522</v>
      </c>
      <c r="D30" s="25"/>
      <c r="E30" s="26">
        <v>23456162</v>
      </c>
      <c r="F30" s="27">
        <v>23456162</v>
      </c>
      <c r="G30" s="27">
        <v>1007013</v>
      </c>
      <c r="H30" s="27">
        <v>1540753</v>
      </c>
      <c r="I30" s="27">
        <v>1265318</v>
      </c>
      <c r="J30" s="27">
        <v>3813084</v>
      </c>
      <c r="K30" s="27">
        <v>1159628</v>
      </c>
      <c r="L30" s="27">
        <v>1723712</v>
      </c>
      <c r="M30" s="27">
        <v>2029596</v>
      </c>
      <c r="N30" s="27">
        <v>4912936</v>
      </c>
      <c r="O30" s="27"/>
      <c r="P30" s="27"/>
      <c r="Q30" s="27"/>
      <c r="R30" s="27"/>
      <c r="S30" s="27"/>
      <c r="T30" s="27"/>
      <c r="U30" s="27"/>
      <c r="V30" s="27"/>
      <c r="W30" s="27">
        <v>8726020</v>
      </c>
      <c r="X30" s="27">
        <v>11728080</v>
      </c>
      <c r="Y30" s="27">
        <v>-3002060</v>
      </c>
      <c r="Z30" s="7">
        <v>-25.6</v>
      </c>
      <c r="AA30" s="25">
        <v>23456162</v>
      </c>
    </row>
    <row r="31" spans="1:27" ht="13.5">
      <c r="A31" s="5" t="s">
        <v>35</v>
      </c>
      <c r="B31" s="3"/>
      <c r="C31" s="22">
        <v>13745839</v>
      </c>
      <c r="D31" s="22"/>
      <c r="E31" s="23">
        <v>23834499</v>
      </c>
      <c r="F31" s="24">
        <v>23834499</v>
      </c>
      <c r="G31" s="24">
        <v>1433319</v>
      </c>
      <c r="H31" s="24">
        <v>1266761</v>
      </c>
      <c r="I31" s="24">
        <v>1067340</v>
      </c>
      <c r="J31" s="24">
        <v>3767420</v>
      </c>
      <c r="K31" s="24">
        <v>1051487</v>
      </c>
      <c r="L31" s="24">
        <v>1312338</v>
      </c>
      <c r="M31" s="24">
        <v>1618565</v>
      </c>
      <c r="N31" s="24">
        <v>3982390</v>
      </c>
      <c r="O31" s="24"/>
      <c r="P31" s="24"/>
      <c r="Q31" s="24"/>
      <c r="R31" s="24"/>
      <c r="S31" s="24"/>
      <c r="T31" s="24"/>
      <c r="U31" s="24"/>
      <c r="V31" s="24"/>
      <c r="W31" s="24">
        <v>7749810</v>
      </c>
      <c r="X31" s="24">
        <v>11742246</v>
      </c>
      <c r="Y31" s="24">
        <v>-3992436</v>
      </c>
      <c r="Z31" s="6">
        <v>-34</v>
      </c>
      <c r="AA31" s="22">
        <v>23834499</v>
      </c>
    </row>
    <row r="32" spans="1:27" ht="13.5">
      <c r="A32" s="2" t="s">
        <v>36</v>
      </c>
      <c r="B32" s="3"/>
      <c r="C32" s="19">
        <f aca="true" t="shared" si="6" ref="C32:Y32">SUM(C33:C37)</f>
        <v>22246313</v>
      </c>
      <c r="D32" s="19">
        <f>SUM(D33:D37)</f>
        <v>0</v>
      </c>
      <c r="E32" s="20">
        <f t="shared" si="6"/>
        <v>50040162</v>
      </c>
      <c r="F32" s="21">
        <f t="shared" si="6"/>
        <v>50040162</v>
      </c>
      <c r="G32" s="21">
        <f t="shared" si="6"/>
        <v>1184632</v>
      </c>
      <c r="H32" s="21">
        <f t="shared" si="6"/>
        <v>1101886</v>
      </c>
      <c r="I32" s="21">
        <f t="shared" si="6"/>
        <v>2149359</v>
      </c>
      <c r="J32" s="21">
        <f t="shared" si="6"/>
        <v>4435877</v>
      </c>
      <c r="K32" s="21">
        <f t="shared" si="6"/>
        <v>2316476</v>
      </c>
      <c r="L32" s="21">
        <f t="shared" si="6"/>
        <v>4211969</v>
      </c>
      <c r="M32" s="21">
        <f t="shared" si="6"/>
        <v>4133535</v>
      </c>
      <c r="N32" s="21">
        <f t="shared" si="6"/>
        <v>10661980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15097857</v>
      </c>
      <c r="X32" s="21">
        <f t="shared" si="6"/>
        <v>25770000</v>
      </c>
      <c r="Y32" s="21">
        <f t="shared" si="6"/>
        <v>-10672143</v>
      </c>
      <c r="Z32" s="4">
        <f>+IF(X32&lt;&gt;0,+(Y32/X32)*100,0)</f>
        <v>-41.41305005820722</v>
      </c>
      <c r="AA32" s="19">
        <f>SUM(AA33:AA37)</f>
        <v>50040162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22246313</v>
      </c>
      <c r="D35" s="22"/>
      <c r="E35" s="23">
        <v>50040162</v>
      </c>
      <c r="F35" s="24">
        <v>50040162</v>
      </c>
      <c r="G35" s="24">
        <v>1184632</v>
      </c>
      <c r="H35" s="24">
        <v>1101886</v>
      </c>
      <c r="I35" s="24">
        <v>2149359</v>
      </c>
      <c r="J35" s="24">
        <v>4435877</v>
      </c>
      <c r="K35" s="24">
        <v>2316476</v>
      </c>
      <c r="L35" s="24">
        <v>4211969</v>
      </c>
      <c r="M35" s="24">
        <v>4133535</v>
      </c>
      <c r="N35" s="24">
        <v>10661980</v>
      </c>
      <c r="O35" s="24"/>
      <c r="P35" s="24"/>
      <c r="Q35" s="24"/>
      <c r="R35" s="24"/>
      <c r="S35" s="24"/>
      <c r="T35" s="24"/>
      <c r="U35" s="24"/>
      <c r="V35" s="24"/>
      <c r="W35" s="24">
        <v>15097857</v>
      </c>
      <c r="X35" s="24">
        <v>25770000</v>
      </c>
      <c r="Y35" s="24">
        <v>-10672143</v>
      </c>
      <c r="Z35" s="6">
        <v>-41.41</v>
      </c>
      <c r="AA35" s="22">
        <v>50040162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73671467</v>
      </c>
      <c r="D38" s="19">
        <f>SUM(D39:D41)</f>
        <v>0</v>
      </c>
      <c r="E38" s="20">
        <f t="shared" si="7"/>
        <v>168169337</v>
      </c>
      <c r="F38" s="21">
        <f t="shared" si="7"/>
        <v>168169337</v>
      </c>
      <c r="G38" s="21">
        <f t="shared" si="7"/>
        <v>2990752</v>
      </c>
      <c r="H38" s="21">
        <f t="shared" si="7"/>
        <v>17914678</v>
      </c>
      <c r="I38" s="21">
        <f t="shared" si="7"/>
        <v>3591706</v>
      </c>
      <c r="J38" s="21">
        <f t="shared" si="7"/>
        <v>24497136</v>
      </c>
      <c r="K38" s="21">
        <f t="shared" si="7"/>
        <v>3435476</v>
      </c>
      <c r="L38" s="21">
        <f t="shared" si="7"/>
        <v>3993365</v>
      </c>
      <c r="M38" s="21">
        <f t="shared" si="7"/>
        <v>10671023</v>
      </c>
      <c r="N38" s="21">
        <f t="shared" si="7"/>
        <v>18099864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42597000</v>
      </c>
      <c r="X38" s="21">
        <f t="shared" si="7"/>
        <v>63146940</v>
      </c>
      <c r="Y38" s="21">
        <f t="shared" si="7"/>
        <v>-20549940</v>
      </c>
      <c r="Z38" s="4">
        <f>+IF(X38&lt;&gt;0,+(Y38/X38)*100,0)</f>
        <v>-32.54304959195172</v>
      </c>
      <c r="AA38" s="19">
        <f>SUM(AA39:AA41)</f>
        <v>168169337</v>
      </c>
    </row>
    <row r="39" spans="1:27" ht="13.5">
      <c r="A39" s="5" t="s">
        <v>43</v>
      </c>
      <c r="B39" s="3"/>
      <c r="C39" s="22">
        <v>51516166</v>
      </c>
      <c r="D39" s="22"/>
      <c r="E39" s="23">
        <v>133256437</v>
      </c>
      <c r="F39" s="24">
        <v>133256437</v>
      </c>
      <c r="G39" s="24">
        <v>1439329</v>
      </c>
      <c r="H39" s="24">
        <v>16272075</v>
      </c>
      <c r="I39" s="24">
        <v>1423511</v>
      </c>
      <c r="J39" s="24">
        <v>19134915</v>
      </c>
      <c r="K39" s="24">
        <v>1417788</v>
      </c>
      <c r="L39" s="24">
        <v>2022199</v>
      </c>
      <c r="M39" s="24">
        <v>8735839</v>
      </c>
      <c r="N39" s="24">
        <v>12175826</v>
      </c>
      <c r="O39" s="24"/>
      <c r="P39" s="24"/>
      <c r="Q39" s="24"/>
      <c r="R39" s="24"/>
      <c r="S39" s="24"/>
      <c r="T39" s="24"/>
      <c r="U39" s="24"/>
      <c r="V39" s="24"/>
      <c r="W39" s="24">
        <v>31310741</v>
      </c>
      <c r="X39" s="24">
        <v>45690492</v>
      </c>
      <c r="Y39" s="24">
        <v>-14379751</v>
      </c>
      <c r="Z39" s="6">
        <v>-31.47</v>
      </c>
      <c r="AA39" s="22">
        <v>133256437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22155301</v>
      </c>
      <c r="D41" s="22"/>
      <c r="E41" s="23">
        <v>34912900</v>
      </c>
      <c r="F41" s="24">
        <v>34912900</v>
      </c>
      <c r="G41" s="24">
        <v>1551423</v>
      </c>
      <c r="H41" s="24">
        <v>1642603</v>
      </c>
      <c r="I41" s="24">
        <v>2168195</v>
      </c>
      <c r="J41" s="24">
        <v>5362221</v>
      </c>
      <c r="K41" s="24">
        <v>2017688</v>
      </c>
      <c r="L41" s="24">
        <v>1971166</v>
      </c>
      <c r="M41" s="24">
        <v>1935184</v>
      </c>
      <c r="N41" s="24">
        <v>5924038</v>
      </c>
      <c r="O41" s="24"/>
      <c r="P41" s="24"/>
      <c r="Q41" s="24"/>
      <c r="R41" s="24"/>
      <c r="S41" s="24"/>
      <c r="T41" s="24"/>
      <c r="U41" s="24"/>
      <c r="V41" s="24"/>
      <c r="W41" s="24">
        <v>11286259</v>
      </c>
      <c r="X41" s="24">
        <v>17456448</v>
      </c>
      <c r="Y41" s="24">
        <v>-6170189</v>
      </c>
      <c r="Z41" s="6">
        <v>-35.35</v>
      </c>
      <c r="AA41" s="22">
        <v>34912900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182089263</v>
      </c>
      <c r="D48" s="40">
        <f>+D28+D32+D38+D42+D47</f>
        <v>0</v>
      </c>
      <c r="E48" s="41">
        <f t="shared" si="9"/>
        <v>324508856</v>
      </c>
      <c r="F48" s="42">
        <f t="shared" si="9"/>
        <v>324508856</v>
      </c>
      <c r="G48" s="42">
        <f t="shared" si="9"/>
        <v>10404800</v>
      </c>
      <c r="H48" s="42">
        <f t="shared" si="9"/>
        <v>25439983</v>
      </c>
      <c r="I48" s="42">
        <f t="shared" si="9"/>
        <v>11535221</v>
      </c>
      <c r="J48" s="42">
        <f t="shared" si="9"/>
        <v>47380004</v>
      </c>
      <c r="K48" s="42">
        <f t="shared" si="9"/>
        <v>11778591</v>
      </c>
      <c r="L48" s="42">
        <f t="shared" si="9"/>
        <v>15574846</v>
      </c>
      <c r="M48" s="42">
        <f t="shared" si="9"/>
        <v>22787611</v>
      </c>
      <c r="N48" s="42">
        <f t="shared" si="9"/>
        <v>50141048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97521052</v>
      </c>
      <c r="X48" s="42">
        <f t="shared" si="9"/>
        <v>141891576</v>
      </c>
      <c r="Y48" s="42">
        <f t="shared" si="9"/>
        <v>-44370524</v>
      </c>
      <c r="Z48" s="43">
        <f>+IF(X48&lt;&gt;0,+(Y48/X48)*100,0)</f>
        <v>-31.270724627091322</v>
      </c>
      <c r="AA48" s="40">
        <f>+AA28+AA32+AA38+AA42+AA47</f>
        <v>324508856</v>
      </c>
    </row>
    <row r="49" spans="1:27" ht="13.5">
      <c r="A49" s="14" t="s">
        <v>58</v>
      </c>
      <c r="B49" s="15"/>
      <c r="C49" s="44">
        <f aca="true" t="shared" si="10" ref="C49:Y49">+C25-C48</f>
        <v>-12765955</v>
      </c>
      <c r="D49" s="44">
        <f>+D25-D48</f>
        <v>0</v>
      </c>
      <c r="E49" s="45">
        <f t="shared" si="10"/>
        <v>-139451256</v>
      </c>
      <c r="F49" s="46">
        <f t="shared" si="10"/>
        <v>-139451256</v>
      </c>
      <c r="G49" s="46">
        <f t="shared" si="10"/>
        <v>55850854</v>
      </c>
      <c r="H49" s="46">
        <f t="shared" si="10"/>
        <v>-23301977</v>
      </c>
      <c r="I49" s="46">
        <f t="shared" si="10"/>
        <v>-8934361</v>
      </c>
      <c r="J49" s="46">
        <f t="shared" si="10"/>
        <v>23614516</v>
      </c>
      <c r="K49" s="46">
        <f t="shared" si="10"/>
        <v>-10807591</v>
      </c>
      <c r="L49" s="46">
        <f t="shared" si="10"/>
        <v>37481191</v>
      </c>
      <c r="M49" s="46">
        <f t="shared" si="10"/>
        <v>-22171333</v>
      </c>
      <c r="N49" s="46">
        <f t="shared" si="10"/>
        <v>4502267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28116783</v>
      </c>
      <c r="X49" s="46">
        <f>IF(F25=F48,0,X25-X48)</f>
        <v>-15932576</v>
      </c>
      <c r="Y49" s="46">
        <f t="shared" si="10"/>
        <v>44049359</v>
      </c>
      <c r="Z49" s="47">
        <f>+IF(X49&lt;&gt;0,+(Y49/X49)*100,0)</f>
        <v>-276.4735533036215</v>
      </c>
      <c r="AA49" s="44">
        <f>+AA25-AA48</f>
        <v>-139451256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563784176</v>
      </c>
      <c r="D5" s="19">
        <f>SUM(D6:D8)</f>
        <v>0</v>
      </c>
      <c r="E5" s="20">
        <f t="shared" si="0"/>
        <v>415464086</v>
      </c>
      <c r="F5" s="21">
        <f t="shared" si="0"/>
        <v>415464086</v>
      </c>
      <c r="G5" s="21">
        <f t="shared" si="0"/>
        <v>33065855</v>
      </c>
      <c r="H5" s="21">
        <f t="shared" si="0"/>
        <v>32966559</v>
      </c>
      <c r="I5" s="21">
        <f t="shared" si="0"/>
        <v>31797944</v>
      </c>
      <c r="J5" s="21">
        <f t="shared" si="0"/>
        <v>97830358</v>
      </c>
      <c r="K5" s="21">
        <f t="shared" si="0"/>
        <v>178486368</v>
      </c>
      <c r="L5" s="21">
        <f t="shared" si="0"/>
        <v>29765626</v>
      </c>
      <c r="M5" s="21">
        <f t="shared" si="0"/>
        <v>135059735</v>
      </c>
      <c r="N5" s="21">
        <f t="shared" si="0"/>
        <v>343311729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441142087</v>
      </c>
      <c r="X5" s="21">
        <f t="shared" si="0"/>
        <v>214108440</v>
      </c>
      <c r="Y5" s="21">
        <f t="shared" si="0"/>
        <v>227033647</v>
      </c>
      <c r="Z5" s="4">
        <f>+IF(X5&lt;&gt;0,+(Y5/X5)*100,0)</f>
        <v>106.03675735529154</v>
      </c>
      <c r="AA5" s="19">
        <f>SUM(AA6:AA8)</f>
        <v>415464086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208630002</v>
      </c>
      <c r="Y6" s="24">
        <v>-208630002</v>
      </c>
      <c r="Z6" s="6">
        <v>-100</v>
      </c>
      <c r="AA6" s="22"/>
    </row>
    <row r="7" spans="1:27" ht="13.5">
      <c r="A7" s="5" t="s">
        <v>34</v>
      </c>
      <c r="B7" s="3"/>
      <c r="C7" s="25">
        <v>563764370</v>
      </c>
      <c r="D7" s="25"/>
      <c r="E7" s="26">
        <v>413424784</v>
      </c>
      <c r="F7" s="27">
        <v>413424784</v>
      </c>
      <c r="G7" s="27">
        <v>33063505</v>
      </c>
      <c r="H7" s="27">
        <v>32966559</v>
      </c>
      <c r="I7" s="27">
        <v>31795594</v>
      </c>
      <c r="J7" s="27">
        <v>97825658</v>
      </c>
      <c r="K7" s="27">
        <v>178484018</v>
      </c>
      <c r="L7" s="27">
        <v>29760926</v>
      </c>
      <c r="M7" s="27">
        <v>135059735</v>
      </c>
      <c r="N7" s="27">
        <v>343304679</v>
      </c>
      <c r="O7" s="27"/>
      <c r="P7" s="27"/>
      <c r="Q7" s="27"/>
      <c r="R7" s="27"/>
      <c r="S7" s="27"/>
      <c r="T7" s="27"/>
      <c r="U7" s="27"/>
      <c r="V7" s="27"/>
      <c r="W7" s="27">
        <v>441130337</v>
      </c>
      <c r="X7" s="27">
        <v>1018002</v>
      </c>
      <c r="Y7" s="27">
        <v>440112335</v>
      </c>
      <c r="Z7" s="7">
        <v>43232.95</v>
      </c>
      <c r="AA7" s="25">
        <v>413424784</v>
      </c>
    </row>
    <row r="8" spans="1:27" ht="13.5">
      <c r="A8" s="5" t="s">
        <v>35</v>
      </c>
      <c r="B8" s="3"/>
      <c r="C8" s="22">
        <v>19806</v>
      </c>
      <c r="D8" s="22"/>
      <c r="E8" s="23">
        <v>2039302</v>
      </c>
      <c r="F8" s="24">
        <v>2039302</v>
      </c>
      <c r="G8" s="24">
        <v>2350</v>
      </c>
      <c r="H8" s="24"/>
      <c r="I8" s="24">
        <v>2350</v>
      </c>
      <c r="J8" s="24">
        <v>4700</v>
      </c>
      <c r="K8" s="24">
        <v>2350</v>
      </c>
      <c r="L8" s="24">
        <v>4700</v>
      </c>
      <c r="M8" s="24"/>
      <c r="N8" s="24">
        <v>7050</v>
      </c>
      <c r="O8" s="24"/>
      <c r="P8" s="24"/>
      <c r="Q8" s="24"/>
      <c r="R8" s="24"/>
      <c r="S8" s="24"/>
      <c r="T8" s="24"/>
      <c r="U8" s="24"/>
      <c r="V8" s="24"/>
      <c r="W8" s="24">
        <v>11750</v>
      </c>
      <c r="X8" s="24">
        <v>4460436</v>
      </c>
      <c r="Y8" s="24">
        <v>-4448686</v>
      </c>
      <c r="Z8" s="6">
        <v>-99.74</v>
      </c>
      <c r="AA8" s="22">
        <v>2039302</v>
      </c>
    </row>
    <row r="9" spans="1:27" ht="13.5">
      <c r="A9" s="2" t="s">
        <v>36</v>
      </c>
      <c r="B9" s="3"/>
      <c r="C9" s="19">
        <f aca="true" t="shared" si="1" ref="C9:Y9">SUM(C10:C14)</f>
        <v>11933190</v>
      </c>
      <c r="D9" s="19">
        <f>SUM(D10:D14)</f>
        <v>0</v>
      </c>
      <c r="E9" s="20">
        <f t="shared" si="1"/>
        <v>9264701</v>
      </c>
      <c r="F9" s="21">
        <f t="shared" si="1"/>
        <v>9264701</v>
      </c>
      <c r="G9" s="21">
        <f t="shared" si="1"/>
        <v>170489</v>
      </c>
      <c r="H9" s="21">
        <f t="shared" si="1"/>
        <v>483058</v>
      </c>
      <c r="I9" s="21">
        <f t="shared" si="1"/>
        <v>202001</v>
      </c>
      <c r="J9" s="21">
        <f t="shared" si="1"/>
        <v>855548</v>
      </c>
      <c r="K9" s="21">
        <f t="shared" si="1"/>
        <v>204181</v>
      </c>
      <c r="L9" s="21">
        <f t="shared" si="1"/>
        <v>3817954</v>
      </c>
      <c r="M9" s="21">
        <f t="shared" si="1"/>
        <v>203375</v>
      </c>
      <c r="N9" s="21">
        <f t="shared" si="1"/>
        <v>4225510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5081058</v>
      </c>
      <c r="X9" s="21">
        <f t="shared" si="1"/>
        <v>3886032</v>
      </c>
      <c r="Y9" s="21">
        <f t="shared" si="1"/>
        <v>1195026</v>
      </c>
      <c r="Z9" s="4">
        <f>+IF(X9&lt;&gt;0,+(Y9/X9)*100,0)</f>
        <v>30.75183117380402</v>
      </c>
      <c r="AA9" s="19">
        <f>SUM(AA10:AA14)</f>
        <v>9264701</v>
      </c>
    </row>
    <row r="10" spans="1:27" ht="13.5">
      <c r="A10" s="5" t="s">
        <v>37</v>
      </c>
      <c r="B10" s="3"/>
      <c r="C10" s="22">
        <v>1845856</v>
      </c>
      <c r="D10" s="22"/>
      <c r="E10" s="23">
        <v>1109526</v>
      </c>
      <c r="F10" s="24">
        <v>1109526</v>
      </c>
      <c r="G10" s="24">
        <v>130076</v>
      </c>
      <c r="H10" s="24">
        <v>91351</v>
      </c>
      <c r="I10" s="24">
        <v>81898</v>
      </c>
      <c r="J10" s="24">
        <v>303325</v>
      </c>
      <c r="K10" s="24">
        <v>113467</v>
      </c>
      <c r="L10" s="24">
        <v>73381</v>
      </c>
      <c r="M10" s="24">
        <v>45243</v>
      </c>
      <c r="N10" s="24">
        <v>232091</v>
      </c>
      <c r="O10" s="24"/>
      <c r="P10" s="24"/>
      <c r="Q10" s="24"/>
      <c r="R10" s="24"/>
      <c r="S10" s="24"/>
      <c r="T10" s="24"/>
      <c r="U10" s="24"/>
      <c r="V10" s="24"/>
      <c r="W10" s="24">
        <v>535416</v>
      </c>
      <c r="X10" s="24">
        <v>42498</v>
      </c>
      <c r="Y10" s="24">
        <v>492918</v>
      </c>
      <c r="Z10" s="6">
        <v>1159.86</v>
      </c>
      <c r="AA10" s="22">
        <v>1109526</v>
      </c>
    </row>
    <row r="11" spans="1:27" ht="13.5">
      <c r="A11" s="5" t="s">
        <v>38</v>
      </c>
      <c r="B11" s="3"/>
      <c r="C11" s="22">
        <v>114364</v>
      </c>
      <c r="D11" s="22"/>
      <c r="E11" s="23">
        <v>105211</v>
      </c>
      <c r="F11" s="24">
        <v>105211</v>
      </c>
      <c r="G11" s="24">
        <v>2152</v>
      </c>
      <c r="H11" s="24"/>
      <c r="I11" s="24">
        <v>2039</v>
      </c>
      <c r="J11" s="24">
        <v>4191</v>
      </c>
      <c r="K11" s="24">
        <v>2740</v>
      </c>
      <c r="L11" s="24">
        <v>34260</v>
      </c>
      <c r="M11" s="24">
        <v>4084</v>
      </c>
      <c r="N11" s="24">
        <v>41084</v>
      </c>
      <c r="O11" s="24"/>
      <c r="P11" s="24"/>
      <c r="Q11" s="24"/>
      <c r="R11" s="24"/>
      <c r="S11" s="24"/>
      <c r="T11" s="24"/>
      <c r="U11" s="24"/>
      <c r="V11" s="24"/>
      <c r="W11" s="24">
        <v>45275</v>
      </c>
      <c r="X11" s="24">
        <v>2893536</v>
      </c>
      <c r="Y11" s="24">
        <v>-2848261</v>
      </c>
      <c r="Z11" s="6">
        <v>-98.44</v>
      </c>
      <c r="AA11" s="22">
        <v>105211</v>
      </c>
    </row>
    <row r="12" spans="1:27" ht="13.5">
      <c r="A12" s="5" t="s">
        <v>39</v>
      </c>
      <c r="B12" s="3"/>
      <c r="C12" s="22">
        <v>9972970</v>
      </c>
      <c r="D12" s="22"/>
      <c r="E12" s="23">
        <v>5787069</v>
      </c>
      <c r="F12" s="24">
        <v>5787069</v>
      </c>
      <c r="G12" s="24">
        <v>38261</v>
      </c>
      <c r="H12" s="24">
        <v>391707</v>
      </c>
      <c r="I12" s="24">
        <v>118064</v>
      </c>
      <c r="J12" s="24">
        <v>548032</v>
      </c>
      <c r="K12" s="24">
        <v>87974</v>
      </c>
      <c r="L12" s="24">
        <v>3710313</v>
      </c>
      <c r="M12" s="24">
        <v>154048</v>
      </c>
      <c r="N12" s="24">
        <v>3952335</v>
      </c>
      <c r="O12" s="24"/>
      <c r="P12" s="24"/>
      <c r="Q12" s="24"/>
      <c r="R12" s="24"/>
      <c r="S12" s="24"/>
      <c r="T12" s="24"/>
      <c r="U12" s="24"/>
      <c r="V12" s="24"/>
      <c r="W12" s="24">
        <v>4500367</v>
      </c>
      <c r="X12" s="24">
        <v>949998</v>
      </c>
      <c r="Y12" s="24">
        <v>3550369</v>
      </c>
      <c r="Z12" s="6">
        <v>373.72</v>
      </c>
      <c r="AA12" s="22">
        <v>5787069</v>
      </c>
    </row>
    <row r="13" spans="1:27" ht="13.5">
      <c r="A13" s="5" t="s">
        <v>40</v>
      </c>
      <c r="B13" s="3"/>
      <c r="C13" s="22"/>
      <c r="D13" s="22"/>
      <c r="E13" s="23">
        <v>2262895</v>
      </c>
      <c r="F13" s="24">
        <v>2262895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2262895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234323712</v>
      </c>
      <c r="D15" s="19">
        <f>SUM(D16:D18)</f>
        <v>0</v>
      </c>
      <c r="E15" s="20">
        <f t="shared" si="2"/>
        <v>794</v>
      </c>
      <c r="F15" s="21">
        <f t="shared" si="2"/>
        <v>794</v>
      </c>
      <c r="G15" s="21">
        <f t="shared" si="2"/>
        <v>167953</v>
      </c>
      <c r="H15" s="21">
        <f t="shared" si="2"/>
        <v>321689</v>
      </c>
      <c r="I15" s="21">
        <f t="shared" si="2"/>
        <v>121404</v>
      </c>
      <c r="J15" s="21">
        <f t="shared" si="2"/>
        <v>611046</v>
      </c>
      <c r="K15" s="21">
        <f t="shared" si="2"/>
        <v>244984</v>
      </c>
      <c r="L15" s="21">
        <f t="shared" si="2"/>
        <v>1043163</v>
      </c>
      <c r="M15" s="21">
        <f t="shared" si="2"/>
        <v>201341</v>
      </c>
      <c r="N15" s="21">
        <f t="shared" si="2"/>
        <v>1489488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2100534</v>
      </c>
      <c r="X15" s="21">
        <f t="shared" si="2"/>
        <v>434427922</v>
      </c>
      <c r="Y15" s="21">
        <f t="shared" si="2"/>
        <v>-432327388</v>
      </c>
      <c r="Z15" s="4">
        <f>+IF(X15&lt;&gt;0,+(Y15/X15)*100,0)</f>
        <v>-99.51648273657695</v>
      </c>
      <c r="AA15" s="19">
        <f>SUM(AA16:AA18)</f>
        <v>794</v>
      </c>
    </row>
    <row r="16" spans="1:27" ht="13.5">
      <c r="A16" s="5" t="s">
        <v>43</v>
      </c>
      <c r="B16" s="3"/>
      <c r="C16" s="22">
        <v>222861571</v>
      </c>
      <c r="D16" s="22"/>
      <c r="E16" s="23"/>
      <c r="F16" s="24"/>
      <c r="G16" s="24">
        <v>167953</v>
      </c>
      <c r="H16" s="24">
        <v>134219</v>
      </c>
      <c r="I16" s="24">
        <v>120472</v>
      </c>
      <c r="J16" s="24">
        <v>422644</v>
      </c>
      <c r="K16" s="24">
        <v>138663</v>
      </c>
      <c r="L16" s="24">
        <v>1040128</v>
      </c>
      <c r="M16" s="24">
        <v>174041</v>
      </c>
      <c r="N16" s="24">
        <v>1352832</v>
      </c>
      <c r="O16" s="24"/>
      <c r="P16" s="24"/>
      <c r="Q16" s="24"/>
      <c r="R16" s="24"/>
      <c r="S16" s="24"/>
      <c r="T16" s="24"/>
      <c r="U16" s="24"/>
      <c r="V16" s="24"/>
      <c r="W16" s="24">
        <v>1775476</v>
      </c>
      <c r="X16" s="24">
        <v>265000000</v>
      </c>
      <c r="Y16" s="24">
        <v>-263224524</v>
      </c>
      <c r="Z16" s="6">
        <v>-99.33</v>
      </c>
      <c r="AA16" s="22"/>
    </row>
    <row r="17" spans="1:27" ht="13.5">
      <c r="A17" s="5" t="s">
        <v>44</v>
      </c>
      <c r="B17" s="3"/>
      <c r="C17" s="22">
        <v>11450610</v>
      </c>
      <c r="D17" s="22"/>
      <c r="E17" s="23"/>
      <c r="F17" s="24"/>
      <c r="G17" s="24"/>
      <c r="H17" s="24">
        <v>187181</v>
      </c>
      <c r="I17" s="24"/>
      <c r="J17" s="24">
        <v>187181</v>
      </c>
      <c r="K17" s="24">
        <v>106321</v>
      </c>
      <c r="L17" s="24">
        <v>-1679</v>
      </c>
      <c r="M17" s="24"/>
      <c r="N17" s="24">
        <v>104642</v>
      </c>
      <c r="O17" s="24"/>
      <c r="P17" s="24"/>
      <c r="Q17" s="24"/>
      <c r="R17" s="24"/>
      <c r="S17" s="24"/>
      <c r="T17" s="24"/>
      <c r="U17" s="24"/>
      <c r="V17" s="24"/>
      <c r="W17" s="24">
        <v>291823</v>
      </c>
      <c r="X17" s="24">
        <v>108424674</v>
      </c>
      <c r="Y17" s="24">
        <v>-108132851</v>
      </c>
      <c r="Z17" s="6">
        <v>-99.73</v>
      </c>
      <c r="AA17" s="22"/>
    </row>
    <row r="18" spans="1:27" ht="13.5">
      <c r="A18" s="5" t="s">
        <v>45</v>
      </c>
      <c r="B18" s="3"/>
      <c r="C18" s="22">
        <v>11531</v>
      </c>
      <c r="D18" s="22"/>
      <c r="E18" s="23">
        <v>794</v>
      </c>
      <c r="F18" s="24">
        <v>794</v>
      </c>
      <c r="G18" s="24"/>
      <c r="H18" s="24">
        <v>289</v>
      </c>
      <c r="I18" s="24">
        <v>932</v>
      </c>
      <c r="J18" s="24">
        <v>1221</v>
      </c>
      <c r="K18" s="24"/>
      <c r="L18" s="24">
        <v>4714</v>
      </c>
      <c r="M18" s="24">
        <v>27300</v>
      </c>
      <c r="N18" s="24">
        <v>32014</v>
      </c>
      <c r="O18" s="24"/>
      <c r="P18" s="24"/>
      <c r="Q18" s="24"/>
      <c r="R18" s="24"/>
      <c r="S18" s="24"/>
      <c r="T18" s="24"/>
      <c r="U18" s="24"/>
      <c r="V18" s="24"/>
      <c r="W18" s="24">
        <v>33235</v>
      </c>
      <c r="X18" s="24">
        <v>61003248</v>
      </c>
      <c r="Y18" s="24">
        <v>-60970013</v>
      </c>
      <c r="Z18" s="6">
        <v>-99.95</v>
      </c>
      <c r="AA18" s="22">
        <v>794</v>
      </c>
    </row>
    <row r="19" spans="1:27" ht="13.5">
      <c r="A19" s="2" t="s">
        <v>46</v>
      </c>
      <c r="B19" s="8"/>
      <c r="C19" s="19">
        <f aca="true" t="shared" si="3" ref="C19:Y19">SUM(C20:C23)</f>
        <v>542303641</v>
      </c>
      <c r="D19" s="19">
        <f>SUM(D20:D23)</f>
        <v>0</v>
      </c>
      <c r="E19" s="20">
        <f t="shared" si="3"/>
        <v>969260372</v>
      </c>
      <c r="F19" s="21">
        <f t="shared" si="3"/>
        <v>969260372</v>
      </c>
      <c r="G19" s="21">
        <f t="shared" si="3"/>
        <v>28435216</v>
      </c>
      <c r="H19" s="21">
        <f t="shared" si="3"/>
        <v>42531191</v>
      </c>
      <c r="I19" s="21">
        <f t="shared" si="3"/>
        <v>47862485</v>
      </c>
      <c r="J19" s="21">
        <f t="shared" si="3"/>
        <v>118828892</v>
      </c>
      <c r="K19" s="21">
        <f t="shared" si="3"/>
        <v>44721323</v>
      </c>
      <c r="L19" s="21">
        <f t="shared" si="3"/>
        <v>52228636</v>
      </c>
      <c r="M19" s="21">
        <f t="shared" si="3"/>
        <v>33122291</v>
      </c>
      <c r="N19" s="21">
        <f t="shared" si="3"/>
        <v>130072250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248901142</v>
      </c>
      <c r="X19" s="21">
        <f t="shared" si="3"/>
        <v>702309856</v>
      </c>
      <c r="Y19" s="21">
        <f t="shared" si="3"/>
        <v>-453408714</v>
      </c>
      <c r="Z19" s="4">
        <f>+IF(X19&lt;&gt;0,+(Y19/X19)*100,0)</f>
        <v>-64.55963989774907</v>
      </c>
      <c r="AA19" s="19">
        <f>SUM(AA20:AA23)</f>
        <v>969260372</v>
      </c>
    </row>
    <row r="20" spans="1:27" ht="13.5">
      <c r="A20" s="5" t="s">
        <v>47</v>
      </c>
      <c r="B20" s="3"/>
      <c r="C20" s="22">
        <v>368153250</v>
      </c>
      <c r="D20" s="22"/>
      <c r="E20" s="23">
        <v>528702796</v>
      </c>
      <c r="F20" s="24">
        <v>528702796</v>
      </c>
      <c r="G20" s="24">
        <v>33288866</v>
      </c>
      <c r="H20" s="24">
        <v>27260661</v>
      </c>
      <c r="I20" s="24">
        <v>33425145</v>
      </c>
      <c r="J20" s="24">
        <v>93974672</v>
      </c>
      <c r="K20" s="24">
        <v>27102596</v>
      </c>
      <c r="L20" s="24">
        <v>33479338</v>
      </c>
      <c r="M20" s="24">
        <v>19486260</v>
      </c>
      <c r="N20" s="24">
        <v>80068194</v>
      </c>
      <c r="O20" s="24"/>
      <c r="P20" s="24"/>
      <c r="Q20" s="24"/>
      <c r="R20" s="24"/>
      <c r="S20" s="24"/>
      <c r="T20" s="24"/>
      <c r="U20" s="24"/>
      <c r="V20" s="24"/>
      <c r="W20" s="24">
        <v>174042866</v>
      </c>
      <c r="X20" s="24">
        <v>6498</v>
      </c>
      <c r="Y20" s="24">
        <v>174036368</v>
      </c>
      <c r="Z20" s="6">
        <v>2678306.68</v>
      </c>
      <c r="AA20" s="22">
        <v>528702796</v>
      </c>
    </row>
    <row r="21" spans="1:27" ht="13.5">
      <c r="A21" s="5" t="s">
        <v>48</v>
      </c>
      <c r="B21" s="3"/>
      <c r="C21" s="22">
        <v>107626919</v>
      </c>
      <c r="D21" s="22"/>
      <c r="E21" s="23">
        <v>216849343</v>
      </c>
      <c r="F21" s="24">
        <v>216849343</v>
      </c>
      <c r="G21" s="24">
        <v>-1512187</v>
      </c>
      <c r="H21" s="24">
        <v>9308849</v>
      </c>
      <c r="I21" s="24">
        <v>9442387</v>
      </c>
      <c r="J21" s="24">
        <v>17239049</v>
      </c>
      <c r="K21" s="24">
        <v>12039541</v>
      </c>
      <c r="L21" s="24">
        <v>13396359</v>
      </c>
      <c r="M21" s="24">
        <v>9563895</v>
      </c>
      <c r="N21" s="24">
        <v>34999795</v>
      </c>
      <c r="O21" s="24"/>
      <c r="P21" s="24"/>
      <c r="Q21" s="24"/>
      <c r="R21" s="24"/>
      <c r="S21" s="24"/>
      <c r="T21" s="24"/>
      <c r="U21" s="24"/>
      <c r="V21" s="24"/>
      <c r="W21" s="24">
        <v>52238844</v>
      </c>
      <c r="X21" s="24">
        <v>702303358</v>
      </c>
      <c r="Y21" s="24">
        <v>-650064514</v>
      </c>
      <c r="Z21" s="6">
        <v>-92.56</v>
      </c>
      <c r="AA21" s="22">
        <v>216849343</v>
      </c>
    </row>
    <row r="22" spans="1:27" ht="13.5">
      <c r="A22" s="5" t="s">
        <v>49</v>
      </c>
      <c r="B22" s="3"/>
      <c r="C22" s="25">
        <v>30725528</v>
      </c>
      <c r="D22" s="25"/>
      <c r="E22" s="26">
        <v>116634687</v>
      </c>
      <c r="F22" s="27">
        <v>116634687</v>
      </c>
      <c r="G22" s="27">
        <v>-5689974</v>
      </c>
      <c r="H22" s="27">
        <v>2722297</v>
      </c>
      <c r="I22" s="27">
        <v>2659081</v>
      </c>
      <c r="J22" s="27">
        <v>-308596</v>
      </c>
      <c r="K22" s="27">
        <v>2847105</v>
      </c>
      <c r="L22" s="27">
        <v>2741331</v>
      </c>
      <c r="M22" s="27">
        <v>2298429</v>
      </c>
      <c r="N22" s="27">
        <v>7886865</v>
      </c>
      <c r="O22" s="27"/>
      <c r="P22" s="27"/>
      <c r="Q22" s="27"/>
      <c r="R22" s="27"/>
      <c r="S22" s="27"/>
      <c r="T22" s="27"/>
      <c r="U22" s="27"/>
      <c r="V22" s="27"/>
      <c r="W22" s="27">
        <v>7578269</v>
      </c>
      <c r="X22" s="27"/>
      <c r="Y22" s="27">
        <v>7578269</v>
      </c>
      <c r="Z22" s="7">
        <v>0</v>
      </c>
      <c r="AA22" s="25">
        <v>116634687</v>
      </c>
    </row>
    <row r="23" spans="1:27" ht="13.5">
      <c r="A23" s="5" t="s">
        <v>50</v>
      </c>
      <c r="B23" s="3"/>
      <c r="C23" s="22">
        <v>35797944</v>
      </c>
      <c r="D23" s="22"/>
      <c r="E23" s="23">
        <v>107073546</v>
      </c>
      <c r="F23" s="24">
        <v>107073546</v>
      </c>
      <c r="G23" s="24">
        <v>2348511</v>
      </c>
      <c r="H23" s="24">
        <v>3239384</v>
      </c>
      <c r="I23" s="24">
        <v>2335872</v>
      </c>
      <c r="J23" s="24">
        <v>7923767</v>
      </c>
      <c r="K23" s="24">
        <v>2732081</v>
      </c>
      <c r="L23" s="24">
        <v>2611608</v>
      </c>
      <c r="M23" s="24">
        <v>1773707</v>
      </c>
      <c r="N23" s="24">
        <v>7117396</v>
      </c>
      <c r="O23" s="24"/>
      <c r="P23" s="24"/>
      <c r="Q23" s="24"/>
      <c r="R23" s="24"/>
      <c r="S23" s="24"/>
      <c r="T23" s="24"/>
      <c r="U23" s="24"/>
      <c r="V23" s="24"/>
      <c r="W23" s="24">
        <v>15041163</v>
      </c>
      <c r="X23" s="24"/>
      <c r="Y23" s="24">
        <v>15041163</v>
      </c>
      <c r="Z23" s="6">
        <v>0</v>
      </c>
      <c r="AA23" s="22">
        <v>107073546</v>
      </c>
    </row>
    <row r="24" spans="1:27" ht="13.5">
      <c r="A24" s="2" t="s">
        <v>51</v>
      </c>
      <c r="B24" s="8" t="s">
        <v>52</v>
      </c>
      <c r="C24" s="19"/>
      <c r="D24" s="19"/>
      <c r="E24" s="20">
        <v>22055</v>
      </c>
      <c r="F24" s="21">
        <v>22055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233051424</v>
      </c>
      <c r="Y24" s="21">
        <v>-233051424</v>
      </c>
      <c r="Z24" s="4">
        <v>-100</v>
      </c>
      <c r="AA24" s="19">
        <v>22055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1352344719</v>
      </c>
      <c r="D25" s="40">
        <f>+D5+D9+D15+D19+D24</f>
        <v>0</v>
      </c>
      <c r="E25" s="41">
        <f t="shared" si="4"/>
        <v>1394012008</v>
      </c>
      <c r="F25" s="42">
        <f t="shared" si="4"/>
        <v>1394012008</v>
      </c>
      <c r="G25" s="42">
        <f t="shared" si="4"/>
        <v>61839513</v>
      </c>
      <c r="H25" s="42">
        <f t="shared" si="4"/>
        <v>76302497</v>
      </c>
      <c r="I25" s="42">
        <f t="shared" si="4"/>
        <v>79983834</v>
      </c>
      <c r="J25" s="42">
        <f t="shared" si="4"/>
        <v>218125844</v>
      </c>
      <c r="K25" s="42">
        <f t="shared" si="4"/>
        <v>223656856</v>
      </c>
      <c r="L25" s="42">
        <f t="shared" si="4"/>
        <v>86855379</v>
      </c>
      <c r="M25" s="42">
        <f t="shared" si="4"/>
        <v>168586742</v>
      </c>
      <c r="N25" s="42">
        <f t="shared" si="4"/>
        <v>479098977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697224821</v>
      </c>
      <c r="X25" s="42">
        <f t="shared" si="4"/>
        <v>1587783674</v>
      </c>
      <c r="Y25" s="42">
        <f t="shared" si="4"/>
        <v>-890558853</v>
      </c>
      <c r="Z25" s="43">
        <f>+IF(X25&lt;&gt;0,+(Y25/X25)*100,0)</f>
        <v>-56.08817294086877</v>
      </c>
      <c r="AA25" s="40">
        <f>+AA5+AA9+AA15+AA19+AA24</f>
        <v>1394012008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838508997</v>
      </c>
      <c r="D28" s="19">
        <f>SUM(D29:D31)</f>
        <v>0</v>
      </c>
      <c r="E28" s="20">
        <f t="shared" si="5"/>
        <v>516946635</v>
      </c>
      <c r="F28" s="21">
        <f t="shared" si="5"/>
        <v>516946635</v>
      </c>
      <c r="G28" s="21">
        <f t="shared" si="5"/>
        <v>16888118</v>
      </c>
      <c r="H28" s="21">
        <f t="shared" si="5"/>
        <v>13017811</v>
      </c>
      <c r="I28" s="21">
        <f t="shared" si="5"/>
        <v>69006057</v>
      </c>
      <c r="J28" s="21">
        <f t="shared" si="5"/>
        <v>98911986</v>
      </c>
      <c r="K28" s="21">
        <f t="shared" si="5"/>
        <v>39718661</v>
      </c>
      <c r="L28" s="21">
        <f t="shared" si="5"/>
        <v>20318768</v>
      </c>
      <c r="M28" s="21">
        <f t="shared" si="5"/>
        <v>39324432</v>
      </c>
      <c r="N28" s="21">
        <f t="shared" si="5"/>
        <v>99361861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198273847</v>
      </c>
      <c r="X28" s="21">
        <f t="shared" si="5"/>
        <v>60376272</v>
      </c>
      <c r="Y28" s="21">
        <f t="shared" si="5"/>
        <v>137897575</v>
      </c>
      <c r="Z28" s="4">
        <f>+IF(X28&lt;&gt;0,+(Y28/X28)*100,0)</f>
        <v>228.3969685971999</v>
      </c>
      <c r="AA28" s="19">
        <f>SUM(AA29:AA31)</f>
        <v>516946635</v>
      </c>
    </row>
    <row r="29" spans="1:27" ht="13.5">
      <c r="A29" s="5" t="s">
        <v>33</v>
      </c>
      <c r="B29" s="3"/>
      <c r="C29" s="22">
        <v>62192250</v>
      </c>
      <c r="D29" s="22"/>
      <c r="E29" s="23">
        <v>71706883</v>
      </c>
      <c r="F29" s="24">
        <v>71706883</v>
      </c>
      <c r="G29" s="24">
        <v>4829807</v>
      </c>
      <c r="H29" s="24">
        <v>4884247</v>
      </c>
      <c r="I29" s="24">
        <v>5742512</v>
      </c>
      <c r="J29" s="24">
        <v>15456566</v>
      </c>
      <c r="K29" s="24">
        <v>6543061</v>
      </c>
      <c r="L29" s="24">
        <v>5985167</v>
      </c>
      <c r="M29" s="24">
        <v>5746388</v>
      </c>
      <c r="N29" s="24">
        <v>18274616</v>
      </c>
      <c r="O29" s="24"/>
      <c r="P29" s="24"/>
      <c r="Q29" s="24"/>
      <c r="R29" s="24"/>
      <c r="S29" s="24"/>
      <c r="T29" s="24"/>
      <c r="U29" s="24"/>
      <c r="V29" s="24"/>
      <c r="W29" s="24">
        <v>33731182</v>
      </c>
      <c r="X29" s="24">
        <v>12048186</v>
      </c>
      <c r="Y29" s="24">
        <v>21682996</v>
      </c>
      <c r="Z29" s="6">
        <v>179.97</v>
      </c>
      <c r="AA29" s="22">
        <v>71706883</v>
      </c>
    </row>
    <row r="30" spans="1:27" ht="13.5">
      <c r="A30" s="5" t="s">
        <v>34</v>
      </c>
      <c r="B30" s="3"/>
      <c r="C30" s="25">
        <v>689500851</v>
      </c>
      <c r="D30" s="25"/>
      <c r="E30" s="26">
        <v>381204733</v>
      </c>
      <c r="F30" s="27">
        <v>381204733</v>
      </c>
      <c r="G30" s="27">
        <v>8702978</v>
      </c>
      <c r="H30" s="27">
        <v>4301135</v>
      </c>
      <c r="I30" s="27">
        <v>57123176</v>
      </c>
      <c r="J30" s="27">
        <v>70127289</v>
      </c>
      <c r="K30" s="27">
        <v>23904898</v>
      </c>
      <c r="L30" s="27">
        <v>10185224</v>
      </c>
      <c r="M30" s="27">
        <v>27367033</v>
      </c>
      <c r="N30" s="27">
        <v>61457155</v>
      </c>
      <c r="O30" s="27"/>
      <c r="P30" s="27"/>
      <c r="Q30" s="27"/>
      <c r="R30" s="27"/>
      <c r="S30" s="27"/>
      <c r="T30" s="27"/>
      <c r="U30" s="27"/>
      <c r="V30" s="27"/>
      <c r="W30" s="27">
        <v>131584444</v>
      </c>
      <c r="X30" s="27">
        <v>5136216</v>
      </c>
      <c r="Y30" s="27">
        <v>126448228</v>
      </c>
      <c r="Z30" s="7">
        <v>2461.89</v>
      </c>
      <c r="AA30" s="25">
        <v>381204733</v>
      </c>
    </row>
    <row r="31" spans="1:27" ht="13.5">
      <c r="A31" s="5" t="s">
        <v>35</v>
      </c>
      <c r="B31" s="3"/>
      <c r="C31" s="22">
        <v>86815896</v>
      </c>
      <c r="D31" s="22"/>
      <c r="E31" s="23">
        <v>64035019</v>
      </c>
      <c r="F31" s="24">
        <v>64035019</v>
      </c>
      <c r="G31" s="24">
        <v>3355333</v>
      </c>
      <c r="H31" s="24">
        <v>3832429</v>
      </c>
      <c r="I31" s="24">
        <v>6140369</v>
      </c>
      <c r="J31" s="24">
        <v>13328131</v>
      </c>
      <c r="K31" s="24">
        <v>9270702</v>
      </c>
      <c r="L31" s="24">
        <v>4148377</v>
      </c>
      <c r="M31" s="24">
        <v>6211011</v>
      </c>
      <c r="N31" s="24">
        <v>19630090</v>
      </c>
      <c r="O31" s="24"/>
      <c r="P31" s="24"/>
      <c r="Q31" s="24"/>
      <c r="R31" s="24"/>
      <c r="S31" s="24"/>
      <c r="T31" s="24"/>
      <c r="U31" s="24"/>
      <c r="V31" s="24"/>
      <c r="W31" s="24">
        <v>32958221</v>
      </c>
      <c r="X31" s="24">
        <v>43191870</v>
      </c>
      <c r="Y31" s="24">
        <v>-10233649</v>
      </c>
      <c r="Z31" s="6">
        <v>-23.69</v>
      </c>
      <c r="AA31" s="22">
        <v>64035019</v>
      </c>
    </row>
    <row r="32" spans="1:27" ht="13.5">
      <c r="A32" s="2" t="s">
        <v>36</v>
      </c>
      <c r="B32" s="3"/>
      <c r="C32" s="19">
        <f aca="true" t="shared" si="6" ref="C32:Y32">SUM(C33:C37)</f>
        <v>103867400</v>
      </c>
      <c r="D32" s="19">
        <f>SUM(D33:D37)</f>
        <v>0</v>
      </c>
      <c r="E32" s="20">
        <f t="shared" si="6"/>
        <v>150600141</v>
      </c>
      <c r="F32" s="21">
        <f t="shared" si="6"/>
        <v>150600141</v>
      </c>
      <c r="G32" s="21">
        <f t="shared" si="6"/>
        <v>7213515</v>
      </c>
      <c r="H32" s="21">
        <f t="shared" si="6"/>
        <v>9401874</v>
      </c>
      <c r="I32" s="21">
        <f t="shared" si="6"/>
        <v>10503759</v>
      </c>
      <c r="J32" s="21">
        <f t="shared" si="6"/>
        <v>27119148</v>
      </c>
      <c r="K32" s="21">
        <f t="shared" si="6"/>
        <v>10759545</v>
      </c>
      <c r="L32" s="21">
        <f t="shared" si="6"/>
        <v>9884736</v>
      </c>
      <c r="M32" s="21">
        <f t="shared" si="6"/>
        <v>11879136</v>
      </c>
      <c r="N32" s="21">
        <f t="shared" si="6"/>
        <v>32523417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59642565</v>
      </c>
      <c r="X32" s="21">
        <f t="shared" si="6"/>
        <v>381093492</v>
      </c>
      <c r="Y32" s="21">
        <f t="shared" si="6"/>
        <v>-321450927</v>
      </c>
      <c r="Z32" s="4">
        <f>+IF(X32&lt;&gt;0,+(Y32/X32)*100,0)</f>
        <v>-84.349623845059</v>
      </c>
      <c r="AA32" s="19">
        <f>SUM(AA33:AA37)</f>
        <v>150600141</v>
      </c>
    </row>
    <row r="33" spans="1:27" ht="13.5">
      <c r="A33" s="5" t="s">
        <v>37</v>
      </c>
      <c r="B33" s="3"/>
      <c r="C33" s="22">
        <v>20157635</v>
      </c>
      <c r="D33" s="22"/>
      <c r="E33" s="23">
        <v>24076370</v>
      </c>
      <c r="F33" s="24">
        <v>24076370</v>
      </c>
      <c r="G33" s="24">
        <v>1533623</v>
      </c>
      <c r="H33" s="24">
        <v>1556194</v>
      </c>
      <c r="I33" s="24">
        <v>1760453</v>
      </c>
      <c r="J33" s="24">
        <v>4850270</v>
      </c>
      <c r="K33" s="24">
        <v>1870300</v>
      </c>
      <c r="L33" s="24">
        <v>1821115</v>
      </c>
      <c r="M33" s="24">
        <v>2358959</v>
      </c>
      <c r="N33" s="24">
        <v>6050374</v>
      </c>
      <c r="O33" s="24"/>
      <c r="P33" s="24"/>
      <c r="Q33" s="24"/>
      <c r="R33" s="24"/>
      <c r="S33" s="24"/>
      <c r="T33" s="24"/>
      <c r="U33" s="24"/>
      <c r="V33" s="24"/>
      <c r="W33" s="24">
        <v>10900644</v>
      </c>
      <c r="X33" s="24">
        <v>4160154</v>
      </c>
      <c r="Y33" s="24">
        <v>6740490</v>
      </c>
      <c r="Z33" s="6">
        <v>162.03</v>
      </c>
      <c r="AA33" s="22">
        <v>24076370</v>
      </c>
    </row>
    <row r="34" spans="1:27" ht="13.5">
      <c r="A34" s="5" t="s">
        <v>38</v>
      </c>
      <c r="B34" s="3"/>
      <c r="C34" s="22">
        <v>9694578</v>
      </c>
      <c r="D34" s="22"/>
      <c r="E34" s="23">
        <v>10272432</v>
      </c>
      <c r="F34" s="24">
        <v>10272432</v>
      </c>
      <c r="G34" s="24">
        <v>755887</v>
      </c>
      <c r="H34" s="24">
        <v>913977</v>
      </c>
      <c r="I34" s="24">
        <v>1060409</v>
      </c>
      <c r="J34" s="24">
        <v>2730273</v>
      </c>
      <c r="K34" s="24">
        <v>1054782</v>
      </c>
      <c r="L34" s="24">
        <v>890025</v>
      </c>
      <c r="M34" s="24">
        <v>1658251</v>
      </c>
      <c r="N34" s="24">
        <v>3603058</v>
      </c>
      <c r="O34" s="24"/>
      <c r="P34" s="24"/>
      <c r="Q34" s="24"/>
      <c r="R34" s="24"/>
      <c r="S34" s="24"/>
      <c r="T34" s="24"/>
      <c r="U34" s="24"/>
      <c r="V34" s="24"/>
      <c r="W34" s="24">
        <v>6333331</v>
      </c>
      <c r="X34" s="24">
        <v>16449300</v>
      </c>
      <c r="Y34" s="24">
        <v>-10115969</v>
      </c>
      <c r="Z34" s="6">
        <v>-61.5</v>
      </c>
      <c r="AA34" s="22">
        <v>10272432</v>
      </c>
    </row>
    <row r="35" spans="1:27" ht="13.5">
      <c r="A35" s="5" t="s">
        <v>39</v>
      </c>
      <c r="B35" s="3"/>
      <c r="C35" s="22">
        <v>66275516</v>
      </c>
      <c r="D35" s="22"/>
      <c r="E35" s="23">
        <v>83369737</v>
      </c>
      <c r="F35" s="24">
        <v>83369737</v>
      </c>
      <c r="G35" s="24">
        <v>4265433</v>
      </c>
      <c r="H35" s="24">
        <v>5979958</v>
      </c>
      <c r="I35" s="24">
        <v>6943481</v>
      </c>
      <c r="J35" s="24">
        <v>17188872</v>
      </c>
      <c r="K35" s="24">
        <v>7146486</v>
      </c>
      <c r="L35" s="24">
        <v>6521234</v>
      </c>
      <c r="M35" s="24">
        <v>6991031</v>
      </c>
      <c r="N35" s="24">
        <v>20658751</v>
      </c>
      <c r="O35" s="24"/>
      <c r="P35" s="24"/>
      <c r="Q35" s="24"/>
      <c r="R35" s="24"/>
      <c r="S35" s="24"/>
      <c r="T35" s="24"/>
      <c r="U35" s="24"/>
      <c r="V35" s="24"/>
      <c r="W35" s="24">
        <v>37847623</v>
      </c>
      <c r="X35" s="24">
        <v>15623766</v>
      </c>
      <c r="Y35" s="24">
        <v>22223857</v>
      </c>
      <c r="Z35" s="6">
        <v>142.24</v>
      </c>
      <c r="AA35" s="22">
        <v>83369737</v>
      </c>
    </row>
    <row r="36" spans="1:27" ht="13.5">
      <c r="A36" s="5" t="s">
        <v>40</v>
      </c>
      <c r="B36" s="3"/>
      <c r="C36" s="22"/>
      <c r="D36" s="22"/>
      <c r="E36" s="23">
        <v>24561294</v>
      </c>
      <c r="F36" s="24">
        <v>24561294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825528</v>
      </c>
      <c r="Y36" s="24">
        <v>-825528</v>
      </c>
      <c r="Z36" s="6">
        <v>-100</v>
      </c>
      <c r="AA36" s="22">
        <v>24561294</v>
      </c>
    </row>
    <row r="37" spans="1:27" ht="13.5">
      <c r="A37" s="5" t="s">
        <v>41</v>
      </c>
      <c r="B37" s="3"/>
      <c r="C37" s="25">
        <v>7739671</v>
      </c>
      <c r="D37" s="25"/>
      <c r="E37" s="26">
        <v>8320308</v>
      </c>
      <c r="F37" s="27">
        <v>8320308</v>
      </c>
      <c r="G37" s="27">
        <v>658572</v>
      </c>
      <c r="H37" s="27">
        <v>951745</v>
      </c>
      <c r="I37" s="27">
        <v>739416</v>
      </c>
      <c r="J37" s="27">
        <v>2349733</v>
      </c>
      <c r="K37" s="27">
        <v>687977</v>
      </c>
      <c r="L37" s="27">
        <v>652362</v>
      </c>
      <c r="M37" s="27">
        <v>870895</v>
      </c>
      <c r="N37" s="27">
        <v>2211234</v>
      </c>
      <c r="O37" s="27"/>
      <c r="P37" s="27"/>
      <c r="Q37" s="27"/>
      <c r="R37" s="27"/>
      <c r="S37" s="27"/>
      <c r="T37" s="27"/>
      <c r="U37" s="27"/>
      <c r="V37" s="27"/>
      <c r="W37" s="27">
        <v>4560967</v>
      </c>
      <c r="X37" s="27">
        <v>344034744</v>
      </c>
      <c r="Y37" s="27">
        <v>-339473777</v>
      </c>
      <c r="Z37" s="7">
        <v>-98.67</v>
      </c>
      <c r="AA37" s="25">
        <v>8320308</v>
      </c>
    </row>
    <row r="38" spans="1:27" ht="13.5">
      <c r="A38" s="2" t="s">
        <v>42</v>
      </c>
      <c r="B38" s="8"/>
      <c r="C38" s="19">
        <f aca="true" t="shared" si="7" ref="C38:Y38">SUM(C39:C41)</f>
        <v>71493451</v>
      </c>
      <c r="D38" s="19">
        <f>SUM(D39:D41)</f>
        <v>0</v>
      </c>
      <c r="E38" s="20">
        <f t="shared" si="7"/>
        <v>33112595</v>
      </c>
      <c r="F38" s="21">
        <f t="shared" si="7"/>
        <v>33112595</v>
      </c>
      <c r="G38" s="21">
        <f t="shared" si="7"/>
        <v>7139643</v>
      </c>
      <c r="H38" s="21">
        <f t="shared" si="7"/>
        <v>5527002</v>
      </c>
      <c r="I38" s="21">
        <f t="shared" si="7"/>
        <v>6425532</v>
      </c>
      <c r="J38" s="21">
        <f t="shared" si="7"/>
        <v>19092177</v>
      </c>
      <c r="K38" s="21">
        <f t="shared" si="7"/>
        <v>7337792</v>
      </c>
      <c r="L38" s="21">
        <f t="shared" si="7"/>
        <v>7836732</v>
      </c>
      <c r="M38" s="21">
        <f t="shared" si="7"/>
        <v>7935305</v>
      </c>
      <c r="N38" s="21">
        <f t="shared" si="7"/>
        <v>23109829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42202006</v>
      </c>
      <c r="X38" s="21">
        <f t="shared" si="7"/>
        <v>124873056</v>
      </c>
      <c r="Y38" s="21">
        <f t="shared" si="7"/>
        <v>-82671050</v>
      </c>
      <c r="Z38" s="4">
        <f>+IF(X38&lt;&gt;0,+(Y38/X38)*100,0)</f>
        <v>-66.2040736794333</v>
      </c>
      <c r="AA38" s="19">
        <f>SUM(AA39:AA41)</f>
        <v>33112595</v>
      </c>
    </row>
    <row r="39" spans="1:27" ht="13.5">
      <c r="A39" s="5" t="s">
        <v>43</v>
      </c>
      <c r="B39" s="3"/>
      <c r="C39" s="22">
        <v>22398477</v>
      </c>
      <c r="D39" s="22"/>
      <c r="E39" s="23"/>
      <c r="F39" s="24"/>
      <c r="G39" s="24">
        <v>1673126</v>
      </c>
      <c r="H39" s="24">
        <v>1842197</v>
      </c>
      <c r="I39" s="24">
        <v>1666296</v>
      </c>
      <c r="J39" s="24">
        <v>5181619</v>
      </c>
      <c r="K39" s="24">
        <v>1815955</v>
      </c>
      <c r="L39" s="24">
        <v>3077830</v>
      </c>
      <c r="M39" s="24">
        <v>1976724</v>
      </c>
      <c r="N39" s="24">
        <v>6870509</v>
      </c>
      <c r="O39" s="24"/>
      <c r="P39" s="24"/>
      <c r="Q39" s="24"/>
      <c r="R39" s="24"/>
      <c r="S39" s="24"/>
      <c r="T39" s="24"/>
      <c r="U39" s="24"/>
      <c r="V39" s="24"/>
      <c r="W39" s="24">
        <v>12052128</v>
      </c>
      <c r="X39" s="24">
        <v>81041886</v>
      </c>
      <c r="Y39" s="24">
        <v>-68989758</v>
      </c>
      <c r="Z39" s="6">
        <v>-85.13</v>
      </c>
      <c r="AA39" s="22"/>
    </row>
    <row r="40" spans="1:27" ht="13.5">
      <c r="A40" s="5" t="s">
        <v>44</v>
      </c>
      <c r="B40" s="3"/>
      <c r="C40" s="22">
        <v>43811567</v>
      </c>
      <c r="D40" s="22"/>
      <c r="E40" s="23">
        <v>31481535</v>
      </c>
      <c r="F40" s="24">
        <v>31481535</v>
      </c>
      <c r="G40" s="24">
        <v>5083901</v>
      </c>
      <c r="H40" s="24">
        <v>3270379</v>
      </c>
      <c r="I40" s="24">
        <v>4272311</v>
      </c>
      <c r="J40" s="24">
        <v>12626591</v>
      </c>
      <c r="K40" s="24">
        <v>5029548</v>
      </c>
      <c r="L40" s="24">
        <v>4227518</v>
      </c>
      <c r="M40" s="24">
        <v>5456781</v>
      </c>
      <c r="N40" s="24">
        <v>14713847</v>
      </c>
      <c r="O40" s="24"/>
      <c r="P40" s="24"/>
      <c r="Q40" s="24"/>
      <c r="R40" s="24"/>
      <c r="S40" s="24"/>
      <c r="T40" s="24"/>
      <c r="U40" s="24"/>
      <c r="V40" s="24"/>
      <c r="W40" s="24">
        <v>27340438</v>
      </c>
      <c r="X40" s="24">
        <v>8892816</v>
      </c>
      <c r="Y40" s="24">
        <v>18447622</v>
      </c>
      <c r="Z40" s="6">
        <v>207.44</v>
      </c>
      <c r="AA40" s="22">
        <v>31481535</v>
      </c>
    </row>
    <row r="41" spans="1:27" ht="13.5">
      <c r="A41" s="5" t="s">
        <v>45</v>
      </c>
      <c r="B41" s="3"/>
      <c r="C41" s="22">
        <v>5283407</v>
      </c>
      <c r="D41" s="22"/>
      <c r="E41" s="23">
        <v>1631060</v>
      </c>
      <c r="F41" s="24">
        <v>1631060</v>
      </c>
      <c r="G41" s="24">
        <v>382616</v>
      </c>
      <c r="H41" s="24">
        <v>414426</v>
      </c>
      <c r="I41" s="24">
        <v>486925</v>
      </c>
      <c r="J41" s="24">
        <v>1283967</v>
      </c>
      <c r="K41" s="24">
        <v>492289</v>
      </c>
      <c r="L41" s="24">
        <v>531384</v>
      </c>
      <c r="M41" s="24">
        <v>501800</v>
      </c>
      <c r="N41" s="24">
        <v>1525473</v>
      </c>
      <c r="O41" s="24"/>
      <c r="P41" s="24"/>
      <c r="Q41" s="24"/>
      <c r="R41" s="24"/>
      <c r="S41" s="24"/>
      <c r="T41" s="24"/>
      <c r="U41" s="24"/>
      <c r="V41" s="24"/>
      <c r="W41" s="24">
        <v>2809440</v>
      </c>
      <c r="X41" s="24">
        <v>34938354</v>
      </c>
      <c r="Y41" s="24">
        <v>-32128914</v>
      </c>
      <c r="Z41" s="6">
        <v>-91.96</v>
      </c>
      <c r="AA41" s="22">
        <v>1631060</v>
      </c>
    </row>
    <row r="42" spans="1:27" ht="13.5">
      <c r="A42" s="2" t="s">
        <v>46</v>
      </c>
      <c r="B42" s="8"/>
      <c r="C42" s="19">
        <f aca="true" t="shared" si="8" ref="C42:Y42">SUM(C43:C46)</f>
        <v>643957106</v>
      </c>
      <c r="D42" s="19">
        <f>SUM(D43:D46)</f>
        <v>0</v>
      </c>
      <c r="E42" s="20">
        <f t="shared" si="8"/>
        <v>680318482</v>
      </c>
      <c r="F42" s="21">
        <f t="shared" si="8"/>
        <v>680318482</v>
      </c>
      <c r="G42" s="21">
        <f t="shared" si="8"/>
        <v>66352779</v>
      </c>
      <c r="H42" s="21">
        <f t="shared" si="8"/>
        <v>83267388</v>
      </c>
      <c r="I42" s="21">
        <f t="shared" si="8"/>
        <v>48164935</v>
      </c>
      <c r="J42" s="21">
        <f t="shared" si="8"/>
        <v>197785102</v>
      </c>
      <c r="K42" s="21">
        <f t="shared" si="8"/>
        <v>65760302</v>
      </c>
      <c r="L42" s="21">
        <f t="shared" si="8"/>
        <v>62164300</v>
      </c>
      <c r="M42" s="21">
        <f t="shared" si="8"/>
        <v>70025286</v>
      </c>
      <c r="N42" s="21">
        <f t="shared" si="8"/>
        <v>197949888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395734990</v>
      </c>
      <c r="X42" s="21">
        <f t="shared" si="8"/>
        <v>702303352</v>
      </c>
      <c r="Y42" s="21">
        <f t="shared" si="8"/>
        <v>-306568362</v>
      </c>
      <c r="Z42" s="4">
        <f>+IF(X42&lt;&gt;0,+(Y42/X42)*100,0)</f>
        <v>-43.6518437690726</v>
      </c>
      <c r="AA42" s="19">
        <f>SUM(AA43:AA46)</f>
        <v>680318482</v>
      </c>
    </row>
    <row r="43" spans="1:27" ht="13.5">
      <c r="A43" s="5" t="s">
        <v>47</v>
      </c>
      <c r="B43" s="3"/>
      <c r="C43" s="22">
        <v>415487224</v>
      </c>
      <c r="D43" s="22"/>
      <c r="E43" s="23">
        <v>431076381</v>
      </c>
      <c r="F43" s="24">
        <v>431076381</v>
      </c>
      <c r="G43" s="24">
        <v>41697176</v>
      </c>
      <c r="H43" s="24">
        <v>56200845</v>
      </c>
      <c r="I43" s="24">
        <v>33464501</v>
      </c>
      <c r="J43" s="24">
        <v>131362522</v>
      </c>
      <c r="K43" s="24">
        <v>35518501</v>
      </c>
      <c r="L43" s="24">
        <v>49035655</v>
      </c>
      <c r="M43" s="24">
        <v>40492016</v>
      </c>
      <c r="N43" s="24">
        <v>125046172</v>
      </c>
      <c r="O43" s="24"/>
      <c r="P43" s="24"/>
      <c r="Q43" s="24"/>
      <c r="R43" s="24"/>
      <c r="S43" s="24"/>
      <c r="T43" s="24"/>
      <c r="U43" s="24"/>
      <c r="V43" s="24"/>
      <c r="W43" s="24">
        <v>256408694</v>
      </c>
      <c r="X43" s="24">
        <v>676834554</v>
      </c>
      <c r="Y43" s="24">
        <v>-420425860</v>
      </c>
      <c r="Z43" s="6">
        <v>-62.12</v>
      </c>
      <c r="AA43" s="22">
        <v>431076381</v>
      </c>
    </row>
    <row r="44" spans="1:27" ht="13.5">
      <c r="A44" s="5" t="s">
        <v>48</v>
      </c>
      <c r="B44" s="3"/>
      <c r="C44" s="22">
        <v>150322656</v>
      </c>
      <c r="D44" s="22"/>
      <c r="E44" s="23">
        <v>162083767</v>
      </c>
      <c r="F44" s="24">
        <v>162083767</v>
      </c>
      <c r="G44" s="24">
        <v>19774881</v>
      </c>
      <c r="H44" s="24">
        <v>19221239</v>
      </c>
      <c r="I44" s="24">
        <v>6575255</v>
      </c>
      <c r="J44" s="24">
        <v>45571375</v>
      </c>
      <c r="K44" s="24">
        <v>21825770</v>
      </c>
      <c r="L44" s="24">
        <v>4996390</v>
      </c>
      <c r="M44" s="24">
        <v>18656791</v>
      </c>
      <c r="N44" s="24">
        <v>45478951</v>
      </c>
      <c r="O44" s="24"/>
      <c r="P44" s="24"/>
      <c r="Q44" s="24"/>
      <c r="R44" s="24"/>
      <c r="S44" s="24"/>
      <c r="T44" s="24"/>
      <c r="U44" s="24"/>
      <c r="V44" s="24"/>
      <c r="W44" s="24">
        <v>91050326</v>
      </c>
      <c r="X44" s="24"/>
      <c r="Y44" s="24">
        <v>91050326</v>
      </c>
      <c r="Z44" s="6">
        <v>0</v>
      </c>
      <c r="AA44" s="22">
        <v>162083767</v>
      </c>
    </row>
    <row r="45" spans="1:27" ht="13.5">
      <c r="A45" s="5" t="s">
        <v>49</v>
      </c>
      <c r="B45" s="3"/>
      <c r="C45" s="25">
        <v>15988102</v>
      </c>
      <c r="D45" s="25"/>
      <c r="E45" s="26">
        <v>17285625</v>
      </c>
      <c r="F45" s="27">
        <v>17285625</v>
      </c>
      <c r="G45" s="27">
        <v>1327969</v>
      </c>
      <c r="H45" s="27">
        <v>1307210</v>
      </c>
      <c r="I45" s="27">
        <v>1747778</v>
      </c>
      <c r="J45" s="27">
        <v>4382957</v>
      </c>
      <c r="K45" s="27">
        <v>1376131</v>
      </c>
      <c r="L45" s="27">
        <v>1366997</v>
      </c>
      <c r="M45" s="27">
        <v>2369404</v>
      </c>
      <c r="N45" s="27">
        <v>5112532</v>
      </c>
      <c r="O45" s="27"/>
      <c r="P45" s="27"/>
      <c r="Q45" s="27"/>
      <c r="R45" s="27"/>
      <c r="S45" s="27"/>
      <c r="T45" s="27"/>
      <c r="U45" s="27"/>
      <c r="V45" s="27"/>
      <c r="W45" s="27">
        <v>9495489</v>
      </c>
      <c r="X45" s="27">
        <v>25468798</v>
      </c>
      <c r="Y45" s="27">
        <v>-15973309</v>
      </c>
      <c r="Z45" s="7">
        <v>-62.72</v>
      </c>
      <c r="AA45" s="25">
        <v>17285625</v>
      </c>
    </row>
    <row r="46" spans="1:27" ht="13.5">
      <c r="A46" s="5" t="s">
        <v>50</v>
      </c>
      <c r="B46" s="3"/>
      <c r="C46" s="22">
        <v>62159124</v>
      </c>
      <c r="D46" s="22"/>
      <c r="E46" s="23">
        <v>69872709</v>
      </c>
      <c r="F46" s="24">
        <v>69872709</v>
      </c>
      <c r="G46" s="24">
        <v>3552753</v>
      </c>
      <c r="H46" s="24">
        <v>6538094</v>
      </c>
      <c r="I46" s="24">
        <v>6377401</v>
      </c>
      <c r="J46" s="24">
        <v>16468248</v>
      </c>
      <c r="K46" s="24">
        <v>7039900</v>
      </c>
      <c r="L46" s="24">
        <v>6765258</v>
      </c>
      <c r="M46" s="24">
        <v>8507075</v>
      </c>
      <c r="N46" s="24">
        <v>22312233</v>
      </c>
      <c r="O46" s="24"/>
      <c r="P46" s="24"/>
      <c r="Q46" s="24"/>
      <c r="R46" s="24"/>
      <c r="S46" s="24"/>
      <c r="T46" s="24"/>
      <c r="U46" s="24"/>
      <c r="V46" s="24"/>
      <c r="W46" s="24">
        <v>38780481</v>
      </c>
      <c r="X46" s="24"/>
      <c r="Y46" s="24">
        <v>38780481</v>
      </c>
      <c r="Z46" s="6">
        <v>0</v>
      </c>
      <c r="AA46" s="22">
        <v>69872709</v>
      </c>
    </row>
    <row r="47" spans="1:27" ht="13.5">
      <c r="A47" s="2" t="s">
        <v>51</v>
      </c>
      <c r="B47" s="8" t="s">
        <v>52</v>
      </c>
      <c r="C47" s="19">
        <v>2996374</v>
      </c>
      <c r="D47" s="19"/>
      <c r="E47" s="20">
        <v>12954042</v>
      </c>
      <c r="F47" s="21">
        <v>12954042</v>
      </c>
      <c r="G47" s="21">
        <v>184895</v>
      </c>
      <c r="H47" s="21">
        <v>258554</v>
      </c>
      <c r="I47" s="21">
        <v>235441</v>
      </c>
      <c r="J47" s="21">
        <v>678890</v>
      </c>
      <c r="K47" s="21">
        <v>240078</v>
      </c>
      <c r="L47" s="21">
        <v>208991</v>
      </c>
      <c r="M47" s="21">
        <v>216807</v>
      </c>
      <c r="N47" s="21">
        <v>665876</v>
      </c>
      <c r="O47" s="21"/>
      <c r="P47" s="21"/>
      <c r="Q47" s="21"/>
      <c r="R47" s="21"/>
      <c r="S47" s="21"/>
      <c r="T47" s="21"/>
      <c r="U47" s="21"/>
      <c r="V47" s="21"/>
      <c r="W47" s="21">
        <v>1344766</v>
      </c>
      <c r="X47" s="21">
        <v>25468798</v>
      </c>
      <c r="Y47" s="21">
        <v>-24124032</v>
      </c>
      <c r="Z47" s="4">
        <v>-94.72</v>
      </c>
      <c r="AA47" s="19">
        <v>12954042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1660823328</v>
      </c>
      <c r="D48" s="40">
        <f>+D28+D32+D38+D42+D47</f>
        <v>0</v>
      </c>
      <c r="E48" s="41">
        <f t="shared" si="9"/>
        <v>1393931895</v>
      </c>
      <c r="F48" s="42">
        <f t="shared" si="9"/>
        <v>1393931895</v>
      </c>
      <c r="G48" s="42">
        <f t="shared" si="9"/>
        <v>97778950</v>
      </c>
      <c r="H48" s="42">
        <f t="shared" si="9"/>
        <v>111472629</v>
      </c>
      <c r="I48" s="42">
        <f t="shared" si="9"/>
        <v>134335724</v>
      </c>
      <c r="J48" s="42">
        <f t="shared" si="9"/>
        <v>343587303</v>
      </c>
      <c r="K48" s="42">
        <f t="shared" si="9"/>
        <v>123816378</v>
      </c>
      <c r="L48" s="42">
        <f t="shared" si="9"/>
        <v>100413527</v>
      </c>
      <c r="M48" s="42">
        <f t="shared" si="9"/>
        <v>129380966</v>
      </c>
      <c r="N48" s="42">
        <f t="shared" si="9"/>
        <v>353610871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697198174</v>
      </c>
      <c r="X48" s="42">
        <f t="shared" si="9"/>
        <v>1294114970</v>
      </c>
      <c r="Y48" s="42">
        <f t="shared" si="9"/>
        <v>-596916796</v>
      </c>
      <c r="Z48" s="43">
        <f>+IF(X48&lt;&gt;0,+(Y48/X48)*100,0)</f>
        <v>-46.12548419867208</v>
      </c>
      <c r="AA48" s="40">
        <f>+AA28+AA32+AA38+AA42+AA47</f>
        <v>1393931895</v>
      </c>
    </row>
    <row r="49" spans="1:27" ht="13.5">
      <c r="A49" s="14" t="s">
        <v>58</v>
      </c>
      <c r="B49" s="15"/>
      <c r="C49" s="44">
        <f aca="true" t="shared" si="10" ref="C49:Y49">+C25-C48</f>
        <v>-308478609</v>
      </c>
      <c r="D49" s="44">
        <f>+D25-D48</f>
        <v>0</v>
      </c>
      <c r="E49" s="45">
        <f t="shared" si="10"/>
        <v>80113</v>
      </c>
      <c r="F49" s="46">
        <f t="shared" si="10"/>
        <v>80113</v>
      </c>
      <c r="G49" s="46">
        <f t="shared" si="10"/>
        <v>-35939437</v>
      </c>
      <c r="H49" s="46">
        <f t="shared" si="10"/>
        <v>-35170132</v>
      </c>
      <c r="I49" s="46">
        <f t="shared" si="10"/>
        <v>-54351890</v>
      </c>
      <c r="J49" s="46">
        <f t="shared" si="10"/>
        <v>-125461459</v>
      </c>
      <c r="K49" s="46">
        <f t="shared" si="10"/>
        <v>99840478</v>
      </c>
      <c r="L49" s="46">
        <f t="shared" si="10"/>
        <v>-13558148</v>
      </c>
      <c r="M49" s="46">
        <f t="shared" si="10"/>
        <v>39205776</v>
      </c>
      <c r="N49" s="46">
        <f t="shared" si="10"/>
        <v>125488106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26647</v>
      </c>
      <c r="X49" s="46">
        <f>IF(F25=F48,0,X25-X48)</f>
        <v>293668704</v>
      </c>
      <c r="Y49" s="46">
        <f t="shared" si="10"/>
        <v>-293642057</v>
      </c>
      <c r="Z49" s="47">
        <f>+IF(X49&lt;&gt;0,+(Y49/X49)*100,0)</f>
        <v>-99.99092616964728</v>
      </c>
      <c r="AA49" s="44">
        <f>+AA25-AA48</f>
        <v>80113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445966856</v>
      </c>
      <c r="F5" s="21">
        <f t="shared" si="0"/>
        <v>445966856</v>
      </c>
      <c r="G5" s="21">
        <f t="shared" si="0"/>
        <v>42555305</v>
      </c>
      <c r="H5" s="21">
        <f t="shared" si="0"/>
        <v>55707853</v>
      </c>
      <c r="I5" s="21">
        <f t="shared" si="0"/>
        <v>43994080</v>
      </c>
      <c r="J5" s="21">
        <f t="shared" si="0"/>
        <v>142257238</v>
      </c>
      <c r="K5" s="21">
        <f t="shared" si="0"/>
        <v>9004514</v>
      </c>
      <c r="L5" s="21">
        <f t="shared" si="0"/>
        <v>45874826</v>
      </c>
      <c r="M5" s="21">
        <f t="shared" si="0"/>
        <v>44949440</v>
      </c>
      <c r="N5" s="21">
        <f t="shared" si="0"/>
        <v>99828780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242086018</v>
      </c>
      <c r="X5" s="21">
        <f t="shared" si="0"/>
        <v>244537028</v>
      </c>
      <c r="Y5" s="21">
        <f t="shared" si="0"/>
        <v>-2451010</v>
      </c>
      <c r="Z5" s="4">
        <f>+IF(X5&lt;&gt;0,+(Y5/X5)*100,0)</f>
        <v>-1.002306284674401</v>
      </c>
      <c r="AA5" s="19">
        <f>SUM(AA6:AA8)</f>
        <v>445966856</v>
      </c>
    </row>
    <row r="6" spans="1:27" ht="13.5">
      <c r="A6" s="5" t="s">
        <v>33</v>
      </c>
      <c r="B6" s="3"/>
      <c r="C6" s="22"/>
      <c r="D6" s="22"/>
      <c r="E6" s="23">
        <v>151140747</v>
      </c>
      <c r="F6" s="24">
        <v>151140747</v>
      </c>
      <c r="G6" s="24">
        <v>11618876</v>
      </c>
      <c r="H6" s="24">
        <v>16022698</v>
      </c>
      <c r="I6" s="24">
        <v>12952952</v>
      </c>
      <c r="J6" s="24">
        <v>40594526</v>
      </c>
      <c r="K6" s="24">
        <v>14347921</v>
      </c>
      <c r="L6" s="24">
        <v>16167684</v>
      </c>
      <c r="M6" s="24">
        <v>22397715</v>
      </c>
      <c r="N6" s="24">
        <v>52913320</v>
      </c>
      <c r="O6" s="24"/>
      <c r="P6" s="24"/>
      <c r="Q6" s="24"/>
      <c r="R6" s="24"/>
      <c r="S6" s="24"/>
      <c r="T6" s="24"/>
      <c r="U6" s="24"/>
      <c r="V6" s="24"/>
      <c r="W6" s="24">
        <v>93507846</v>
      </c>
      <c r="X6" s="24">
        <v>81726484</v>
      </c>
      <c r="Y6" s="24">
        <v>11781362</v>
      </c>
      <c r="Z6" s="6">
        <v>14.42</v>
      </c>
      <c r="AA6" s="22">
        <v>151140747</v>
      </c>
    </row>
    <row r="7" spans="1:27" ht="13.5">
      <c r="A7" s="5" t="s">
        <v>34</v>
      </c>
      <c r="B7" s="3"/>
      <c r="C7" s="25"/>
      <c r="D7" s="25"/>
      <c r="E7" s="26">
        <v>290497953</v>
      </c>
      <c r="F7" s="27">
        <v>290497953</v>
      </c>
      <c r="G7" s="27">
        <v>30760212</v>
      </c>
      <c r="H7" s="27">
        <v>39571043</v>
      </c>
      <c r="I7" s="27">
        <v>30797872</v>
      </c>
      <c r="J7" s="27">
        <v>101129127</v>
      </c>
      <c r="K7" s="27">
        <v>-5483659</v>
      </c>
      <c r="L7" s="27">
        <v>29275995</v>
      </c>
      <c r="M7" s="27">
        <v>22386764</v>
      </c>
      <c r="N7" s="27">
        <v>46179100</v>
      </c>
      <c r="O7" s="27"/>
      <c r="P7" s="27"/>
      <c r="Q7" s="27"/>
      <c r="R7" s="27"/>
      <c r="S7" s="27"/>
      <c r="T7" s="27"/>
      <c r="U7" s="27"/>
      <c r="V7" s="27"/>
      <c r="W7" s="27">
        <v>147308227</v>
      </c>
      <c r="X7" s="27">
        <v>160735656</v>
      </c>
      <c r="Y7" s="27">
        <v>-13427429</v>
      </c>
      <c r="Z7" s="7">
        <v>-8.35</v>
      </c>
      <c r="AA7" s="25">
        <v>290497953</v>
      </c>
    </row>
    <row r="8" spans="1:27" ht="13.5">
      <c r="A8" s="5" t="s">
        <v>35</v>
      </c>
      <c r="B8" s="3"/>
      <c r="C8" s="22"/>
      <c r="D8" s="22"/>
      <c r="E8" s="23">
        <v>4328156</v>
      </c>
      <c r="F8" s="24">
        <v>4328156</v>
      </c>
      <c r="G8" s="24">
        <v>176217</v>
      </c>
      <c r="H8" s="24">
        <v>114112</v>
      </c>
      <c r="I8" s="24">
        <v>243256</v>
      </c>
      <c r="J8" s="24">
        <v>533585</v>
      </c>
      <c r="K8" s="24">
        <v>140252</v>
      </c>
      <c r="L8" s="24">
        <v>431147</v>
      </c>
      <c r="M8" s="24">
        <v>164961</v>
      </c>
      <c r="N8" s="24">
        <v>736360</v>
      </c>
      <c r="O8" s="24"/>
      <c r="P8" s="24"/>
      <c r="Q8" s="24"/>
      <c r="R8" s="24"/>
      <c r="S8" s="24"/>
      <c r="T8" s="24"/>
      <c r="U8" s="24"/>
      <c r="V8" s="24"/>
      <c r="W8" s="24">
        <v>1269945</v>
      </c>
      <c r="X8" s="24">
        <v>2074888</v>
      </c>
      <c r="Y8" s="24">
        <v>-804943</v>
      </c>
      <c r="Z8" s="6">
        <v>-38.79</v>
      </c>
      <c r="AA8" s="22">
        <v>4328156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18422425</v>
      </c>
      <c r="F9" s="21">
        <f t="shared" si="1"/>
        <v>18422425</v>
      </c>
      <c r="G9" s="21">
        <f t="shared" si="1"/>
        <v>1820513</v>
      </c>
      <c r="H9" s="21">
        <f t="shared" si="1"/>
        <v>1668635</v>
      </c>
      <c r="I9" s="21">
        <f t="shared" si="1"/>
        <v>1603368</v>
      </c>
      <c r="J9" s="21">
        <f t="shared" si="1"/>
        <v>5092516</v>
      </c>
      <c r="K9" s="21">
        <f t="shared" si="1"/>
        <v>1742952</v>
      </c>
      <c r="L9" s="21">
        <f t="shared" si="1"/>
        <v>1341428</v>
      </c>
      <c r="M9" s="21">
        <f t="shared" si="1"/>
        <v>1872039</v>
      </c>
      <c r="N9" s="21">
        <f t="shared" si="1"/>
        <v>4956419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10048935</v>
      </c>
      <c r="X9" s="21">
        <f t="shared" si="1"/>
        <v>8770121</v>
      </c>
      <c r="Y9" s="21">
        <f t="shared" si="1"/>
        <v>1278814</v>
      </c>
      <c r="Z9" s="4">
        <f>+IF(X9&lt;&gt;0,+(Y9/X9)*100,0)</f>
        <v>14.581486389982532</v>
      </c>
      <c r="AA9" s="19">
        <f>SUM(AA10:AA14)</f>
        <v>18422425</v>
      </c>
    </row>
    <row r="10" spans="1:27" ht="13.5">
      <c r="A10" s="5" t="s">
        <v>37</v>
      </c>
      <c r="B10" s="3"/>
      <c r="C10" s="22"/>
      <c r="D10" s="22"/>
      <c r="E10" s="23">
        <v>2681876</v>
      </c>
      <c r="F10" s="24">
        <v>2681876</v>
      </c>
      <c r="G10" s="24">
        <v>137905</v>
      </c>
      <c r="H10" s="24">
        <v>250607</v>
      </c>
      <c r="I10" s="24">
        <v>232043</v>
      </c>
      <c r="J10" s="24">
        <v>620555</v>
      </c>
      <c r="K10" s="24">
        <v>223387</v>
      </c>
      <c r="L10" s="24">
        <v>216044</v>
      </c>
      <c r="M10" s="24">
        <v>807415</v>
      </c>
      <c r="N10" s="24">
        <v>1246846</v>
      </c>
      <c r="O10" s="24"/>
      <c r="P10" s="24"/>
      <c r="Q10" s="24"/>
      <c r="R10" s="24"/>
      <c r="S10" s="24"/>
      <c r="T10" s="24"/>
      <c r="U10" s="24"/>
      <c r="V10" s="24"/>
      <c r="W10" s="24">
        <v>1867401</v>
      </c>
      <c r="X10" s="24">
        <v>1462931</v>
      </c>
      <c r="Y10" s="24">
        <v>404470</v>
      </c>
      <c r="Z10" s="6">
        <v>27.65</v>
      </c>
      <c r="AA10" s="22">
        <v>2681876</v>
      </c>
    </row>
    <row r="11" spans="1:27" ht="13.5">
      <c r="A11" s="5" t="s">
        <v>38</v>
      </c>
      <c r="B11" s="3"/>
      <c r="C11" s="22"/>
      <c r="D11" s="22"/>
      <c r="E11" s="23">
        <v>1135000</v>
      </c>
      <c r="F11" s="24">
        <v>1135000</v>
      </c>
      <c r="G11" s="24">
        <v>185807</v>
      </c>
      <c r="H11" s="24">
        <v>129965</v>
      </c>
      <c r="I11" s="24">
        <v>109096</v>
      </c>
      <c r="J11" s="24">
        <v>424868</v>
      </c>
      <c r="K11" s="24">
        <v>129736</v>
      </c>
      <c r="L11" s="24">
        <v>105494</v>
      </c>
      <c r="M11" s="24">
        <v>105272</v>
      </c>
      <c r="N11" s="24">
        <v>340502</v>
      </c>
      <c r="O11" s="24"/>
      <c r="P11" s="24"/>
      <c r="Q11" s="24"/>
      <c r="R11" s="24"/>
      <c r="S11" s="24"/>
      <c r="T11" s="24"/>
      <c r="U11" s="24"/>
      <c r="V11" s="24"/>
      <c r="W11" s="24">
        <v>765370</v>
      </c>
      <c r="X11" s="24">
        <v>539962</v>
      </c>
      <c r="Y11" s="24">
        <v>225408</v>
      </c>
      <c r="Z11" s="6">
        <v>41.75</v>
      </c>
      <c r="AA11" s="22">
        <v>1135000</v>
      </c>
    </row>
    <row r="12" spans="1:27" ht="13.5">
      <c r="A12" s="5" t="s">
        <v>39</v>
      </c>
      <c r="B12" s="3"/>
      <c r="C12" s="22"/>
      <c r="D12" s="22"/>
      <c r="E12" s="23">
        <v>13897339</v>
      </c>
      <c r="F12" s="24">
        <v>13897339</v>
      </c>
      <c r="G12" s="24">
        <v>1172280</v>
      </c>
      <c r="H12" s="24">
        <v>1016393</v>
      </c>
      <c r="I12" s="24">
        <v>992839</v>
      </c>
      <c r="J12" s="24">
        <v>3181512</v>
      </c>
      <c r="K12" s="24">
        <v>1095531</v>
      </c>
      <c r="L12" s="24">
        <v>726215</v>
      </c>
      <c r="M12" s="24">
        <v>673052</v>
      </c>
      <c r="N12" s="24">
        <v>2494798</v>
      </c>
      <c r="O12" s="24"/>
      <c r="P12" s="24"/>
      <c r="Q12" s="24"/>
      <c r="R12" s="24"/>
      <c r="S12" s="24"/>
      <c r="T12" s="24"/>
      <c r="U12" s="24"/>
      <c r="V12" s="24"/>
      <c r="W12" s="24">
        <v>5676310</v>
      </c>
      <c r="X12" s="24">
        <v>6486834</v>
      </c>
      <c r="Y12" s="24">
        <v>-810524</v>
      </c>
      <c r="Z12" s="6">
        <v>-12.49</v>
      </c>
      <c r="AA12" s="22">
        <v>13897339</v>
      </c>
    </row>
    <row r="13" spans="1:27" ht="13.5">
      <c r="A13" s="5" t="s">
        <v>40</v>
      </c>
      <c r="B13" s="3"/>
      <c r="C13" s="22"/>
      <c r="D13" s="22"/>
      <c r="E13" s="23">
        <v>706334</v>
      </c>
      <c r="F13" s="24">
        <v>706334</v>
      </c>
      <c r="G13" s="24">
        <v>324428</v>
      </c>
      <c r="H13" s="24">
        <v>271577</v>
      </c>
      <c r="I13" s="24">
        <v>269343</v>
      </c>
      <c r="J13" s="24">
        <v>865348</v>
      </c>
      <c r="K13" s="24">
        <v>294298</v>
      </c>
      <c r="L13" s="24">
        <v>293675</v>
      </c>
      <c r="M13" s="24">
        <v>286300</v>
      </c>
      <c r="N13" s="24">
        <v>874273</v>
      </c>
      <c r="O13" s="24"/>
      <c r="P13" s="24"/>
      <c r="Q13" s="24"/>
      <c r="R13" s="24"/>
      <c r="S13" s="24"/>
      <c r="T13" s="24"/>
      <c r="U13" s="24"/>
      <c r="V13" s="24"/>
      <c r="W13" s="24">
        <v>1739621</v>
      </c>
      <c r="X13" s="24">
        <v>279365</v>
      </c>
      <c r="Y13" s="24">
        <v>1460256</v>
      </c>
      <c r="Z13" s="6">
        <v>522.71</v>
      </c>
      <c r="AA13" s="22">
        <v>706334</v>
      </c>
    </row>
    <row r="14" spans="1:27" ht="13.5">
      <c r="A14" s="5" t="s">
        <v>41</v>
      </c>
      <c r="B14" s="3"/>
      <c r="C14" s="25"/>
      <c r="D14" s="25"/>
      <c r="E14" s="26">
        <v>1876</v>
      </c>
      <c r="F14" s="27">
        <v>1876</v>
      </c>
      <c r="G14" s="27">
        <v>93</v>
      </c>
      <c r="H14" s="27">
        <v>93</v>
      </c>
      <c r="I14" s="27">
        <v>47</v>
      </c>
      <c r="J14" s="27">
        <v>233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233</v>
      </c>
      <c r="X14" s="27">
        <v>1029</v>
      </c>
      <c r="Y14" s="27">
        <v>-796</v>
      </c>
      <c r="Z14" s="7">
        <v>-77.36</v>
      </c>
      <c r="AA14" s="25">
        <v>1876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797760261</v>
      </c>
      <c r="F15" s="21">
        <f t="shared" si="2"/>
        <v>797760261</v>
      </c>
      <c r="G15" s="21">
        <f t="shared" si="2"/>
        <v>2897360</v>
      </c>
      <c r="H15" s="21">
        <f t="shared" si="2"/>
        <v>4374036</v>
      </c>
      <c r="I15" s="21">
        <f t="shared" si="2"/>
        <v>-150457</v>
      </c>
      <c r="J15" s="21">
        <f t="shared" si="2"/>
        <v>7120939</v>
      </c>
      <c r="K15" s="21">
        <f t="shared" si="2"/>
        <v>27342302</v>
      </c>
      <c r="L15" s="21">
        <f t="shared" si="2"/>
        <v>5069462</v>
      </c>
      <c r="M15" s="21">
        <f t="shared" si="2"/>
        <v>13526530</v>
      </c>
      <c r="N15" s="21">
        <f t="shared" si="2"/>
        <v>45938294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53059233</v>
      </c>
      <c r="X15" s="21">
        <f t="shared" si="2"/>
        <v>60791466</v>
      </c>
      <c r="Y15" s="21">
        <f t="shared" si="2"/>
        <v>-7732233</v>
      </c>
      <c r="Z15" s="4">
        <f>+IF(X15&lt;&gt;0,+(Y15/X15)*100,0)</f>
        <v>-12.719273787541166</v>
      </c>
      <c r="AA15" s="19">
        <f>SUM(AA16:AA18)</f>
        <v>797760261</v>
      </c>
    </row>
    <row r="16" spans="1:27" ht="13.5">
      <c r="A16" s="5" t="s">
        <v>43</v>
      </c>
      <c r="B16" s="3"/>
      <c r="C16" s="22"/>
      <c r="D16" s="22"/>
      <c r="E16" s="23">
        <v>49256491</v>
      </c>
      <c r="F16" s="24">
        <v>49256491</v>
      </c>
      <c r="G16" s="24">
        <v>266393</v>
      </c>
      <c r="H16" s="24">
        <v>2159764</v>
      </c>
      <c r="I16" s="24">
        <v>408675</v>
      </c>
      <c r="J16" s="24">
        <v>2834832</v>
      </c>
      <c r="K16" s="24">
        <v>1493915</v>
      </c>
      <c r="L16" s="24">
        <v>2018509</v>
      </c>
      <c r="M16" s="24">
        <v>312135</v>
      </c>
      <c r="N16" s="24">
        <v>3824559</v>
      </c>
      <c r="O16" s="24"/>
      <c r="P16" s="24"/>
      <c r="Q16" s="24"/>
      <c r="R16" s="24"/>
      <c r="S16" s="24"/>
      <c r="T16" s="24"/>
      <c r="U16" s="24"/>
      <c r="V16" s="24"/>
      <c r="W16" s="24">
        <v>6659391</v>
      </c>
      <c r="X16" s="24">
        <v>26031532</v>
      </c>
      <c r="Y16" s="24">
        <v>-19372141</v>
      </c>
      <c r="Z16" s="6">
        <v>-74.42</v>
      </c>
      <c r="AA16" s="22">
        <v>49256491</v>
      </c>
    </row>
    <row r="17" spans="1:27" ht="13.5">
      <c r="A17" s="5" t="s">
        <v>44</v>
      </c>
      <c r="B17" s="3"/>
      <c r="C17" s="22"/>
      <c r="D17" s="22"/>
      <c r="E17" s="23">
        <v>748500462</v>
      </c>
      <c r="F17" s="24">
        <v>748500462</v>
      </c>
      <c r="G17" s="24">
        <v>2630967</v>
      </c>
      <c r="H17" s="24">
        <v>2214272</v>
      </c>
      <c r="I17" s="24">
        <v>-559132</v>
      </c>
      <c r="J17" s="24">
        <v>4286107</v>
      </c>
      <c r="K17" s="24">
        <v>25848387</v>
      </c>
      <c r="L17" s="24">
        <v>3050953</v>
      </c>
      <c r="M17" s="24">
        <v>13214395</v>
      </c>
      <c r="N17" s="24">
        <v>42113735</v>
      </c>
      <c r="O17" s="24"/>
      <c r="P17" s="24"/>
      <c r="Q17" s="24"/>
      <c r="R17" s="24"/>
      <c r="S17" s="24"/>
      <c r="T17" s="24"/>
      <c r="U17" s="24"/>
      <c r="V17" s="24"/>
      <c r="W17" s="24">
        <v>46399842</v>
      </c>
      <c r="X17" s="24">
        <v>34758596</v>
      </c>
      <c r="Y17" s="24">
        <v>11641246</v>
      </c>
      <c r="Z17" s="6">
        <v>33.49</v>
      </c>
      <c r="AA17" s="22">
        <v>748500462</v>
      </c>
    </row>
    <row r="18" spans="1:27" ht="13.5">
      <c r="A18" s="5" t="s">
        <v>45</v>
      </c>
      <c r="B18" s="3"/>
      <c r="C18" s="22"/>
      <c r="D18" s="22"/>
      <c r="E18" s="23">
        <v>3308</v>
      </c>
      <c r="F18" s="24">
        <v>3308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1338</v>
      </c>
      <c r="Y18" s="24">
        <v>-1338</v>
      </c>
      <c r="Z18" s="6">
        <v>-100</v>
      </c>
      <c r="AA18" s="22">
        <v>3308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3023835598</v>
      </c>
      <c r="F19" s="21">
        <f t="shared" si="3"/>
        <v>3023835598</v>
      </c>
      <c r="G19" s="21">
        <f t="shared" si="3"/>
        <v>194816596</v>
      </c>
      <c r="H19" s="21">
        <f t="shared" si="3"/>
        <v>322656919</v>
      </c>
      <c r="I19" s="21">
        <f t="shared" si="3"/>
        <v>107265371</v>
      </c>
      <c r="J19" s="21">
        <f t="shared" si="3"/>
        <v>624738886</v>
      </c>
      <c r="K19" s="21">
        <f t="shared" si="3"/>
        <v>216071832</v>
      </c>
      <c r="L19" s="21">
        <f t="shared" si="3"/>
        <v>244674392</v>
      </c>
      <c r="M19" s="21">
        <f t="shared" si="3"/>
        <v>152837365</v>
      </c>
      <c r="N19" s="21">
        <f t="shared" si="3"/>
        <v>613583589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1238322475</v>
      </c>
      <c r="X19" s="21">
        <f t="shared" si="3"/>
        <v>1545849019</v>
      </c>
      <c r="Y19" s="21">
        <f t="shared" si="3"/>
        <v>-307526544</v>
      </c>
      <c r="Z19" s="4">
        <f>+IF(X19&lt;&gt;0,+(Y19/X19)*100,0)</f>
        <v>-19.893698557892606</v>
      </c>
      <c r="AA19" s="19">
        <f>SUM(AA20:AA23)</f>
        <v>3023835598</v>
      </c>
    </row>
    <row r="20" spans="1:27" ht="13.5">
      <c r="A20" s="5" t="s">
        <v>47</v>
      </c>
      <c r="B20" s="3"/>
      <c r="C20" s="22"/>
      <c r="D20" s="22"/>
      <c r="E20" s="23">
        <v>1937788053</v>
      </c>
      <c r="F20" s="24">
        <v>1937788053</v>
      </c>
      <c r="G20" s="24">
        <v>155984706</v>
      </c>
      <c r="H20" s="24">
        <v>170736226</v>
      </c>
      <c r="I20" s="24">
        <v>69167209</v>
      </c>
      <c r="J20" s="24">
        <v>395888141</v>
      </c>
      <c r="K20" s="24">
        <v>173755935</v>
      </c>
      <c r="L20" s="24">
        <v>129029415</v>
      </c>
      <c r="M20" s="24">
        <v>118434212</v>
      </c>
      <c r="N20" s="24">
        <v>421219562</v>
      </c>
      <c r="O20" s="24"/>
      <c r="P20" s="24"/>
      <c r="Q20" s="24"/>
      <c r="R20" s="24"/>
      <c r="S20" s="24"/>
      <c r="T20" s="24"/>
      <c r="U20" s="24"/>
      <c r="V20" s="24"/>
      <c r="W20" s="24">
        <v>817107703</v>
      </c>
      <c r="X20" s="24">
        <v>1010785144</v>
      </c>
      <c r="Y20" s="24">
        <v>-193677441</v>
      </c>
      <c r="Z20" s="6">
        <v>-19.16</v>
      </c>
      <c r="AA20" s="22">
        <v>1937788053</v>
      </c>
    </row>
    <row r="21" spans="1:27" ht="13.5">
      <c r="A21" s="5" t="s">
        <v>48</v>
      </c>
      <c r="B21" s="3"/>
      <c r="C21" s="22"/>
      <c r="D21" s="22"/>
      <c r="E21" s="23">
        <v>694669185</v>
      </c>
      <c r="F21" s="24">
        <v>694669185</v>
      </c>
      <c r="G21" s="24">
        <v>25490979</v>
      </c>
      <c r="H21" s="24">
        <v>98631087</v>
      </c>
      <c r="I21" s="24">
        <v>23689468</v>
      </c>
      <c r="J21" s="24">
        <v>147811534</v>
      </c>
      <c r="K21" s="24">
        <v>24419923</v>
      </c>
      <c r="L21" s="24">
        <v>69842872</v>
      </c>
      <c r="M21" s="24">
        <v>23739594</v>
      </c>
      <c r="N21" s="24">
        <v>118002389</v>
      </c>
      <c r="O21" s="24"/>
      <c r="P21" s="24"/>
      <c r="Q21" s="24"/>
      <c r="R21" s="24"/>
      <c r="S21" s="24"/>
      <c r="T21" s="24"/>
      <c r="U21" s="24"/>
      <c r="V21" s="24"/>
      <c r="W21" s="24">
        <v>265813923</v>
      </c>
      <c r="X21" s="24">
        <v>343019941</v>
      </c>
      <c r="Y21" s="24">
        <v>-77206018</v>
      </c>
      <c r="Z21" s="6">
        <v>-22.51</v>
      </c>
      <c r="AA21" s="22">
        <v>694669185</v>
      </c>
    </row>
    <row r="22" spans="1:27" ht="13.5">
      <c r="A22" s="5" t="s">
        <v>49</v>
      </c>
      <c r="B22" s="3"/>
      <c r="C22" s="25"/>
      <c r="D22" s="25"/>
      <c r="E22" s="26">
        <v>238314240</v>
      </c>
      <c r="F22" s="27">
        <v>238314240</v>
      </c>
      <c r="G22" s="27">
        <v>6132166</v>
      </c>
      <c r="H22" s="27">
        <v>24926046</v>
      </c>
      <c r="I22" s="27">
        <v>6412258</v>
      </c>
      <c r="J22" s="27">
        <v>37470470</v>
      </c>
      <c r="K22" s="27">
        <v>8532109</v>
      </c>
      <c r="L22" s="27">
        <v>25266672</v>
      </c>
      <c r="M22" s="27">
        <v>4675860</v>
      </c>
      <c r="N22" s="27">
        <v>38474641</v>
      </c>
      <c r="O22" s="27"/>
      <c r="P22" s="27"/>
      <c r="Q22" s="27"/>
      <c r="R22" s="27"/>
      <c r="S22" s="27"/>
      <c r="T22" s="27"/>
      <c r="U22" s="27"/>
      <c r="V22" s="27"/>
      <c r="W22" s="27">
        <v>75945111</v>
      </c>
      <c r="X22" s="27">
        <v>116656263</v>
      </c>
      <c r="Y22" s="27">
        <v>-40711152</v>
      </c>
      <c r="Z22" s="7">
        <v>-34.9</v>
      </c>
      <c r="AA22" s="25">
        <v>238314240</v>
      </c>
    </row>
    <row r="23" spans="1:27" ht="13.5">
      <c r="A23" s="5" t="s">
        <v>50</v>
      </c>
      <c r="B23" s="3"/>
      <c r="C23" s="22"/>
      <c r="D23" s="22"/>
      <c r="E23" s="23">
        <v>153064120</v>
      </c>
      <c r="F23" s="24">
        <v>153064120</v>
      </c>
      <c r="G23" s="24">
        <v>7208745</v>
      </c>
      <c r="H23" s="24">
        <v>28363560</v>
      </c>
      <c r="I23" s="24">
        <v>7996436</v>
      </c>
      <c r="J23" s="24">
        <v>43568741</v>
      </c>
      <c r="K23" s="24">
        <v>9363865</v>
      </c>
      <c r="L23" s="24">
        <v>20535433</v>
      </c>
      <c r="M23" s="24">
        <v>5987699</v>
      </c>
      <c r="N23" s="24">
        <v>35886997</v>
      </c>
      <c r="O23" s="24"/>
      <c r="P23" s="24"/>
      <c r="Q23" s="24"/>
      <c r="R23" s="24"/>
      <c r="S23" s="24"/>
      <c r="T23" s="24"/>
      <c r="U23" s="24"/>
      <c r="V23" s="24"/>
      <c r="W23" s="24">
        <v>79455738</v>
      </c>
      <c r="X23" s="24">
        <v>75387671</v>
      </c>
      <c r="Y23" s="24">
        <v>4068067</v>
      </c>
      <c r="Z23" s="6">
        <v>5.4</v>
      </c>
      <c r="AA23" s="22">
        <v>153064120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4285985140</v>
      </c>
      <c r="F25" s="42">
        <f t="shared" si="4"/>
        <v>4285985140</v>
      </c>
      <c r="G25" s="42">
        <f t="shared" si="4"/>
        <v>242089774</v>
      </c>
      <c r="H25" s="42">
        <f t="shared" si="4"/>
        <v>384407443</v>
      </c>
      <c r="I25" s="42">
        <f t="shared" si="4"/>
        <v>152712362</v>
      </c>
      <c r="J25" s="42">
        <f t="shared" si="4"/>
        <v>779209579</v>
      </c>
      <c r="K25" s="42">
        <f t="shared" si="4"/>
        <v>254161600</v>
      </c>
      <c r="L25" s="42">
        <f t="shared" si="4"/>
        <v>296960108</v>
      </c>
      <c r="M25" s="42">
        <f t="shared" si="4"/>
        <v>213185374</v>
      </c>
      <c r="N25" s="42">
        <f t="shared" si="4"/>
        <v>764307082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1543516661</v>
      </c>
      <c r="X25" s="42">
        <f t="shared" si="4"/>
        <v>1859947634</v>
      </c>
      <c r="Y25" s="42">
        <f t="shared" si="4"/>
        <v>-316430973</v>
      </c>
      <c r="Z25" s="43">
        <f>+IF(X25&lt;&gt;0,+(Y25/X25)*100,0)</f>
        <v>-17.01289688030002</v>
      </c>
      <c r="AA25" s="40">
        <f>+AA5+AA9+AA15+AA19+AA24</f>
        <v>4285985140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430289937</v>
      </c>
      <c r="F28" s="21">
        <f t="shared" si="5"/>
        <v>430289937</v>
      </c>
      <c r="G28" s="21">
        <f t="shared" si="5"/>
        <v>29451644</v>
      </c>
      <c r="H28" s="21">
        <f t="shared" si="5"/>
        <v>30299699</v>
      </c>
      <c r="I28" s="21">
        <f t="shared" si="5"/>
        <v>24227291</v>
      </c>
      <c r="J28" s="21">
        <f t="shared" si="5"/>
        <v>83978634</v>
      </c>
      <c r="K28" s="21">
        <f t="shared" si="5"/>
        <v>33067218</v>
      </c>
      <c r="L28" s="21">
        <f t="shared" si="5"/>
        <v>25302210</v>
      </c>
      <c r="M28" s="21">
        <f t="shared" si="5"/>
        <v>39408177</v>
      </c>
      <c r="N28" s="21">
        <f t="shared" si="5"/>
        <v>97777605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181756239</v>
      </c>
      <c r="X28" s="21">
        <f t="shared" si="5"/>
        <v>182391987</v>
      </c>
      <c r="Y28" s="21">
        <f t="shared" si="5"/>
        <v>-635748</v>
      </c>
      <c r="Z28" s="4">
        <f>+IF(X28&lt;&gt;0,+(Y28/X28)*100,0)</f>
        <v>-0.34856136525339787</v>
      </c>
      <c r="AA28" s="19">
        <f>SUM(AA29:AA31)</f>
        <v>430289937</v>
      </c>
    </row>
    <row r="29" spans="1:27" ht="13.5">
      <c r="A29" s="5" t="s">
        <v>33</v>
      </c>
      <c r="B29" s="3"/>
      <c r="C29" s="22"/>
      <c r="D29" s="22"/>
      <c r="E29" s="23">
        <v>147575657</v>
      </c>
      <c r="F29" s="24">
        <v>147575657</v>
      </c>
      <c r="G29" s="24">
        <v>7942472</v>
      </c>
      <c r="H29" s="24">
        <v>11387835</v>
      </c>
      <c r="I29" s="24">
        <v>8108015</v>
      </c>
      <c r="J29" s="24">
        <v>27438322</v>
      </c>
      <c r="K29" s="24">
        <v>8070633</v>
      </c>
      <c r="L29" s="24">
        <v>7077167</v>
      </c>
      <c r="M29" s="24">
        <v>23462515</v>
      </c>
      <c r="N29" s="24">
        <v>38610315</v>
      </c>
      <c r="O29" s="24"/>
      <c r="P29" s="24"/>
      <c r="Q29" s="24"/>
      <c r="R29" s="24"/>
      <c r="S29" s="24"/>
      <c r="T29" s="24"/>
      <c r="U29" s="24"/>
      <c r="V29" s="24"/>
      <c r="W29" s="24">
        <v>66048637</v>
      </c>
      <c r="X29" s="24">
        <v>63732550</v>
      </c>
      <c r="Y29" s="24">
        <v>2316087</v>
      </c>
      <c r="Z29" s="6">
        <v>3.63</v>
      </c>
      <c r="AA29" s="22">
        <v>147575657</v>
      </c>
    </row>
    <row r="30" spans="1:27" ht="13.5">
      <c r="A30" s="5" t="s">
        <v>34</v>
      </c>
      <c r="B30" s="3"/>
      <c r="C30" s="25"/>
      <c r="D30" s="25"/>
      <c r="E30" s="26">
        <v>168083872</v>
      </c>
      <c r="F30" s="27">
        <v>168083872</v>
      </c>
      <c r="G30" s="27">
        <v>14443705</v>
      </c>
      <c r="H30" s="27">
        <v>8847139</v>
      </c>
      <c r="I30" s="27">
        <v>6614372</v>
      </c>
      <c r="J30" s="27">
        <v>29905216</v>
      </c>
      <c r="K30" s="27">
        <v>12352307</v>
      </c>
      <c r="L30" s="27">
        <v>8191763</v>
      </c>
      <c r="M30" s="27">
        <v>6983041</v>
      </c>
      <c r="N30" s="27">
        <v>27527111</v>
      </c>
      <c r="O30" s="27"/>
      <c r="P30" s="27"/>
      <c r="Q30" s="27"/>
      <c r="R30" s="27"/>
      <c r="S30" s="27"/>
      <c r="T30" s="27"/>
      <c r="U30" s="27"/>
      <c r="V30" s="27"/>
      <c r="W30" s="27">
        <v>57432327</v>
      </c>
      <c r="X30" s="27">
        <v>60440527</v>
      </c>
      <c r="Y30" s="27">
        <v>-3008200</v>
      </c>
      <c r="Z30" s="7">
        <v>-4.98</v>
      </c>
      <c r="AA30" s="25">
        <v>168083872</v>
      </c>
    </row>
    <row r="31" spans="1:27" ht="13.5">
      <c r="A31" s="5" t="s">
        <v>35</v>
      </c>
      <c r="B31" s="3"/>
      <c r="C31" s="22"/>
      <c r="D31" s="22"/>
      <c r="E31" s="23">
        <v>114630408</v>
      </c>
      <c r="F31" s="24">
        <v>114630408</v>
      </c>
      <c r="G31" s="24">
        <v>7065467</v>
      </c>
      <c r="H31" s="24">
        <v>10064725</v>
      </c>
      <c r="I31" s="24">
        <v>9504904</v>
      </c>
      <c r="J31" s="24">
        <v>26635096</v>
      </c>
      <c r="K31" s="24">
        <v>12644278</v>
      </c>
      <c r="L31" s="24">
        <v>10033280</v>
      </c>
      <c r="M31" s="24">
        <v>8962621</v>
      </c>
      <c r="N31" s="24">
        <v>31640179</v>
      </c>
      <c r="O31" s="24"/>
      <c r="P31" s="24"/>
      <c r="Q31" s="24"/>
      <c r="R31" s="24"/>
      <c r="S31" s="24"/>
      <c r="T31" s="24"/>
      <c r="U31" s="24"/>
      <c r="V31" s="24"/>
      <c r="W31" s="24">
        <v>58275275</v>
      </c>
      <c r="X31" s="24">
        <v>58218910</v>
      </c>
      <c r="Y31" s="24">
        <v>56365</v>
      </c>
      <c r="Z31" s="6">
        <v>0.1</v>
      </c>
      <c r="AA31" s="22">
        <v>114630408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305963801</v>
      </c>
      <c r="F32" s="21">
        <f t="shared" si="6"/>
        <v>305963801</v>
      </c>
      <c r="G32" s="21">
        <f t="shared" si="6"/>
        <v>16995819</v>
      </c>
      <c r="H32" s="21">
        <f t="shared" si="6"/>
        <v>18028043</v>
      </c>
      <c r="I32" s="21">
        <f t="shared" si="6"/>
        <v>17490025</v>
      </c>
      <c r="J32" s="21">
        <f t="shared" si="6"/>
        <v>52513887</v>
      </c>
      <c r="K32" s="21">
        <f t="shared" si="6"/>
        <v>18584984</v>
      </c>
      <c r="L32" s="21">
        <f t="shared" si="6"/>
        <v>16002101</v>
      </c>
      <c r="M32" s="21">
        <f t="shared" si="6"/>
        <v>17977722</v>
      </c>
      <c r="N32" s="21">
        <f t="shared" si="6"/>
        <v>52564807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105078694</v>
      </c>
      <c r="X32" s="21">
        <f t="shared" si="6"/>
        <v>153275171</v>
      </c>
      <c r="Y32" s="21">
        <f t="shared" si="6"/>
        <v>-48196477</v>
      </c>
      <c r="Z32" s="4">
        <f>+IF(X32&lt;&gt;0,+(Y32/X32)*100,0)</f>
        <v>-31.44441248087076</v>
      </c>
      <c r="AA32" s="19">
        <f>SUM(AA33:AA37)</f>
        <v>305963801</v>
      </c>
    </row>
    <row r="33" spans="1:27" ht="13.5">
      <c r="A33" s="5" t="s">
        <v>37</v>
      </c>
      <c r="B33" s="3"/>
      <c r="C33" s="22"/>
      <c r="D33" s="22"/>
      <c r="E33" s="23">
        <v>51948767</v>
      </c>
      <c r="F33" s="24">
        <v>51948767</v>
      </c>
      <c r="G33" s="24">
        <v>3601744</v>
      </c>
      <c r="H33" s="24">
        <v>3387110</v>
      </c>
      <c r="I33" s="24">
        <v>3660901</v>
      </c>
      <c r="J33" s="24">
        <v>10649755</v>
      </c>
      <c r="K33" s="24">
        <v>3302476</v>
      </c>
      <c r="L33" s="24">
        <v>3475398</v>
      </c>
      <c r="M33" s="24">
        <v>3697568</v>
      </c>
      <c r="N33" s="24">
        <v>10475442</v>
      </c>
      <c r="O33" s="24"/>
      <c r="P33" s="24"/>
      <c r="Q33" s="24"/>
      <c r="R33" s="24"/>
      <c r="S33" s="24"/>
      <c r="T33" s="24"/>
      <c r="U33" s="24"/>
      <c r="V33" s="24"/>
      <c r="W33" s="24">
        <v>21125197</v>
      </c>
      <c r="X33" s="24">
        <v>24599269</v>
      </c>
      <c r="Y33" s="24">
        <v>-3474072</v>
      </c>
      <c r="Z33" s="6">
        <v>-14.12</v>
      </c>
      <c r="AA33" s="22">
        <v>51948767</v>
      </c>
    </row>
    <row r="34" spans="1:27" ht="13.5">
      <c r="A34" s="5" t="s">
        <v>38</v>
      </c>
      <c r="B34" s="3"/>
      <c r="C34" s="22"/>
      <c r="D34" s="22"/>
      <c r="E34" s="23">
        <v>103934766</v>
      </c>
      <c r="F34" s="24">
        <v>103934766</v>
      </c>
      <c r="G34" s="24">
        <v>3825559</v>
      </c>
      <c r="H34" s="24">
        <v>4072115</v>
      </c>
      <c r="I34" s="24">
        <v>3397707</v>
      </c>
      <c r="J34" s="24">
        <v>11295381</v>
      </c>
      <c r="K34" s="24">
        <v>3892550</v>
      </c>
      <c r="L34" s="24">
        <v>3562090</v>
      </c>
      <c r="M34" s="24">
        <v>3825996</v>
      </c>
      <c r="N34" s="24">
        <v>11280636</v>
      </c>
      <c r="O34" s="24"/>
      <c r="P34" s="24"/>
      <c r="Q34" s="24"/>
      <c r="R34" s="24"/>
      <c r="S34" s="24"/>
      <c r="T34" s="24"/>
      <c r="U34" s="24"/>
      <c r="V34" s="24"/>
      <c r="W34" s="24">
        <v>22576017</v>
      </c>
      <c r="X34" s="24">
        <v>51662745</v>
      </c>
      <c r="Y34" s="24">
        <v>-29086728</v>
      </c>
      <c r="Z34" s="6">
        <v>-56.3</v>
      </c>
      <c r="AA34" s="22">
        <v>103934766</v>
      </c>
    </row>
    <row r="35" spans="1:27" ht="13.5">
      <c r="A35" s="5" t="s">
        <v>39</v>
      </c>
      <c r="B35" s="3"/>
      <c r="C35" s="22"/>
      <c r="D35" s="22"/>
      <c r="E35" s="23">
        <v>125803288</v>
      </c>
      <c r="F35" s="24">
        <v>125803288</v>
      </c>
      <c r="G35" s="24">
        <v>8565189</v>
      </c>
      <c r="H35" s="24">
        <v>9863036</v>
      </c>
      <c r="I35" s="24">
        <v>9695846</v>
      </c>
      <c r="J35" s="24">
        <v>28124071</v>
      </c>
      <c r="K35" s="24">
        <v>10574242</v>
      </c>
      <c r="L35" s="24">
        <v>8280541</v>
      </c>
      <c r="M35" s="24">
        <v>9834334</v>
      </c>
      <c r="N35" s="24">
        <v>28689117</v>
      </c>
      <c r="O35" s="24"/>
      <c r="P35" s="24"/>
      <c r="Q35" s="24"/>
      <c r="R35" s="24"/>
      <c r="S35" s="24"/>
      <c r="T35" s="24"/>
      <c r="U35" s="24"/>
      <c r="V35" s="24"/>
      <c r="W35" s="24">
        <v>56813188</v>
      </c>
      <c r="X35" s="24">
        <v>65902653</v>
      </c>
      <c r="Y35" s="24">
        <v>-9089465</v>
      </c>
      <c r="Z35" s="6">
        <v>-13.79</v>
      </c>
      <c r="AA35" s="22">
        <v>125803288</v>
      </c>
    </row>
    <row r="36" spans="1:27" ht="13.5">
      <c r="A36" s="5" t="s">
        <v>40</v>
      </c>
      <c r="B36" s="3"/>
      <c r="C36" s="22"/>
      <c r="D36" s="22"/>
      <c r="E36" s="23">
        <v>20462100</v>
      </c>
      <c r="F36" s="24">
        <v>20462100</v>
      </c>
      <c r="G36" s="24">
        <v>972419</v>
      </c>
      <c r="H36" s="24">
        <v>652023</v>
      </c>
      <c r="I36" s="24">
        <v>704334</v>
      </c>
      <c r="J36" s="24">
        <v>2328776</v>
      </c>
      <c r="K36" s="24">
        <v>784539</v>
      </c>
      <c r="L36" s="24">
        <v>682170</v>
      </c>
      <c r="M36" s="24">
        <v>617909</v>
      </c>
      <c r="N36" s="24">
        <v>2084618</v>
      </c>
      <c r="O36" s="24"/>
      <c r="P36" s="24"/>
      <c r="Q36" s="24"/>
      <c r="R36" s="24"/>
      <c r="S36" s="24"/>
      <c r="T36" s="24"/>
      <c r="U36" s="24"/>
      <c r="V36" s="24"/>
      <c r="W36" s="24">
        <v>4413394</v>
      </c>
      <c r="X36" s="24">
        <v>9909527</v>
      </c>
      <c r="Y36" s="24">
        <v>-5496133</v>
      </c>
      <c r="Z36" s="6">
        <v>-55.46</v>
      </c>
      <c r="AA36" s="22">
        <v>20462100</v>
      </c>
    </row>
    <row r="37" spans="1:27" ht="13.5">
      <c r="A37" s="5" t="s">
        <v>41</v>
      </c>
      <c r="B37" s="3"/>
      <c r="C37" s="25"/>
      <c r="D37" s="25"/>
      <c r="E37" s="26">
        <v>3814880</v>
      </c>
      <c r="F37" s="27">
        <v>3814880</v>
      </c>
      <c r="G37" s="27">
        <v>30908</v>
      </c>
      <c r="H37" s="27">
        <v>53759</v>
      </c>
      <c r="I37" s="27">
        <v>31237</v>
      </c>
      <c r="J37" s="27">
        <v>115904</v>
      </c>
      <c r="K37" s="27">
        <v>31177</v>
      </c>
      <c r="L37" s="27">
        <v>1902</v>
      </c>
      <c r="M37" s="27">
        <v>1915</v>
      </c>
      <c r="N37" s="27">
        <v>34994</v>
      </c>
      <c r="O37" s="27"/>
      <c r="P37" s="27"/>
      <c r="Q37" s="27"/>
      <c r="R37" s="27"/>
      <c r="S37" s="27"/>
      <c r="T37" s="27"/>
      <c r="U37" s="27"/>
      <c r="V37" s="27"/>
      <c r="W37" s="27">
        <v>150898</v>
      </c>
      <c r="X37" s="27">
        <v>1200977</v>
      </c>
      <c r="Y37" s="27">
        <v>-1050079</v>
      </c>
      <c r="Z37" s="7">
        <v>-87.44</v>
      </c>
      <c r="AA37" s="25">
        <v>3814880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322816372</v>
      </c>
      <c r="F38" s="21">
        <f t="shared" si="7"/>
        <v>322816372</v>
      </c>
      <c r="G38" s="21">
        <f t="shared" si="7"/>
        <v>24667322</v>
      </c>
      <c r="H38" s="21">
        <f t="shared" si="7"/>
        <v>29915399</v>
      </c>
      <c r="I38" s="21">
        <f t="shared" si="7"/>
        <v>26639149</v>
      </c>
      <c r="J38" s="21">
        <f t="shared" si="7"/>
        <v>81221870</v>
      </c>
      <c r="K38" s="21">
        <f t="shared" si="7"/>
        <v>37497557</v>
      </c>
      <c r="L38" s="21">
        <f t="shared" si="7"/>
        <v>26672783</v>
      </c>
      <c r="M38" s="21">
        <f t="shared" si="7"/>
        <v>35499677</v>
      </c>
      <c r="N38" s="21">
        <f t="shared" si="7"/>
        <v>99670017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180891887</v>
      </c>
      <c r="X38" s="21">
        <f t="shared" si="7"/>
        <v>152230691</v>
      </c>
      <c r="Y38" s="21">
        <f t="shared" si="7"/>
        <v>28661196</v>
      </c>
      <c r="Z38" s="4">
        <f>+IF(X38&lt;&gt;0,+(Y38/X38)*100,0)</f>
        <v>18.827475466166018</v>
      </c>
      <c r="AA38" s="19">
        <f>SUM(AA39:AA41)</f>
        <v>322816372</v>
      </c>
    </row>
    <row r="39" spans="1:27" ht="13.5">
      <c r="A39" s="5" t="s">
        <v>43</v>
      </c>
      <c r="B39" s="3"/>
      <c r="C39" s="22"/>
      <c r="D39" s="22"/>
      <c r="E39" s="23">
        <v>46421452</v>
      </c>
      <c r="F39" s="24">
        <v>46421452</v>
      </c>
      <c r="G39" s="24">
        <v>3875765</v>
      </c>
      <c r="H39" s="24">
        <v>3121026</v>
      </c>
      <c r="I39" s="24">
        <v>4340012</v>
      </c>
      <c r="J39" s="24">
        <v>11336803</v>
      </c>
      <c r="K39" s="24">
        <v>4173332</v>
      </c>
      <c r="L39" s="24">
        <v>2852651</v>
      </c>
      <c r="M39" s="24">
        <v>2992133</v>
      </c>
      <c r="N39" s="24">
        <v>10018116</v>
      </c>
      <c r="O39" s="24"/>
      <c r="P39" s="24"/>
      <c r="Q39" s="24"/>
      <c r="R39" s="24"/>
      <c r="S39" s="24"/>
      <c r="T39" s="24"/>
      <c r="U39" s="24"/>
      <c r="V39" s="24"/>
      <c r="W39" s="24">
        <v>21354919</v>
      </c>
      <c r="X39" s="24">
        <v>17603705</v>
      </c>
      <c r="Y39" s="24">
        <v>3751214</v>
      </c>
      <c r="Z39" s="6">
        <v>21.31</v>
      </c>
      <c r="AA39" s="22">
        <v>46421452</v>
      </c>
    </row>
    <row r="40" spans="1:27" ht="13.5">
      <c r="A40" s="5" t="s">
        <v>44</v>
      </c>
      <c r="B40" s="3"/>
      <c r="C40" s="22"/>
      <c r="D40" s="22"/>
      <c r="E40" s="23">
        <v>273300347</v>
      </c>
      <c r="F40" s="24">
        <v>273300347</v>
      </c>
      <c r="G40" s="24">
        <v>20624558</v>
      </c>
      <c r="H40" s="24">
        <v>26634253</v>
      </c>
      <c r="I40" s="24">
        <v>22103468</v>
      </c>
      <c r="J40" s="24">
        <v>69362279</v>
      </c>
      <c r="K40" s="24">
        <v>33157543</v>
      </c>
      <c r="L40" s="24">
        <v>23660451</v>
      </c>
      <c r="M40" s="24">
        <v>32207446</v>
      </c>
      <c r="N40" s="24">
        <v>89025440</v>
      </c>
      <c r="O40" s="24"/>
      <c r="P40" s="24"/>
      <c r="Q40" s="24"/>
      <c r="R40" s="24"/>
      <c r="S40" s="24"/>
      <c r="T40" s="24"/>
      <c r="U40" s="24"/>
      <c r="V40" s="24"/>
      <c r="W40" s="24">
        <v>158387719</v>
      </c>
      <c r="X40" s="24">
        <v>133676638</v>
      </c>
      <c r="Y40" s="24">
        <v>24711081</v>
      </c>
      <c r="Z40" s="6">
        <v>18.49</v>
      </c>
      <c r="AA40" s="22">
        <v>273300347</v>
      </c>
    </row>
    <row r="41" spans="1:27" ht="13.5">
      <c r="A41" s="5" t="s">
        <v>45</v>
      </c>
      <c r="B41" s="3"/>
      <c r="C41" s="22"/>
      <c r="D41" s="22"/>
      <c r="E41" s="23">
        <v>3094573</v>
      </c>
      <c r="F41" s="24">
        <v>3094573</v>
      </c>
      <c r="G41" s="24">
        <v>166999</v>
      </c>
      <c r="H41" s="24">
        <v>160120</v>
      </c>
      <c r="I41" s="24">
        <v>195669</v>
      </c>
      <c r="J41" s="24">
        <v>522788</v>
      </c>
      <c r="K41" s="24">
        <v>166682</v>
      </c>
      <c r="L41" s="24">
        <v>159681</v>
      </c>
      <c r="M41" s="24">
        <v>300098</v>
      </c>
      <c r="N41" s="24">
        <v>626461</v>
      </c>
      <c r="O41" s="24"/>
      <c r="P41" s="24"/>
      <c r="Q41" s="24"/>
      <c r="R41" s="24"/>
      <c r="S41" s="24"/>
      <c r="T41" s="24"/>
      <c r="U41" s="24"/>
      <c r="V41" s="24"/>
      <c r="W41" s="24">
        <v>1149249</v>
      </c>
      <c r="X41" s="24">
        <v>950348</v>
      </c>
      <c r="Y41" s="24">
        <v>198901</v>
      </c>
      <c r="Z41" s="6">
        <v>20.93</v>
      </c>
      <c r="AA41" s="22">
        <v>3094573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2502253469</v>
      </c>
      <c r="F42" s="21">
        <f t="shared" si="8"/>
        <v>2502253469</v>
      </c>
      <c r="G42" s="21">
        <f t="shared" si="8"/>
        <v>232083384</v>
      </c>
      <c r="H42" s="21">
        <f t="shared" si="8"/>
        <v>164937770</v>
      </c>
      <c r="I42" s="21">
        <f t="shared" si="8"/>
        <v>188385571</v>
      </c>
      <c r="J42" s="21">
        <f t="shared" si="8"/>
        <v>585406725</v>
      </c>
      <c r="K42" s="21">
        <f t="shared" si="8"/>
        <v>116733296</v>
      </c>
      <c r="L42" s="21">
        <f t="shared" si="8"/>
        <v>162637650</v>
      </c>
      <c r="M42" s="21">
        <f t="shared" si="8"/>
        <v>148982877</v>
      </c>
      <c r="N42" s="21">
        <f t="shared" si="8"/>
        <v>428353823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1013760548</v>
      </c>
      <c r="X42" s="21">
        <f t="shared" si="8"/>
        <v>1264637974</v>
      </c>
      <c r="Y42" s="21">
        <f t="shared" si="8"/>
        <v>-250877426</v>
      </c>
      <c r="Z42" s="4">
        <f>+IF(X42&lt;&gt;0,+(Y42/X42)*100,0)</f>
        <v>-19.83788492500226</v>
      </c>
      <c r="AA42" s="19">
        <f>SUM(AA43:AA46)</f>
        <v>2502253469</v>
      </c>
    </row>
    <row r="43" spans="1:27" ht="13.5">
      <c r="A43" s="5" t="s">
        <v>47</v>
      </c>
      <c r="B43" s="3"/>
      <c r="C43" s="22"/>
      <c r="D43" s="22"/>
      <c r="E43" s="23">
        <v>1664710474</v>
      </c>
      <c r="F43" s="24">
        <v>1664710474</v>
      </c>
      <c r="G43" s="24">
        <v>180072192</v>
      </c>
      <c r="H43" s="24">
        <v>125686328</v>
      </c>
      <c r="I43" s="24">
        <v>135457374</v>
      </c>
      <c r="J43" s="24">
        <v>441215894</v>
      </c>
      <c r="K43" s="24">
        <v>62400739</v>
      </c>
      <c r="L43" s="24">
        <v>111990672</v>
      </c>
      <c r="M43" s="24">
        <v>99955064</v>
      </c>
      <c r="N43" s="24">
        <v>274346475</v>
      </c>
      <c r="O43" s="24"/>
      <c r="P43" s="24"/>
      <c r="Q43" s="24"/>
      <c r="R43" s="24"/>
      <c r="S43" s="24"/>
      <c r="T43" s="24"/>
      <c r="U43" s="24"/>
      <c r="V43" s="24"/>
      <c r="W43" s="24">
        <v>715562369</v>
      </c>
      <c r="X43" s="24">
        <v>856238518</v>
      </c>
      <c r="Y43" s="24">
        <v>-140676149</v>
      </c>
      <c r="Z43" s="6">
        <v>-16.43</v>
      </c>
      <c r="AA43" s="22">
        <v>1664710474</v>
      </c>
    </row>
    <row r="44" spans="1:27" ht="13.5">
      <c r="A44" s="5" t="s">
        <v>48</v>
      </c>
      <c r="B44" s="3"/>
      <c r="C44" s="22"/>
      <c r="D44" s="22"/>
      <c r="E44" s="23">
        <v>513379350</v>
      </c>
      <c r="F44" s="24">
        <v>513379350</v>
      </c>
      <c r="G44" s="24">
        <v>40602571</v>
      </c>
      <c r="H44" s="24">
        <v>19506088</v>
      </c>
      <c r="I44" s="24">
        <v>31194296</v>
      </c>
      <c r="J44" s="24">
        <v>91302955</v>
      </c>
      <c r="K44" s="24">
        <v>33304007</v>
      </c>
      <c r="L44" s="24">
        <v>30915605</v>
      </c>
      <c r="M44" s="24">
        <v>29886588</v>
      </c>
      <c r="N44" s="24">
        <v>94106200</v>
      </c>
      <c r="O44" s="24"/>
      <c r="P44" s="24"/>
      <c r="Q44" s="24"/>
      <c r="R44" s="24"/>
      <c r="S44" s="24"/>
      <c r="T44" s="24"/>
      <c r="U44" s="24"/>
      <c r="V44" s="24"/>
      <c r="W44" s="24">
        <v>185409155</v>
      </c>
      <c r="X44" s="24">
        <v>255299890</v>
      </c>
      <c r="Y44" s="24">
        <v>-69890735</v>
      </c>
      <c r="Z44" s="6">
        <v>-27.38</v>
      </c>
      <c r="AA44" s="22">
        <v>513379350</v>
      </c>
    </row>
    <row r="45" spans="1:27" ht="13.5">
      <c r="A45" s="5" t="s">
        <v>49</v>
      </c>
      <c r="B45" s="3"/>
      <c r="C45" s="25"/>
      <c r="D45" s="25"/>
      <c r="E45" s="26">
        <v>220630693</v>
      </c>
      <c r="F45" s="27">
        <v>220630693</v>
      </c>
      <c r="G45" s="27">
        <v>4284222</v>
      </c>
      <c r="H45" s="27">
        <v>11708538</v>
      </c>
      <c r="I45" s="27">
        <v>13213913</v>
      </c>
      <c r="J45" s="27">
        <v>29206673</v>
      </c>
      <c r="K45" s="27">
        <v>14797552</v>
      </c>
      <c r="L45" s="27">
        <v>11889442</v>
      </c>
      <c r="M45" s="27">
        <v>11968344</v>
      </c>
      <c r="N45" s="27">
        <v>38655338</v>
      </c>
      <c r="O45" s="27"/>
      <c r="P45" s="27"/>
      <c r="Q45" s="27"/>
      <c r="R45" s="27"/>
      <c r="S45" s="27"/>
      <c r="T45" s="27"/>
      <c r="U45" s="27"/>
      <c r="V45" s="27"/>
      <c r="W45" s="27">
        <v>67862011</v>
      </c>
      <c r="X45" s="27">
        <v>96065019</v>
      </c>
      <c r="Y45" s="27">
        <v>-28203008</v>
      </c>
      <c r="Z45" s="7">
        <v>-29.36</v>
      </c>
      <c r="AA45" s="25">
        <v>220630693</v>
      </c>
    </row>
    <row r="46" spans="1:27" ht="13.5">
      <c r="A46" s="5" t="s">
        <v>50</v>
      </c>
      <c r="B46" s="3"/>
      <c r="C46" s="22"/>
      <c r="D46" s="22"/>
      <c r="E46" s="23">
        <v>103532952</v>
      </c>
      <c r="F46" s="24">
        <v>103532952</v>
      </c>
      <c r="G46" s="24">
        <v>7124399</v>
      </c>
      <c r="H46" s="24">
        <v>8036816</v>
      </c>
      <c r="I46" s="24">
        <v>8519988</v>
      </c>
      <c r="J46" s="24">
        <v>23681203</v>
      </c>
      <c r="K46" s="24">
        <v>6230998</v>
      </c>
      <c r="L46" s="24">
        <v>7841931</v>
      </c>
      <c r="M46" s="24">
        <v>7172881</v>
      </c>
      <c r="N46" s="24">
        <v>21245810</v>
      </c>
      <c r="O46" s="24"/>
      <c r="P46" s="24"/>
      <c r="Q46" s="24"/>
      <c r="R46" s="24"/>
      <c r="S46" s="24"/>
      <c r="T46" s="24"/>
      <c r="U46" s="24"/>
      <c r="V46" s="24"/>
      <c r="W46" s="24">
        <v>44927013</v>
      </c>
      <c r="X46" s="24">
        <v>57034547</v>
      </c>
      <c r="Y46" s="24">
        <v>-12107534</v>
      </c>
      <c r="Z46" s="6">
        <v>-21.23</v>
      </c>
      <c r="AA46" s="22">
        <v>103532952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3561323579</v>
      </c>
      <c r="F48" s="42">
        <f t="shared" si="9"/>
        <v>3561323579</v>
      </c>
      <c r="G48" s="42">
        <f t="shared" si="9"/>
        <v>303198169</v>
      </c>
      <c r="H48" s="42">
        <f t="shared" si="9"/>
        <v>243180911</v>
      </c>
      <c r="I48" s="42">
        <f t="shared" si="9"/>
        <v>256742036</v>
      </c>
      <c r="J48" s="42">
        <f t="shared" si="9"/>
        <v>803121116</v>
      </c>
      <c r="K48" s="42">
        <f t="shared" si="9"/>
        <v>205883055</v>
      </c>
      <c r="L48" s="42">
        <f t="shared" si="9"/>
        <v>230614744</v>
      </c>
      <c r="M48" s="42">
        <f t="shared" si="9"/>
        <v>241868453</v>
      </c>
      <c r="N48" s="42">
        <f t="shared" si="9"/>
        <v>678366252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1481487368</v>
      </c>
      <c r="X48" s="42">
        <f t="shared" si="9"/>
        <v>1752535823</v>
      </c>
      <c r="Y48" s="42">
        <f t="shared" si="9"/>
        <v>-271048455</v>
      </c>
      <c r="Z48" s="43">
        <f>+IF(X48&lt;&gt;0,+(Y48/X48)*100,0)</f>
        <v>-15.466072159142394</v>
      </c>
      <c r="AA48" s="40">
        <f>+AA28+AA32+AA38+AA42+AA47</f>
        <v>3561323579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724661561</v>
      </c>
      <c r="F49" s="46">
        <f t="shared" si="10"/>
        <v>724661561</v>
      </c>
      <c r="G49" s="46">
        <f t="shared" si="10"/>
        <v>-61108395</v>
      </c>
      <c r="H49" s="46">
        <f t="shared" si="10"/>
        <v>141226532</v>
      </c>
      <c r="I49" s="46">
        <f t="shared" si="10"/>
        <v>-104029674</v>
      </c>
      <c r="J49" s="46">
        <f t="shared" si="10"/>
        <v>-23911537</v>
      </c>
      <c r="K49" s="46">
        <f t="shared" si="10"/>
        <v>48278545</v>
      </c>
      <c r="L49" s="46">
        <f t="shared" si="10"/>
        <v>66345364</v>
      </c>
      <c r="M49" s="46">
        <f t="shared" si="10"/>
        <v>-28683079</v>
      </c>
      <c r="N49" s="46">
        <f t="shared" si="10"/>
        <v>85940830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62029293</v>
      </c>
      <c r="X49" s="46">
        <f>IF(F25=F48,0,X25-X48)</f>
        <v>107411811</v>
      </c>
      <c r="Y49" s="46">
        <f t="shared" si="10"/>
        <v>-45382518</v>
      </c>
      <c r="Z49" s="47">
        <f>+IF(X49&lt;&gt;0,+(Y49/X49)*100,0)</f>
        <v>-42.25095692688768</v>
      </c>
      <c r="AA49" s="44">
        <f>+AA25-AA48</f>
        <v>724661561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65331298</v>
      </c>
      <c r="F5" s="21">
        <f t="shared" si="0"/>
        <v>65331298</v>
      </c>
      <c r="G5" s="21">
        <f t="shared" si="0"/>
        <v>20990363</v>
      </c>
      <c r="H5" s="21">
        <f t="shared" si="0"/>
        <v>2267044</v>
      </c>
      <c r="I5" s="21">
        <f t="shared" si="0"/>
        <v>1438940</v>
      </c>
      <c r="J5" s="21">
        <f t="shared" si="0"/>
        <v>24696347</v>
      </c>
      <c r="K5" s="21">
        <f t="shared" si="0"/>
        <v>1508560</v>
      </c>
      <c r="L5" s="21">
        <f t="shared" si="0"/>
        <v>18291854</v>
      </c>
      <c r="M5" s="21">
        <f t="shared" si="0"/>
        <v>1410379</v>
      </c>
      <c r="N5" s="21">
        <f t="shared" si="0"/>
        <v>21210793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45907140</v>
      </c>
      <c r="X5" s="21">
        <f t="shared" si="0"/>
        <v>34142960</v>
      </c>
      <c r="Y5" s="21">
        <f t="shared" si="0"/>
        <v>11764180</v>
      </c>
      <c r="Z5" s="4">
        <f>+IF(X5&lt;&gt;0,+(Y5/X5)*100,0)</f>
        <v>34.45565352271742</v>
      </c>
      <c r="AA5" s="19">
        <f>SUM(AA6:AA8)</f>
        <v>65331298</v>
      </c>
    </row>
    <row r="6" spans="1:27" ht="13.5">
      <c r="A6" s="5" t="s">
        <v>33</v>
      </c>
      <c r="B6" s="3"/>
      <c r="C6" s="22"/>
      <c r="D6" s="22"/>
      <c r="E6" s="23">
        <v>50398000</v>
      </c>
      <c r="F6" s="24">
        <v>50398000</v>
      </c>
      <c r="G6" s="24">
        <v>17854000</v>
      </c>
      <c r="H6" s="24"/>
      <c r="I6" s="24"/>
      <c r="J6" s="24">
        <v>17854000</v>
      </c>
      <c r="K6" s="24"/>
      <c r="L6" s="24">
        <v>16799000</v>
      </c>
      <c r="M6" s="24"/>
      <c r="N6" s="24">
        <v>16799000</v>
      </c>
      <c r="O6" s="24"/>
      <c r="P6" s="24"/>
      <c r="Q6" s="24"/>
      <c r="R6" s="24"/>
      <c r="S6" s="24"/>
      <c r="T6" s="24"/>
      <c r="U6" s="24"/>
      <c r="V6" s="24"/>
      <c r="W6" s="24">
        <v>34653000</v>
      </c>
      <c r="X6" s="24">
        <v>25498000</v>
      </c>
      <c r="Y6" s="24">
        <v>9155000</v>
      </c>
      <c r="Z6" s="6">
        <v>35.9</v>
      </c>
      <c r="AA6" s="22">
        <v>50398000</v>
      </c>
    </row>
    <row r="7" spans="1:27" ht="13.5">
      <c r="A7" s="5" t="s">
        <v>34</v>
      </c>
      <c r="B7" s="3"/>
      <c r="C7" s="25"/>
      <c r="D7" s="25"/>
      <c r="E7" s="26">
        <v>13999298</v>
      </c>
      <c r="F7" s="27">
        <v>13999298</v>
      </c>
      <c r="G7" s="27">
        <v>3136363</v>
      </c>
      <c r="H7" s="27">
        <v>1333044</v>
      </c>
      <c r="I7" s="27">
        <v>1438940</v>
      </c>
      <c r="J7" s="27">
        <v>5908347</v>
      </c>
      <c r="K7" s="27">
        <v>1508560</v>
      </c>
      <c r="L7" s="27">
        <v>1388854</v>
      </c>
      <c r="M7" s="27">
        <v>1410379</v>
      </c>
      <c r="N7" s="27">
        <v>4307793</v>
      </c>
      <c r="O7" s="27"/>
      <c r="P7" s="27"/>
      <c r="Q7" s="27"/>
      <c r="R7" s="27"/>
      <c r="S7" s="27"/>
      <c r="T7" s="27"/>
      <c r="U7" s="27"/>
      <c r="V7" s="27"/>
      <c r="W7" s="27">
        <v>10216140</v>
      </c>
      <c r="X7" s="27">
        <v>7710960</v>
      </c>
      <c r="Y7" s="27">
        <v>2505180</v>
      </c>
      <c r="Z7" s="7">
        <v>32.49</v>
      </c>
      <c r="AA7" s="25">
        <v>13999298</v>
      </c>
    </row>
    <row r="8" spans="1:27" ht="13.5">
      <c r="A8" s="5" t="s">
        <v>35</v>
      </c>
      <c r="B8" s="3"/>
      <c r="C8" s="22"/>
      <c r="D8" s="22"/>
      <c r="E8" s="23">
        <v>934000</v>
      </c>
      <c r="F8" s="24">
        <v>934000</v>
      </c>
      <c r="G8" s="24"/>
      <c r="H8" s="24">
        <v>934000</v>
      </c>
      <c r="I8" s="24"/>
      <c r="J8" s="24">
        <v>934000</v>
      </c>
      <c r="K8" s="24"/>
      <c r="L8" s="24">
        <v>104000</v>
      </c>
      <c r="M8" s="24"/>
      <c r="N8" s="24">
        <v>104000</v>
      </c>
      <c r="O8" s="24"/>
      <c r="P8" s="24"/>
      <c r="Q8" s="24"/>
      <c r="R8" s="24"/>
      <c r="S8" s="24"/>
      <c r="T8" s="24"/>
      <c r="U8" s="24"/>
      <c r="V8" s="24"/>
      <c r="W8" s="24">
        <v>1038000</v>
      </c>
      <c r="X8" s="24">
        <v>934000</v>
      </c>
      <c r="Y8" s="24">
        <v>104000</v>
      </c>
      <c r="Z8" s="6">
        <v>11.13</v>
      </c>
      <c r="AA8" s="22">
        <v>934000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2810261</v>
      </c>
      <c r="F9" s="21">
        <f t="shared" si="1"/>
        <v>2810261</v>
      </c>
      <c r="G9" s="21">
        <f t="shared" si="1"/>
        <v>11257</v>
      </c>
      <c r="H9" s="21">
        <f t="shared" si="1"/>
        <v>7870</v>
      </c>
      <c r="I9" s="21">
        <f t="shared" si="1"/>
        <v>10427</v>
      </c>
      <c r="J9" s="21">
        <f t="shared" si="1"/>
        <v>29554</v>
      </c>
      <c r="K9" s="21">
        <f t="shared" si="1"/>
        <v>16980</v>
      </c>
      <c r="L9" s="21">
        <f t="shared" si="1"/>
        <v>372949</v>
      </c>
      <c r="M9" s="21">
        <f t="shared" si="1"/>
        <v>6285</v>
      </c>
      <c r="N9" s="21">
        <f t="shared" si="1"/>
        <v>396214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425768</v>
      </c>
      <c r="X9" s="21">
        <f t="shared" si="1"/>
        <v>1665261</v>
      </c>
      <c r="Y9" s="21">
        <f t="shared" si="1"/>
        <v>-1239493</v>
      </c>
      <c r="Z9" s="4">
        <f>+IF(X9&lt;&gt;0,+(Y9/X9)*100,0)</f>
        <v>-74.43235624926062</v>
      </c>
      <c r="AA9" s="19">
        <f>SUM(AA10:AA14)</f>
        <v>2810261</v>
      </c>
    </row>
    <row r="10" spans="1:27" ht="13.5">
      <c r="A10" s="5" t="s">
        <v>37</v>
      </c>
      <c r="B10" s="3"/>
      <c r="C10" s="22"/>
      <c r="D10" s="22"/>
      <c r="E10" s="23">
        <v>2775000</v>
      </c>
      <c r="F10" s="24">
        <v>2775000</v>
      </c>
      <c r="G10" s="24">
        <v>11257</v>
      </c>
      <c r="H10" s="24">
        <v>7870</v>
      </c>
      <c r="I10" s="24">
        <v>10427</v>
      </c>
      <c r="J10" s="24">
        <v>29554</v>
      </c>
      <c r="K10" s="24">
        <v>16980</v>
      </c>
      <c r="L10" s="24">
        <v>372949</v>
      </c>
      <c r="M10" s="24">
        <v>6285</v>
      </c>
      <c r="N10" s="24">
        <v>396214</v>
      </c>
      <c r="O10" s="24"/>
      <c r="P10" s="24"/>
      <c r="Q10" s="24"/>
      <c r="R10" s="24"/>
      <c r="S10" s="24"/>
      <c r="T10" s="24"/>
      <c r="U10" s="24"/>
      <c r="V10" s="24"/>
      <c r="W10" s="24">
        <v>425768</v>
      </c>
      <c r="X10" s="24">
        <v>1630000</v>
      </c>
      <c r="Y10" s="24">
        <v>-1204232</v>
      </c>
      <c r="Z10" s="6">
        <v>-73.88</v>
      </c>
      <c r="AA10" s="22">
        <v>2775000</v>
      </c>
    </row>
    <row r="11" spans="1:27" ht="13.5">
      <c r="A11" s="5" t="s">
        <v>38</v>
      </c>
      <c r="B11" s="3"/>
      <c r="C11" s="22"/>
      <c r="D11" s="22"/>
      <c r="E11" s="23">
        <v>2213</v>
      </c>
      <c r="F11" s="24">
        <v>2213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2213</v>
      </c>
      <c r="Y11" s="24">
        <v>-2213</v>
      </c>
      <c r="Z11" s="6">
        <v>-100</v>
      </c>
      <c r="AA11" s="22">
        <v>2213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33048</v>
      </c>
      <c r="F13" s="24">
        <v>33048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33048</v>
      </c>
      <c r="Y13" s="24">
        <v>-33048</v>
      </c>
      <c r="Z13" s="6">
        <v>-100</v>
      </c>
      <c r="AA13" s="22">
        <v>33048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12649665</v>
      </c>
      <c r="F15" s="21">
        <f t="shared" si="2"/>
        <v>12649665</v>
      </c>
      <c r="G15" s="21">
        <f t="shared" si="2"/>
        <v>1179492</v>
      </c>
      <c r="H15" s="21">
        <f t="shared" si="2"/>
        <v>1101526</v>
      </c>
      <c r="I15" s="21">
        <f t="shared" si="2"/>
        <v>1539884</v>
      </c>
      <c r="J15" s="21">
        <f t="shared" si="2"/>
        <v>3820902</v>
      </c>
      <c r="K15" s="21">
        <f t="shared" si="2"/>
        <v>509580</v>
      </c>
      <c r="L15" s="21">
        <f t="shared" si="2"/>
        <v>537608</v>
      </c>
      <c r="M15" s="21">
        <f t="shared" si="2"/>
        <v>239211</v>
      </c>
      <c r="N15" s="21">
        <f t="shared" si="2"/>
        <v>1286399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5107301</v>
      </c>
      <c r="X15" s="21">
        <f t="shared" si="2"/>
        <v>5957000</v>
      </c>
      <c r="Y15" s="21">
        <f t="shared" si="2"/>
        <v>-849699</v>
      </c>
      <c r="Z15" s="4">
        <f>+IF(X15&lt;&gt;0,+(Y15/X15)*100,0)</f>
        <v>-14.26387443343965</v>
      </c>
      <c r="AA15" s="19">
        <f>SUM(AA16:AA18)</f>
        <v>12649665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-288</v>
      </c>
      <c r="H16" s="24">
        <v>885598</v>
      </c>
      <c r="I16" s="24">
        <v>760846</v>
      </c>
      <c r="J16" s="24">
        <v>1646156</v>
      </c>
      <c r="K16" s="24">
        <v>298</v>
      </c>
      <c r="L16" s="24">
        <v>527108</v>
      </c>
      <c r="M16" s="24">
        <v>35554</v>
      </c>
      <c r="N16" s="24">
        <v>562960</v>
      </c>
      <c r="O16" s="24"/>
      <c r="P16" s="24"/>
      <c r="Q16" s="24"/>
      <c r="R16" s="24"/>
      <c r="S16" s="24"/>
      <c r="T16" s="24"/>
      <c r="U16" s="24"/>
      <c r="V16" s="24"/>
      <c r="W16" s="24">
        <v>2209116</v>
      </c>
      <c r="X16" s="24"/>
      <c r="Y16" s="24">
        <v>2209116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12649665</v>
      </c>
      <c r="F17" s="24">
        <v>12649665</v>
      </c>
      <c r="G17" s="24">
        <v>1179780</v>
      </c>
      <c r="H17" s="24">
        <v>215928</v>
      </c>
      <c r="I17" s="24">
        <v>779038</v>
      </c>
      <c r="J17" s="24">
        <v>2174746</v>
      </c>
      <c r="K17" s="24">
        <v>509282</v>
      </c>
      <c r="L17" s="24">
        <v>10500</v>
      </c>
      <c r="M17" s="24">
        <v>203657</v>
      </c>
      <c r="N17" s="24">
        <v>723439</v>
      </c>
      <c r="O17" s="24"/>
      <c r="P17" s="24"/>
      <c r="Q17" s="24"/>
      <c r="R17" s="24"/>
      <c r="S17" s="24"/>
      <c r="T17" s="24"/>
      <c r="U17" s="24"/>
      <c r="V17" s="24"/>
      <c r="W17" s="24">
        <v>2898185</v>
      </c>
      <c r="X17" s="24">
        <v>5957000</v>
      </c>
      <c r="Y17" s="24">
        <v>-3058815</v>
      </c>
      <c r="Z17" s="6">
        <v>-51.35</v>
      </c>
      <c r="AA17" s="22">
        <v>12649665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52632925</v>
      </c>
      <c r="F19" s="21">
        <f t="shared" si="3"/>
        <v>52632925</v>
      </c>
      <c r="G19" s="21">
        <f t="shared" si="3"/>
        <v>3060663</v>
      </c>
      <c r="H19" s="21">
        <f t="shared" si="3"/>
        <v>6200288</v>
      </c>
      <c r="I19" s="21">
        <f t="shared" si="3"/>
        <v>5654541</v>
      </c>
      <c r="J19" s="21">
        <f t="shared" si="3"/>
        <v>14915492</v>
      </c>
      <c r="K19" s="21">
        <f t="shared" si="3"/>
        <v>3809489</v>
      </c>
      <c r="L19" s="21">
        <f t="shared" si="3"/>
        <v>4044508</v>
      </c>
      <c r="M19" s="21">
        <f t="shared" si="3"/>
        <v>4891577</v>
      </c>
      <c r="N19" s="21">
        <f t="shared" si="3"/>
        <v>12745574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27661066</v>
      </c>
      <c r="X19" s="21">
        <f t="shared" si="3"/>
        <v>21789880</v>
      </c>
      <c r="Y19" s="21">
        <f t="shared" si="3"/>
        <v>5871186</v>
      </c>
      <c r="Z19" s="4">
        <f>+IF(X19&lt;&gt;0,+(Y19/X19)*100,0)</f>
        <v>26.9445540773974</v>
      </c>
      <c r="AA19" s="19">
        <f>SUM(AA20:AA23)</f>
        <v>52632925</v>
      </c>
    </row>
    <row r="20" spans="1:27" ht="13.5">
      <c r="A20" s="5" t="s">
        <v>47</v>
      </c>
      <c r="B20" s="3"/>
      <c r="C20" s="22"/>
      <c r="D20" s="22"/>
      <c r="E20" s="23">
        <v>32898000</v>
      </c>
      <c r="F20" s="24">
        <v>32898000</v>
      </c>
      <c r="G20" s="24">
        <v>2743028</v>
      </c>
      <c r="H20" s="24">
        <v>3417397</v>
      </c>
      <c r="I20" s="24">
        <v>2563901</v>
      </c>
      <c r="J20" s="24">
        <v>8724326</v>
      </c>
      <c r="K20" s="24">
        <v>2919848</v>
      </c>
      <c r="L20" s="24">
        <v>1022797</v>
      </c>
      <c r="M20" s="24">
        <v>2076244</v>
      </c>
      <c r="N20" s="24">
        <v>6018889</v>
      </c>
      <c r="O20" s="24"/>
      <c r="P20" s="24"/>
      <c r="Q20" s="24"/>
      <c r="R20" s="24"/>
      <c r="S20" s="24"/>
      <c r="T20" s="24"/>
      <c r="U20" s="24"/>
      <c r="V20" s="24"/>
      <c r="W20" s="24">
        <v>14743215</v>
      </c>
      <c r="X20" s="24">
        <v>15354172</v>
      </c>
      <c r="Y20" s="24">
        <v>-610957</v>
      </c>
      <c r="Z20" s="6">
        <v>-3.98</v>
      </c>
      <c r="AA20" s="22">
        <v>32898000</v>
      </c>
    </row>
    <row r="21" spans="1:27" ht="13.5">
      <c r="A21" s="5" t="s">
        <v>48</v>
      </c>
      <c r="B21" s="3"/>
      <c r="C21" s="22"/>
      <c r="D21" s="22"/>
      <c r="E21" s="23">
        <v>8297000</v>
      </c>
      <c r="F21" s="24">
        <v>8297000</v>
      </c>
      <c r="G21" s="24">
        <v>-91418</v>
      </c>
      <c r="H21" s="24">
        <v>2371309</v>
      </c>
      <c r="I21" s="24">
        <v>2674649</v>
      </c>
      <c r="J21" s="24">
        <v>4954540</v>
      </c>
      <c r="K21" s="24">
        <v>477548</v>
      </c>
      <c r="L21" s="24">
        <v>2619657</v>
      </c>
      <c r="M21" s="24">
        <v>2403408</v>
      </c>
      <c r="N21" s="24">
        <v>5500613</v>
      </c>
      <c r="O21" s="24"/>
      <c r="P21" s="24"/>
      <c r="Q21" s="24"/>
      <c r="R21" s="24"/>
      <c r="S21" s="24"/>
      <c r="T21" s="24"/>
      <c r="U21" s="24"/>
      <c r="V21" s="24"/>
      <c r="W21" s="24">
        <v>10455153</v>
      </c>
      <c r="X21" s="24">
        <v>4000002</v>
      </c>
      <c r="Y21" s="24">
        <v>6455151</v>
      </c>
      <c r="Z21" s="6">
        <v>161.38</v>
      </c>
      <c r="AA21" s="22">
        <v>8297000</v>
      </c>
    </row>
    <row r="22" spans="1:27" ht="13.5">
      <c r="A22" s="5" t="s">
        <v>49</v>
      </c>
      <c r="B22" s="3"/>
      <c r="C22" s="25"/>
      <c r="D22" s="25"/>
      <c r="E22" s="26">
        <v>9626000</v>
      </c>
      <c r="F22" s="27">
        <v>9626000</v>
      </c>
      <c r="G22" s="27">
        <v>266675</v>
      </c>
      <c r="H22" s="27">
        <v>267956</v>
      </c>
      <c r="I22" s="27">
        <v>272917</v>
      </c>
      <c r="J22" s="27">
        <v>807548</v>
      </c>
      <c r="K22" s="27">
        <v>269599</v>
      </c>
      <c r="L22" s="27">
        <v>259342</v>
      </c>
      <c r="M22" s="27">
        <v>268927</v>
      </c>
      <c r="N22" s="27">
        <v>797868</v>
      </c>
      <c r="O22" s="27"/>
      <c r="P22" s="27"/>
      <c r="Q22" s="27"/>
      <c r="R22" s="27"/>
      <c r="S22" s="27"/>
      <c r="T22" s="27"/>
      <c r="U22" s="27"/>
      <c r="V22" s="27"/>
      <c r="W22" s="27">
        <v>1605416</v>
      </c>
      <c r="X22" s="27">
        <v>1530000</v>
      </c>
      <c r="Y22" s="27">
        <v>75416</v>
      </c>
      <c r="Z22" s="7">
        <v>4.93</v>
      </c>
      <c r="AA22" s="25">
        <v>9626000</v>
      </c>
    </row>
    <row r="23" spans="1:27" ht="13.5">
      <c r="A23" s="5" t="s">
        <v>50</v>
      </c>
      <c r="B23" s="3"/>
      <c r="C23" s="22"/>
      <c r="D23" s="22"/>
      <c r="E23" s="23">
        <v>1811925</v>
      </c>
      <c r="F23" s="24">
        <v>1811925</v>
      </c>
      <c r="G23" s="24">
        <v>142378</v>
      </c>
      <c r="H23" s="24">
        <v>143626</v>
      </c>
      <c r="I23" s="24">
        <v>143074</v>
      </c>
      <c r="J23" s="24">
        <v>429078</v>
      </c>
      <c r="K23" s="24">
        <v>142494</v>
      </c>
      <c r="L23" s="24">
        <v>142712</v>
      </c>
      <c r="M23" s="24">
        <v>142998</v>
      </c>
      <c r="N23" s="24">
        <v>428204</v>
      </c>
      <c r="O23" s="24"/>
      <c r="P23" s="24"/>
      <c r="Q23" s="24"/>
      <c r="R23" s="24"/>
      <c r="S23" s="24"/>
      <c r="T23" s="24"/>
      <c r="U23" s="24"/>
      <c r="V23" s="24"/>
      <c r="W23" s="24">
        <v>857282</v>
      </c>
      <c r="X23" s="24">
        <v>905706</v>
      </c>
      <c r="Y23" s="24">
        <v>-48424</v>
      </c>
      <c r="Z23" s="6">
        <v>-5.35</v>
      </c>
      <c r="AA23" s="22">
        <v>1811925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133424149</v>
      </c>
      <c r="F25" s="42">
        <f t="shared" si="4"/>
        <v>133424149</v>
      </c>
      <c r="G25" s="42">
        <f t="shared" si="4"/>
        <v>25241775</v>
      </c>
      <c r="H25" s="42">
        <f t="shared" si="4"/>
        <v>9576728</v>
      </c>
      <c r="I25" s="42">
        <f t="shared" si="4"/>
        <v>8643792</v>
      </c>
      <c r="J25" s="42">
        <f t="shared" si="4"/>
        <v>43462295</v>
      </c>
      <c r="K25" s="42">
        <f t="shared" si="4"/>
        <v>5844609</v>
      </c>
      <c r="L25" s="42">
        <f t="shared" si="4"/>
        <v>23246919</v>
      </c>
      <c r="M25" s="42">
        <f t="shared" si="4"/>
        <v>6547452</v>
      </c>
      <c r="N25" s="42">
        <f t="shared" si="4"/>
        <v>35638980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79101275</v>
      </c>
      <c r="X25" s="42">
        <f t="shared" si="4"/>
        <v>63555101</v>
      </c>
      <c r="Y25" s="42">
        <f t="shared" si="4"/>
        <v>15546174</v>
      </c>
      <c r="Z25" s="43">
        <f>+IF(X25&lt;&gt;0,+(Y25/X25)*100,0)</f>
        <v>24.46093823373831</v>
      </c>
      <c r="AA25" s="40">
        <f>+AA5+AA9+AA15+AA19+AA24</f>
        <v>133424149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51599423</v>
      </c>
      <c r="F28" s="21">
        <f t="shared" si="5"/>
        <v>51599423</v>
      </c>
      <c r="G28" s="21">
        <f t="shared" si="5"/>
        <v>5944938</v>
      </c>
      <c r="H28" s="21">
        <f t="shared" si="5"/>
        <v>3531513</v>
      </c>
      <c r="I28" s="21">
        <f t="shared" si="5"/>
        <v>3604676</v>
      </c>
      <c r="J28" s="21">
        <f t="shared" si="5"/>
        <v>13081127</v>
      </c>
      <c r="K28" s="21">
        <f t="shared" si="5"/>
        <v>3655492</v>
      </c>
      <c r="L28" s="21">
        <f t="shared" si="5"/>
        <v>6011786</v>
      </c>
      <c r="M28" s="21">
        <f t="shared" si="5"/>
        <v>2797242</v>
      </c>
      <c r="N28" s="21">
        <f t="shared" si="5"/>
        <v>12464520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25545647</v>
      </c>
      <c r="X28" s="21">
        <f t="shared" si="5"/>
        <v>27742200</v>
      </c>
      <c r="Y28" s="21">
        <f t="shared" si="5"/>
        <v>-2196553</v>
      </c>
      <c r="Z28" s="4">
        <f>+IF(X28&lt;&gt;0,+(Y28/X28)*100,0)</f>
        <v>-7.917731830929053</v>
      </c>
      <c r="AA28" s="19">
        <f>SUM(AA29:AA31)</f>
        <v>51599423</v>
      </c>
    </row>
    <row r="29" spans="1:27" ht="13.5">
      <c r="A29" s="5" t="s">
        <v>33</v>
      </c>
      <c r="B29" s="3"/>
      <c r="C29" s="22"/>
      <c r="D29" s="22"/>
      <c r="E29" s="23">
        <v>24965656</v>
      </c>
      <c r="F29" s="24">
        <v>24965656</v>
      </c>
      <c r="G29" s="24">
        <v>3707654</v>
      </c>
      <c r="H29" s="24">
        <v>1503896</v>
      </c>
      <c r="I29" s="24">
        <v>1783837</v>
      </c>
      <c r="J29" s="24">
        <v>6995387</v>
      </c>
      <c r="K29" s="24">
        <v>1512000</v>
      </c>
      <c r="L29" s="24">
        <v>1348944</v>
      </c>
      <c r="M29" s="24">
        <v>1179596</v>
      </c>
      <c r="N29" s="24">
        <v>4040540</v>
      </c>
      <c r="O29" s="24"/>
      <c r="P29" s="24"/>
      <c r="Q29" s="24"/>
      <c r="R29" s="24"/>
      <c r="S29" s="24"/>
      <c r="T29" s="24"/>
      <c r="U29" s="24"/>
      <c r="V29" s="24"/>
      <c r="W29" s="24">
        <v>11035927</v>
      </c>
      <c r="X29" s="24">
        <v>13425456</v>
      </c>
      <c r="Y29" s="24">
        <v>-2389529</v>
      </c>
      <c r="Z29" s="6">
        <v>-17.8</v>
      </c>
      <c r="AA29" s="22">
        <v>24965656</v>
      </c>
    </row>
    <row r="30" spans="1:27" ht="13.5">
      <c r="A30" s="5" t="s">
        <v>34</v>
      </c>
      <c r="B30" s="3"/>
      <c r="C30" s="25"/>
      <c r="D30" s="25"/>
      <c r="E30" s="26">
        <v>16614975</v>
      </c>
      <c r="F30" s="27">
        <v>16614975</v>
      </c>
      <c r="G30" s="27">
        <v>667791</v>
      </c>
      <c r="H30" s="27">
        <v>1268658</v>
      </c>
      <c r="I30" s="27">
        <v>1374409</v>
      </c>
      <c r="J30" s="27">
        <v>3310858</v>
      </c>
      <c r="K30" s="27">
        <v>1175531</v>
      </c>
      <c r="L30" s="27">
        <v>3532521</v>
      </c>
      <c r="M30" s="27">
        <v>1054304</v>
      </c>
      <c r="N30" s="27">
        <v>5762356</v>
      </c>
      <c r="O30" s="27"/>
      <c r="P30" s="27"/>
      <c r="Q30" s="27"/>
      <c r="R30" s="27"/>
      <c r="S30" s="27"/>
      <c r="T30" s="27"/>
      <c r="U30" s="27"/>
      <c r="V30" s="27"/>
      <c r="W30" s="27">
        <v>9073214</v>
      </c>
      <c r="X30" s="27">
        <v>8307348</v>
      </c>
      <c r="Y30" s="27">
        <v>765866</v>
      </c>
      <c r="Z30" s="7">
        <v>9.22</v>
      </c>
      <c r="AA30" s="25">
        <v>16614975</v>
      </c>
    </row>
    <row r="31" spans="1:27" ht="13.5">
      <c r="A31" s="5" t="s">
        <v>35</v>
      </c>
      <c r="B31" s="3"/>
      <c r="C31" s="22"/>
      <c r="D31" s="22"/>
      <c r="E31" s="23">
        <v>10018792</v>
      </c>
      <c r="F31" s="24">
        <v>10018792</v>
      </c>
      <c r="G31" s="24">
        <v>1569493</v>
      </c>
      <c r="H31" s="24">
        <v>758959</v>
      </c>
      <c r="I31" s="24">
        <v>446430</v>
      </c>
      <c r="J31" s="24">
        <v>2774882</v>
      </c>
      <c r="K31" s="24">
        <v>967961</v>
      </c>
      <c r="L31" s="24">
        <v>1130321</v>
      </c>
      <c r="M31" s="24">
        <v>563342</v>
      </c>
      <c r="N31" s="24">
        <v>2661624</v>
      </c>
      <c r="O31" s="24"/>
      <c r="P31" s="24"/>
      <c r="Q31" s="24"/>
      <c r="R31" s="24"/>
      <c r="S31" s="24"/>
      <c r="T31" s="24"/>
      <c r="U31" s="24"/>
      <c r="V31" s="24"/>
      <c r="W31" s="24">
        <v>5436506</v>
      </c>
      <c r="X31" s="24">
        <v>6009396</v>
      </c>
      <c r="Y31" s="24">
        <v>-572890</v>
      </c>
      <c r="Z31" s="6">
        <v>-9.53</v>
      </c>
      <c r="AA31" s="22">
        <v>10018792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4469383</v>
      </c>
      <c r="F32" s="21">
        <f t="shared" si="6"/>
        <v>4469383</v>
      </c>
      <c r="G32" s="21">
        <f t="shared" si="6"/>
        <v>437063</v>
      </c>
      <c r="H32" s="21">
        <f t="shared" si="6"/>
        <v>337933</v>
      </c>
      <c r="I32" s="21">
        <f t="shared" si="6"/>
        <v>377552</v>
      </c>
      <c r="J32" s="21">
        <f t="shared" si="6"/>
        <v>1152548</v>
      </c>
      <c r="K32" s="21">
        <f t="shared" si="6"/>
        <v>393163</v>
      </c>
      <c r="L32" s="21">
        <f t="shared" si="6"/>
        <v>341505</v>
      </c>
      <c r="M32" s="21">
        <f t="shared" si="6"/>
        <v>319064</v>
      </c>
      <c r="N32" s="21">
        <f t="shared" si="6"/>
        <v>1053732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2206280</v>
      </c>
      <c r="X32" s="21">
        <f t="shared" si="6"/>
        <v>3308406</v>
      </c>
      <c r="Y32" s="21">
        <f t="shared" si="6"/>
        <v>-1102126</v>
      </c>
      <c r="Z32" s="4">
        <f>+IF(X32&lt;&gt;0,+(Y32/X32)*100,0)</f>
        <v>-33.31290053276412</v>
      </c>
      <c r="AA32" s="19">
        <f>SUM(AA33:AA37)</f>
        <v>4469383</v>
      </c>
    </row>
    <row r="33" spans="1:27" ht="13.5">
      <c r="A33" s="5" t="s">
        <v>37</v>
      </c>
      <c r="B33" s="3"/>
      <c r="C33" s="22"/>
      <c r="D33" s="22"/>
      <c r="E33" s="23">
        <v>2065000</v>
      </c>
      <c r="F33" s="24">
        <v>2065000</v>
      </c>
      <c r="G33" s="24">
        <v>304575</v>
      </c>
      <c r="H33" s="24">
        <v>337933</v>
      </c>
      <c r="I33" s="24">
        <v>377552</v>
      </c>
      <c r="J33" s="24">
        <v>1020060</v>
      </c>
      <c r="K33" s="24">
        <v>393163</v>
      </c>
      <c r="L33" s="24">
        <v>341505</v>
      </c>
      <c r="M33" s="24">
        <v>319064</v>
      </c>
      <c r="N33" s="24">
        <v>1053732</v>
      </c>
      <c r="O33" s="24"/>
      <c r="P33" s="24"/>
      <c r="Q33" s="24"/>
      <c r="R33" s="24"/>
      <c r="S33" s="24"/>
      <c r="T33" s="24"/>
      <c r="U33" s="24"/>
      <c r="V33" s="24"/>
      <c r="W33" s="24">
        <v>2073792</v>
      </c>
      <c r="X33" s="24">
        <v>1032390</v>
      </c>
      <c r="Y33" s="24">
        <v>1041402</v>
      </c>
      <c r="Z33" s="6">
        <v>100.87</v>
      </c>
      <c r="AA33" s="22">
        <v>2065000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132488</v>
      </c>
      <c r="H34" s="24"/>
      <c r="I34" s="24"/>
      <c r="J34" s="24">
        <v>132488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132488</v>
      </c>
      <c r="X34" s="24">
        <v>1073784</v>
      </c>
      <c r="Y34" s="24">
        <v>-941296</v>
      </c>
      <c r="Z34" s="6">
        <v>-87.66</v>
      </c>
      <c r="AA34" s="22"/>
    </row>
    <row r="35" spans="1:27" ht="13.5">
      <c r="A35" s="5" t="s">
        <v>39</v>
      </c>
      <c r="B35" s="3"/>
      <c r="C35" s="22"/>
      <c r="D35" s="22"/>
      <c r="E35" s="23">
        <v>2150383</v>
      </c>
      <c r="F35" s="24">
        <v>2150383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1075194</v>
      </c>
      <c r="Y35" s="24">
        <v>-1075194</v>
      </c>
      <c r="Z35" s="6">
        <v>-100</v>
      </c>
      <c r="AA35" s="22">
        <v>2150383</v>
      </c>
    </row>
    <row r="36" spans="1:27" ht="13.5">
      <c r="A36" s="5" t="s">
        <v>40</v>
      </c>
      <c r="B36" s="3"/>
      <c r="C36" s="22"/>
      <c r="D36" s="22"/>
      <c r="E36" s="23">
        <v>254000</v>
      </c>
      <c r="F36" s="24">
        <v>254000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127038</v>
      </c>
      <c r="Y36" s="24">
        <v>-127038</v>
      </c>
      <c r="Z36" s="6">
        <v>-100</v>
      </c>
      <c r="AA36" s="22">
        <v>254000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13854794</v>
      </c>
      <c r="F38" s="21">
        <f t="shared" si="7"/>
        <v>13854794</v>
      </c>
      <c r="G38" s="21">
        <f t="shared" si="7"/>
        <v>953205</v>
      </c>
      <c r="H38" s="21">
        <f t="shared" si="7"/>
        <v>995587</v>
      </c>
      <c r="I38" s="21">
        <f t="shared" si="7"/>
        <v>1431159</v>
      </c>
      <c r="J38" s="21">
        <f t="shared" si="7"/>
        <v>3379951</v>
      </c>
      <c r="K38" s="21">
        <f t="shared" si="7"/>
        <v>981776</v>
      </c>
      <c r="L38" s="21">
        <f t="shared" si="7"/>
        <v>1128452</v>
      </c>
      <c r="M38" s="21">
        <f t="shared" si="7"/>
        <v>1008908</v>
      </c>
      <c r="N38" s="21">
        <f t="shared" si="7"/>
        <v>3119136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6499087</v>
      </c>
      <c r="X38" s="21">
        <f t="shared" si="7"/>
        <v>6928182</v>
      </c>
      <c r="Y38" s="21">
        <f t="shared" si="7"/>
        <v>-429095</v>
      </c>
      <c r="Z38" s="4">
        <f>+IF(X38&lt;&gt;0,+(Y38/X38)*100,0)</f>
        <v>-6.193471822766781</v>
      </c>
      <c r="AA38" s="19">
        <f>SUM(AA39:AA41)</f>
        <v>13854794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449534</v>
      </c>
      <c r="H39" s="24">
        <v>403436</v>
      </c>
      <c r="I39" s="24">
        <v>847645</v>
      </c>
      <c r="J39" s="24">
        <v>1700615</v>
      </c>
      <c r="K39" s="24">
        <v>442558</v>
      </c>
      <c r="L39" s="24">
        <v>518676</v>
      </c>
      <c r="M39" s="24">
        <v>460937</v>
      </c>
      <c r="N39" s="24">
        <v>1422171</v>
      </c>
      <c r="O39" s="24"/>
      <c r="P39" s="24"/>
      <c r="Q39" s="24"/>
      <c r="R39" s="24"/>
      <c r="S39" s="24"/>
      <c r="T39" s="24"/>
      <c r="U39" s="24"/>
      <c r="V39" s="24"/>
      <c r="W39" s="24">
        <v>3122786</v>
      </c>
      <c r="X39" s="24"/>
      <c r="Y39" s="24">
        <v>3122786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13854794</v>
      </c>
      <c r="F40" s="24">
        <v>13854794</v>
      </c>
      <c r="G40" s="24">
        <v>503671</v>
      </c>
      <c r="H40" s="24">
        <v>592151</v>
      </c>
      <c r="I40" s="24">
        <v>583514</v>
      </c>
      <c r="J40" s="24">
        <v>1679336</v>
      </c>
      <c r="K40" s="24">
        <v>539218</v>
      </c>
      <c r="L40" s="24">
        <v>609776</v>
      </c>
      <c r="M40" s="24">
        <v>547971</v>
      </c>
      <c r="N40" s="24">
        <v>1696965</v>
      </c>
      <c r="O40" s="24"/>
      <c r="P40" s="24"/>
      <c r="Q40" s="24"/>
      <c r="R40" s="24"/>
      <c r="S40" s="24"/>
      <c r="T40" s="24"/>
      <c r="U40" s="24"/>
      <c r="V40" s="24"/>
      <c r="W40" s="24">
        <v>3376301</v>
      </c>
      <c r="X40" s="24">
        <v>6928182</v>
      </c>
      <c r="Y40" s="24">
        <v>-3551881</v>
      </c>
      <c r="Z40" s="6">
        <v>-51.27</v>
      </c>
      <c r="AA40" s="22">
        <v>13854794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51276752</v>
      </c>
      <c r="F42" s="21">
        <f t="shared" si="8"/>
        <v>51276752</v>
      </c>
      <c r="G42" s="21">
        <f t="shared" si="8"/>
        <v>9404377</v>
      </c>
      <c r="H42" s="21">
        <f t="shared" si="8"/>
        <v>2737537</v>
      </c>
      <c r="I42" s="21">
        <f t="shared" si="8"/>
        <v>1724659</v>
      </c>
      <c r="J42" s="21">
        <f t="shared" si="8"/>
        <v>13866573</v>
      </c>
      <c r="K42" s="21">
        <f t="shared" si="8"/>
        <v>3319231</v>
      </c>
      <c r="L42" s="21">
        <f t="shared" si="8"/>
        <v>3399529</v>
      </c>
      <c r="M42" s="21">
        <f t="shared" si="8"/>
        <v>3941126</v>
      </c>
      <c r="N42" s="21">
        <f t="shared" si="8"/>
        <v>10659886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24526459</v>
      </c>
      <c r="X42" s="21">
        <f t="shared" si="8"/>
        <v>22638378</v>
      </c>
      <c r="Y42" s="21">
        <f t="shared" si="8"/>
        <v>1888081</v>
      </c>
      <c r="Z42" s="4">
        <f>+IF(X42&lt;&gt;0,+(Y42/X42)*100,0)</f>
        <v>8.340177904971814</v>
      </c>
      <c r="AA42" s="19">
        <f>SUM(AA43:AA46)</f>
        <v>51276752</v>
      </c>
    </row>
    <row r="43" spans="1:27" ht="13.5">
      <c r="A43" s="5" t="s">
        <v>47</v>
      </c>
      <c r="B43" s="3"/>
      <c r="C43" s="22"/>
      <c r="D43" s="22"/>
      <c r="E43" s="23">
        <v>27926301</v>
      </c>
      <c r="F43" s="24">
        <v>27926301</v>
      </c>
      <c r="G43" s="24">
        <v>8062757</v>
      </c>
      <c r="H43" s="24">
        <v>90738</v>
      </c>
      <c r="I43" s="24">
        <v>774780</v>
      </c>
      <c r="J43" s="24">
        <v>8928275</v>
      </c>
      <c r="K43" s="24">
        <v>2089732</v>
      </c>
      <c r="L43" s="24">
        <v>194174</v>
      </c>
      <c r="M43" s="24">
        <v>1969925</v>
      </c>
      <c r="N43" s="24">
        <v>4253831</v>
      </c>
      <c r="O43" s="24"/>
      <c r="P43" s="24"/>
      <c r="Q43" s="24"/>
      <c r="R43" s="24"/>
      <c r="S43" s="24"/>
      <c r="T43" s="24"/>
      <c r="U43" s="24"/>
      <c r="V43" s="24"/>
      <c r="W43" s="24">
        <v>13182106</v>
      </c>
      <c r="X43" s="24">
        <v>13963152</v>
      </c>
      <c r="Y43" s="24">
        <v>-781046</v>
      </c>
      <c r="Z43" s="6">
        <v>-5.59</v>
      </c>
      <c r="AA43" s="22">
        <v>27926301</v>
      </c>
    </row>
    <row r="44" spans="1:27" ht="13.5">
      <c r="A44" s="5" t="s">
        <v>48</v>
      </c>
      <c r="B44" s="3"/>
      <c r="C44" s="22"/>
      <c r="D44" s="22"/>
      <c r="E44" s="23">
        <v>9753167</v>
      </c>
      <c r="F44" s="24">
        <v>9753167</v>
      </c>
      <c r="G44" s="24">
        <v>260187</v>
      </c>
      <c r="H44" s="24">
        <v>2083819</v>
      </c>
      <c r="I44" s="24">
        <v>362551</v>
      </c>
      <c r="J44" s="24">
        <v>2706557</v>
      </c>
      <c r="K44" s="24">
        <v>466052</v>
      </c>
      <c r="L44" s="24">
        <v>2135043</v>
      </c>
      <c r="M44" s="24">
        <v>1052018</v>
      </c>
      <c r="N44" s="24">
        <v>3653113</v>
      </c>
      <c r="O44" s="24"/>
      <c r="P44" s="24"/>
      <c r="Q44" s="24"/>
      <c r="R44" s="24"/>
      <c r="S44" s="24"/>
      <c r="T44" s="24"/>
      <c r="U44" s="24"/>
      <c r="V44" s="24"/>
      <c r="W44" s="24">
        <v>6359670</v>
      </c>
      <c r="X44" s="24">
        <v>3876582</v>
      </c>
      <c r="Y44" s="24">
        <v>2483088</v>
      </c>
      <c r="Z44" s="6">
        <v>64.05</v>
      </c>
      <c r="AA44" s="22">
        <v>9753167</v>
      </c>
    </row>
    <row r="45" spans="1:27" ht="13.5">
      <c r="A45" s="5" t="s">
        <v>49</v>
      </c>
      <c r="B45" s="3"/>
      <c r="C45" s="25"/>
      <c r="D45" s="25"/>
      <c r="E45" s="26">
        <v>10214321</v>
      </c>
      <c r="F45" s="27">
        <v>10214321</v>
      </c>
      <c r="G45" s="27">
        <v>852564</v>
      </c>
      <c r="H45" s="27">
        <v>276923</v>
      </c>
      <c r="I45" s="27">
        <v>348072</v>
      </c>
      <c r="J45" s="27">
        <v>1477559</v>
      </c>
      <c r="K45" s="27">
        <v>479183</v>
      </c>
      <c r="L45" s="27">
        <v>502585</v>
      </c>
      <c r="M45" s="27">
        <v>580632</v>
      </c>
      <c r="N45" s="27">
        <v>1562400</v>
      </c>
      <c r="O45" s="27"/>
      <c r="P45" s="27"/>
      <c r="Q45" s="27"/>
      <c r="R45" s="27"/>
      <c r="S45" s="27"/>
      <c r="T45" s="27"/>
      <c r="U45" s="27"/>
      <c r="V45" s="27"/>
      <c r="W45" s="27">
        <v>3039959</v>
      </c>
      <c r="X45" s="27">
        <v>3107160</v>
      </c>
      <c r="Y45" s="27">
        <v>-67201</v>
      </c>
      <c r="Z45" s="7">
        <v>-2.16</v>
      </c>
      <c r="AA45" s="25">
        <v>10214321</v>
      </c>
    </row>
    <row r="46" spans="1:27" ht="13.5">
      <c r="A46" s="5" t="s">
        <v>50</v>
      </c>
      <c r="B46" s="3"/>
      <c r="C46" s="22"/>
      <c r="D46" s="22"/>
      <c r="E46" s="23">
        <v>3382963</v>
      </c>
      <c r="F46" s="24">
        <v>3382963</v>
      </c>
      <c r="G46" s="24">
        <v>228869</v>
      </c>
      <c r="H46" s="24">
        <v>286057</v>
      </c>
      <c r="I46" s="24">
        <v>239256</v>
      </c>
      <c r="J46" s="24">
        <v>754182</v>
      </c>
      <c r="K46" s="24">
        <v>284264</v>
      </c>
      <c r="L46" s="24">
        <v>567727</v>
      </c>
      <c r="M46" s="24">
        <v>338551</v>
      </c>
      <c r="N46" s="24">
        <v>1190542</v>
      </c>
      <c r="O46" s="24"/>
      <c r="P46" s="24"/>
      <c r="Q46" s="24"/>
      <c r="R46" s="24"/>
      <c r="S46" s="24"/>
      <c r="T46" s="24"/>
      <c r="U46" s="24"/>
      <c r="V46" s="24"/>
      <c r="W46" s="24">
        <v>1944724</v>
      </c>
      <c r="X46" s="24">
        <v>1691484</v>
      </c>
      <c r="Y46" s="24">
        <v>253240</v>
      </c>
      <c r="Z46" s="6">
        <v>14.97</v>
      </c>
      <c r="AA46" s="22">
        <v>3382963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121200352</v>
      </c>
      <c r="F48" s="42">
        <f t="shared" si="9"/>
        <v>121200352</v>
      </c>
      <c r="G48" s="42">
        <f t="shared" si="9"/>
        <v>16739583</v>
      </c>
      <c r="H48" s="42">
        <f t="shared" si="9"/>
        <v>7602570</v>
      </c>
      <c r="I48" s="42">
        <f t="shared" si="9"/>
        <v>7138046</v>
      </c>
      <c r="J48" s="42">
        <f t="shared" si="9"/>
        <v>31480199</v>
      </c>
      <c r="K48" s="42">
        <f t="shared" si="9"/>
        <v>8349662</v>
      </c>
      <c r="L48" s="42">
        <f t="shared" si="9"/>
        <v>10881272</v>
      </c>
      <c r="M48" s="42">
        <f t="shared" si="9"/>
        <v>8066340</v>
      </c>
      <c r="N48" s="42">
        <f t="shared" si="9"/>
        <v>27297274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58777473</v>
      </c>
      <c r="X48" s="42">
        <f t="shared" si="9"/>
        <v>60617166</v>
      </c>
      <c r="Y48" s="42">
        <f t="shared" si="9"/>
        <v>-1839693</v>
      </c>
      <c r="Z48" s="43">
        <f>+IF(X48&lt;&gt;0,+(Y48/X48)*100,0)</f>
        <v>-3.034937331118383</v>
      </c>
      <c r="AA48" s="40">
        <f>+AA28+AA32+AA38+AA42+AA47</f>
        <v>121200352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12223797</v>
      </c>
      <c r="F49" s="46">
        <f t="shared" si="10"/>
        <v>12223797</v>
      </c>
      <c r="G49" s="46">
        <f t="shared" si="10"/>
        <v>8502192</v>
      </c>
      <c r="H49" s="46">
        <f t="shared" si="10"/>
        <v>1974158</v>
      </c>
      <c r="I49" s="46">
        <f t="shared" si="10"/>
        <v>1505746</v>
      </c>
      <c r="J49" s="46">
        <f t="shared" si="10"/>
        <v>11982096</v>
      </c>
      <c r="K49" s="46">
        <f t="shared" si="10"/>
        <v>-2505053</v>
      </c>
      <c r="L49" s="46">
        <f t="shared" si="10"/>
        <v>12365647</v>
      </c>
      <c r="M49" s="46">
        <f t="shared" si="10"/>
        <v>-1518888</v>
      </c>
      <c r="N49" s="46">
        <f t="shared" si="10"/>
        <v>8341706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20323802</v>
      </c>
      <c r="X49" s="46">
        <f>IF(F25=F48,0,X25-X48)</f>
        <v>2937935</v>
      </c>
      <c r="Y49" s="46">
        <f t="shared" si="10"/>
        <v>17385867</v>
      </c>
      <c r="Z49" s="47">
        <f>+IF(X49&lt;&gt;0,+(Y49/X49)*100,0)</f>
        <v>591.7716695570188</v>
      </c>
      <c r="AA49" s="44">
        <f>+AA25-AA48</f>
        <v>12223797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255596706</v>
      </c>
      <c r="F5" s="21">
        <f t="shared" si="0"/>
        <v>255596706</v>
      </c>
      <c r="G5" s="21">
        <f t="shared" si="0"/>
        <v>17088255</v>
      </c>
      <c r="H5" s="21">
        <f t="shared" si="0"/>
        <v>6137396</v>
      </c>
      <c r="I5" s="21">
        <f t="shared" si="0"/>
        <v>6162373</v>
      </c>
      <c r="J5" s="21">
        <f t="shared" si="0"/>
        <v>29388024</v>
      </c>
      <c r="K5" s="21">
        <f t="shared" si="0"/>
        <v>6079501</v>
      </c>
      <c r="L5" s="21">
        <f t="shared" si="0"/>
        <v>74774052</v>
      </c>
      <c r="M5" s="21">
        <f t="shared" si="0"/>
        <v>31501112</v>
      </c>
      <c r="N5" s="21">
        <f t="shared" si="0"/>
        <v>112354665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141742689</v>
      </c>
      <c r="X5" s="21">
        <f t="shared" si="0"/>
        <v>138814000</v>
      </c>
      <c r="Y5" s="21">
        <f t="shared" si="0"/>
        <v>2928689</v>
      </c>
      <c r="Z5" s="4">
        <f>+IF(X5&lt;&gt;0,+(Y5/X5)*100,0)</f>
        <v>2.109793680752662</v>
      </c>
      <c r="AA5" s="19">
        <f>SUM(AA6:AA8)</f>
        <v>255596706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254671206</v>
      </c>
      <c r="F7" s="27">
        <v>254671206</v>
      </c>
      <c r="G7" s="27">
        <v>17088255</v>
      </c>
      <c r="H7" s="27">
        <v>6102113</v>
      </c>
      <c r="I7" s="27">
        <v>6162373</v>
      </c>
      <c r="J7" s="27">
        <v>29352741</v>
      </c>
      <c r="K7" s="27">
        <v>6079501</v>
      </c>
      <c r="L7" s="27">
        <v>74736309</v>
      </c>
      <c r="M7" s="27">
        <v>31501112</v>
      </c>
      <c r="N7" s="27">
        <v>112316922</v>
      </c>
      <c r="O7" s="27"/>
      <c r="P7" s="27"/>
      <c r="Q7" s="27"/>
      <c r="R7" s="27"/>
      <c r="S7" s="27"/>
      <c r="T7" s="27"/>
      <c r="U7" s="27"/>
      <c r="V7" s="27"/>
      <c r="W7" s="27">
        <v>141669663</v>
      </c>
      <c r="X7" s="27">
        <v>138352000</v>
      </c>
      <c r="Y7" s="27">
        <v>3317663</v>
      </c>
      <c r="Z7" s="7">
        <v>2.4</v>
      </c>
      <c r="AA7" s="25">
        <v>254671206</v>
      </c>
    </row>
    <row r="8" spans="1:27" ht="13.5">
      <c r="A8" s="5" t="s">
        <v>35</v>
      </c>
      <c r="B8" s="3"/>
      <c r="C8" s="22"/>
      <c r="D8" s="22"/>
      <c r="E8" s="23">
        <v>925500</v>
      </c>
      <c r="F8" s="24">
        <v>925500</v>
      </c>
      <c r="G8" s="24"/>
      <c r="H8" s="24">
        <v>35283</v>
      </c>
      <c r="I8" s="24"/>
      <c r="J8" s="24">
        <v>35283</v>
      </c>
      <c r="K8" s="24"/>
      <c r="L8" s="24">
        <v>37743</v>
      </c>
      <c r="M8" s="24"/>
      <c r="N8" s="24">
        <v>37743</v>
      </c>
      <c r="O8" s="24"/>
      <c r="P8" s="24"/>
      <c r="Q8" s="24"/>
      <c r="R8" s="24"/>
      <c r="S8" s="24"/>
      <c r="T8" s="24"/>
      <c r="U8" s="24"/>
      <c r="V8" s="24"/>
      <c r="W8" s="24">
        <v>73026</v>
      </c>
      <c r="X8" s="24">
        <v>462000</v>
      </c>
      <c r="Y8" s="24">
        <v>-388974</v>
      </c>
      <c r="Z8" s="6">
        <v>-84.19</v>
      </c>
      <c r="AA8" s="22">
        <v>925500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3933000</v>
      </c>
      <c r="F9" s="21">
        <f t="shared" si="1"/>
        <v>3933000</v>
      </c>
      <c r="G9" s="21">
        <f t="shared" si="1"/>
        <v>2996</v>
      </c>
      <c r="H9" s="21">
        <f t="shared" si="1"/>
        <v>916</v>
      </c>
      <c r="I9" s="21">
        <f t="shared" si="1"/>
        <v>1378</v>
      </c>
      <c r="J9" s="21">
        <f t="shared" si="1"/>
        <v>5290</v>
      </c>
      <c r="K9" s="21">
        <f t="shared" si="1"/>
        <v>899</v>
      </c>
      <c r="L9" s="21">
        <f t="shared" si="1"/>
        <v>1964</v>
      </c>
      <c r="M9" s="21">
        <f t="shared" si="1"/>
        <v>3188</v>
      </c>
      <c r="N9" s="21">
        <f t="shared" si="1"/>
        <v>6051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11341</v>
      </c>
      <c r="X9" s="21">
        <f t="shared" si="1"/>
        <v>2139000</v>
      </c>
      <c r="Y9" s="21">
        <f t="shared" si="1"/>
        <v>-2127659</v>
      </c>
      <c r="Z9" s="4">
        <f>+IF(X9&lt;&gt;0,+(Y9/X9)*100,0)</f>
        <v>-99.469798971482</v>
      </c>
      <c r="AA9" s="19">
        <f>SUM(AA10:AA14)</f>
        <v>3933000</v>
      </c>
    </row>
    <row r="10" spans="1:27" ht="13.5">
      <c r="A10" s="5" t="s">
        <v>37</v>
      </c>
      <c r="B10" s="3"/>
      <c r="C10" s="22"/>
      <c r="D10" s="22"/>
      <c r="E10" s="23">
        <v>422000</v>
      </c>
      <c r="F10" s="24">
        <v>422000</v>
      </c>
      <c r="G10" s="24">
        <v>2996</v>
      </c>
      <c r="H10" s="24">
        <v>916</v>
      </c>
      <c r="I10" s="24">
        <v>1378</v>
      </c>
      <c r="J10" s="24">
        <v>5290</v>
      </c>
      <c r="K10" s="24">
        <v>899</v>
      </c>
      <c r="L10" s="24">
        <v>1964</v>
      </c>
      <c r="M10" s="24">
        <v>3188</v>
      </c>
      <c r="N10" s="24">
        <v>6051</v>
      </c>
      <c r="O10" s="24"/>
      <c r="P10" s="24"/>
      <c r="Q10" s="24"/>
      <c r="R10" s="24"/>
      <c r="S10" s="24"/>
      <c r="T10" s="24"/>
      <c r="U10" s="24"/>
      <c r="V10" s="24"/>
      <c r="W10" s="24">
        <v>11341</v>
      </c>
      <c r="X10" s="24">
        <v>400000</v>
      </c>
      <c r="Y10" s="24">
        <v>-388659</v>
      </c>
      <c r="Z10" s="6">
        <v>-97.16</v>
      </c>
      <c r="AA10" s="22">
        <v>422000</v>
      </c>
    </row>
    <row r="11" spans="1:27" ht="13.5">
      <c r="A11" s="5" t="s">
        <v>38</v>
      </c>
      <c r="B11" s="3"/>
      <c r="C11" s="22"/>
      <c r="D11" s="22"/>
      <c r="E11" s="23">
        <v>11000</v>
      </c>
      <c r="F11" s="24">
        <v>11000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2000</v>
      </c>
      <c r="Y11" s="24">
        <v>-2000</v>
      </c>
      <c r="Z11" s="6">
        <v>-100</v>
      </c>
      <c r="AA11" s="22">
        <v>11000</v>
      </c>
    </row>
    <row r="12" spans="1:27" ht="13.5">
      <c r="A12" s="5" t="s">
        <v>39</v>
      </c>
      <c r="B12" s="3"/>
      <c r="C12" s="22"/>
      <c r="D12" s="22"/>
      <c r="E12" s="23">
        <v>3500000</v>
      </c>
      <c r="F12" s="24">
        <v>3500000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1737000</v>
      </c>
      <c r="Y12" s="24">
        <v>-1737000</v>
      </c>
      <c r="Z12" s="6">
        <v>-100</v>
      </c>
      <c r="AA12" s="22">
        <v>3500000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3467848</v>
      </c>
      <c r="F15" s="21">
        <f t="shared" si="2"/>
        <v>3467848</v>
      </c>
      <c r="G15" s="21">
        <f t="shared" si="2"/>
        <v>6765</v>
      </c>
      <c r="H15" s="21">
        <f t="shared" si="2"/>
        <v>6573</v>
      </c>
      <c r="I15" s="21">
        <f t="shared" si="2"/>
        <v>5946</v>
      </c>
      <c r="J15" s="21">
        <f t="shared" si="2"/>
        <v>19284</v>
      </c>
      <c r="K15" s="21">
        <f t="shared" si="2"/>
        <v>7616</v>
      </c>
      <c r="L15" s="21">
        <f t="shared" si="2"/>
        <v>13656</v>
      </c>
      <c r="M15" s="21">
        <f t="shared" si="2"/>
        <v>902</v>
      </c>
      <c r="N15" s="21">
        <f t="shared" si="2"/>
        <v>22174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41458</v>
      </c>
      <c r="X15" s="21">
        <f t="shared" si="2"/>
        <v>102000</v>
      </c>
      <c r="Y15" s="21">
        <f t="shared" si="2"/>
        <v>-60542</v>
      </c>
      <c r="Z15" s="4">
        <f>+IF(X15&lt;&gt;0,+(Y15/X15)*100,0)</f>
        <v>-59.35490196078431</v>
      </c>
      <c r="AA15" s="19">
        <f>SUM(AA16:AA18)</f>
        <v>3467848</v>
      </c>
    </row>
    <row r="16" spans="1:27" ht="13.5">
      <c r="A16" s="5" t="s">
        <v>43</v>
      </c>
      <c r="B16" s="3"/>
      <c r="C16" s="22"/>
      <c r="D16" s="22"/>
      <c r="E16" s="23">
        <v>200000</v>
      </c>
      <c r="F16" s="24">
        <v>200000</v>
      </c>
      <c r="G16" s="24">
        <v>6765</v>
      </c>
      <c r="H16" s="24">
        <v>6573</v>
      </c>
      <c r="I16" s="24">
        <v>5946</v>
      </c>
      <c r="J16" s="24">
        <v>19284</v>
      </c>
      <c r="K16" s="24">
        <v>7616</v>
      </c>
      <c r="L16" s="24">
        <v>13656</v>
      </c>
      <c r="M16" s="24">
        <v>902</v>
      </c>
      <c r="N16" s="24">
        <v>22174</v>
      </c>
      <c r="O16" s="24"/>
      <c r="P16" s="24"/>
      <c r="Q16" s="24"/>
      <c r="R16" s="24"/>
      <c r="S16" s="24"/>
      <c r="T16" s="24"/>
      <c r="U16" s="24"/>
      <c r="V16" s="24"/>
      <c r="W16" s="24">
        <v>41458</v>
      </c>
      <c r="X16" s="24">
        <v>102000</v>
      </c>
      <c r="Y16" s="24">
        <v>-60542</v>
      </c>
      <c r="Z16" s="6">
        <v>-59.35</v>
      </c>
      <c r="AA16" s="22">
        <v>200000</v>
      </c>
    </row>
    <row r="17" spans="1:27" ht="13.5">
      <c r="A17" s="5" t="s">
        <v>44</v>
      </c>
      <c r="B17" s="3"/>
      <c r="C17" s="22"/>
      <c r="D17" s="22"/>
      <c r="E17" s="23">
        <v>3267848</v>
      </c>
      <c r="F17" s="24">
        <v>3267848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3267848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239307431</v>
      </c>
      <c r="F19" s="21">
        <f t="shared" si="3"/>
        <v>239307431</v>
      </c>
      <c r="G19" s="21">
        <f t="shared" si="3"/>
        <v>103654126</v>
      </c>
      <c r="H19" s="21">
        <f t="shared" si="3"/>
        <v>7956327</v>
      </c>
      <c r="I19" s="21">
        <f t="shared" si="3"/>
        <v>7284169</v>
      </c>
      <c r="J19" s="21">
        <f t="shared" si="3"/>
        <v>118894622</v>
      </c>
      <c r="K19" s="21">
        <f t="shared" si="3"/>
        <v>8610696</v>
      </c>
      <c r="L19" s="21">
        <f t="shared" si="3"/>
        <v>7910559</v>
      </c>
      <c r="M19" s="21">
        <f t="shared" si="3"/>
        <v>8262497</v>
      </c>
      <c r="N19" s="21">
        <f t="shared" si="3"/>
        <v>24783752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143678374</v>
      </c>
      <c r="X19" s="21">
        <f t="shared" si="3"/>
        <v>173127000</v>
      </c>
      <c r="Y19" s="21">
        <f t="shared" si="3"/>
        <v>-29448626</v>
      </c>
      <c r="Z19" s="4">
        <f>+IF(X19&lt;&gt;0,+(Y19/X19)*100,0)</f>
        <v>-17.00984017513155</v>
      </c>
      <c r="AA19" s="19">
        <f>SUM(AA20:AA23)</f>
        <v>239307431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180536180</v>
      </c>
      <c r="F21" s="24">
        <v>180536180</v>
      </c>
      <c r="G21" s="24">
        <v>68933943</v>
      </c>
      <c r="H21" s="24">
        <v>7170755</v>
      </c>
      <c r="I21" s="24">
        <v>6550053</v>
      </c>
      <c r="J21" s="24">
        <v>82654751</v>
      </c>
      <c r="K21" s="24">
        <v>7821017</v>
      </c>
      <c r="L21" s="24">
        <v>7133869</v>
      </c>
      <c r="M21" s="24">
        <v>7552462</v>
      </c>
      <c r="N21" s="24">
        <v>22507348</v>
      </c>
      <c r="O21" s="24"/>
      <c r="P21" s="24"/>
      <c r="Q21" s="24"/>
      <c r="R21" s="24"/>
      <c r="S21" s="24"/>
      <c r="T21" s="24"/>
      <c r="U21" s="24"/>
      <c r="V21" s="24"/>
      <c r="W21" s="24">
        <v>105162099</v>
      </c>
      <c r="X21" s="24">
        <v>126726000</v>
      </c>
      <c r="Y21" s="24">
        <v>-21563901</v>
      </c>
      <c r="Z21" s="6">
        <v>-17.02</v>
      </c>
      <c r="AA21" s="22">
        <v>180536180</v>
      </c>
    </row>
    <row r="22" spans="1:27" ht="13.5">
      <c r="A22" s="5" t="s">
        <v>49</v>
      </c>
      <c r="B22" s="3"/>
      <c r="C22" s="25"/>
      <c r="D22" s="25"/>
      <c r="E22" s="26">
        <v>13059694</v>
      </c>
      <c r="F22" s="27">
        <v>13059694</v>
      </c>
      <c r="G22" s="27">
        <v>10225426</v>
      </c>
      <c r="H22" s="27">
        <v>283973</v>
      </c>
      <c r="I22" s="27">
        <v>232493</v>
      </c>
      <c r="J22" s="27">
        <v>10741892</v>
      </c>
      <c r="K22" s="27">
        <v>287897</v>
      </c>
      <c r="L22" s="27">
        <v>274871</v>
      </c>
      <c r="M22" s="27">
        <v>208216</v>
      </c>
      <c r="N22" s="27">
        <v>770984</v>
      </c>
      <c r="O22" s="27"/>
      <c r="P22" s="27"/>
      <c r="Q22" s="27"/>
      <c r="R22" s="27"/>
      <c r="S22" s="27"/>
      <c r="T22" s="27"/>
      <c r="U22" s="27"/>
      <c r="V22" s="27"/>
      <c r="W22" s="27">
        <v>11512876</v>
      </c>
      <c r="X22" s="27">
        <v>11530000</v>
      </c>
      <c r="Y22" s="27">
        <v>-17124</v>
      </c>
      <c r="Z22" s="7">
        <v>-0.15</v>
      </c>
      <c r="AA22" s="25">
        <v>13059694</v>
      </c>
    </row>
    <row r="23" spans="1:27" ht="13.5">
      <c r="A23" s="5" t="s">
        <v>50</v>
      </c>
      <c r="B23" s="3"/>
      <c r="C23" s="22"/>
      <c r="D23" s="22"/>
      <c r="E23" s="23">
        <v>45711557</v>
      </c>
      <c r="F23" s="24">
        <v>45711557</v>
      </c>
      <c r="G23" s="24">
        <v>24494757</v>
      </c>
      <c r="H23" s="24">
        <v>501599</v>
      </c>
      <c r="I23" s="24">
        <v>501623</v>
      </c>
      <c r="J23" s="24">
        <v>25497979</v>
      </c>
      <c r="K23" s="24">
        <v>501782</v>
      </c>
      <c r="L23" s="24">
        <v>501819</v>
      </c>
      <c r="M23" s="24">
        <v>501819</v>
      </c>
      <c r="N23" s="24">
        <v>1505420</v>
      </c>
      <c r="O23" s="24"/>
      <c r="P23" s="24"/>
      <c r="Q23" s="24"/>
      <c r="R23" s="24"/>
      <c r="S23" s="24"/>
      <c r="T23" s="24"/>
      <c r="U23" s="24"/>
      <c r="V23" s="24"/>
      <c r="W23" s="24">
        <v>27003399</v>
      </c>
      <c r="X23" s="24">
        <v>34871000</v>
      </c>
      <c r="Y23" s="24">
        <v>-7867601</v>
      </c>
      <c r="Z23" s="6">
        <v>-22.56</v>
      </c>
      <c r="AA23" s="22">
        <v>45711557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502304985</v>
      </c>
      <c r="F25" s="42">
        <f t="shared" si="4"/>
        <v>502304985</v>
      </c>
      <c r="G25" s="42">
        <f t="shared" si="4"/>
        <v>120752142</v>
      </c>
      <c r="H25" s="42">
        <f t="shared" si="4"/>
        <v>14101212</v>
      </c>
      <c r="I25" s="42">
        <f t="shared" si="4"/>
        <v>13453866</v>
      </c>
      <c r="J25" s="42">
        <f t="shared" si="4"/>
        <v>148307220</v>
      </c>
      <c r="K25" s="42">
        <f t="shared" si="4"/>
        <v>14698712</v>
      </c>
      <c r="L25" s="42">
        <f t="shared" si="4"/>
        <v>82700231</v>
      </c>
      <c r="M25" s="42">
        <f t="shared" si="4"/>
        <v>39767699</v>
      </c>
      <c r="N25" s="42">
        <f t="shared" si="4"/>
        <v>137166642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285473862</v>
      </c>
      <c r="X25" s="42">
        <f t="shared" si="4"/>
        <v>314182000</v>
      </c>
      <c r="Y25" s="42">
        <f t="shared" si="4"/>
        <v>-28708138</v>
      </c>
      <c r="Z25" s="43">
        <f>+IF(X25&lt;&gt;0,+(Y25/X25)*100,0)</f>
        <v>-9.137422895009898</v>
      </c>
      <c r="AA25" s="40">
        <f>+AA5+AA9+AA15+AA19+AA24</f>
        <v>502304985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228455075</v>
      </c>
      <c r="F28" s="21">
        <f t="shared" si="5"/>
        <v>228455075</v>
      </c>
      <c r="G28" s="21">
        <f t="shared" si="5"/>
        <v>14594198</v>
      </c>
      <c r="H28" s="21">
        <f t="shared" si="5"/>
        <v>21174235</v>
      </c>
      <c r="I28" s="21">
        <f t="shared" si="5"/>
        <v>20941937</v>
      </c>
      <c r="J28" s="21">
        <f t="shared" si="5"/>
        <v>56710370</v>
      </c>
      <c r="K28" s="21">
        <f t="shared" si="5"/>
        <v>16163028</v>
      </c>
      <c r="L28" s="21">
        <f t="shared" si="5"/>
        <v>14393370</v>
      </c>
      <c r="M28" s="21">
        <f t="shared" si="5"/>
        <v>21356647</v>
      </c>
      <c r="N28" s="21">
        <f t="shared" si="5"/>
        <v>51913045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108623415</v>
      </c>
      <c r="X28" s="21">
        <f t="shared" si="5"/>
        <v>109637000</v>
      </c>
      <c r="Y28" s="21">
        <f t="shared" si="5"/>
        <v>-1013585</v>
      </c>
      <c r="Z28" s="4">
        <f>+IF(X28&lt;&gt;0,+(Y28/X28)*100,0)</f>
        <v>-0.9244917318058685</v>
      </c>
      <c r="AA28" s="19">
        <f>SUM(AA29:AA31)</f>
        <v>228455075</v>
      </c>
    </row>
    <row r="29" spans="1:27" ht="13.5">
      <c r="A29" s="5" t="s">
        <v>33</v>
      </c>
      <c r="B29" s="3"/>
      <c r="C29" s="22"/>
      <c r="D29" s="22"/>
      <c r="E29" s="23">
        <v>78059940</v>
      </c>
      <c r="F29" s="24">
        <v>78059940</v>
      </c>
      <c r="G29" s="24">
        <v>5918677</v>
      </c>
      <c r="H29" s="24">
        <v>4831894</v>
      </c>
      <c r="I29" s="24">
        <v>6786673</v>
      </c>
      <c r="J29" s="24">
        <v>17537244</v>
      </c>
      <c r="K29" s="24">
        <v>5483270</v>
      </c>
      <c r="L29" s="24">
        <v>5613485</v>
      </c>
      <c r="M29" s="24">
        <v>6285083</v>
      </c>
      <c r="N29" s="24">
        <v>17381838</v>
      </c>
      <c r="O29" s="24"/>
      <c r="P29" s="24"/>
      <c r="Q29" s="24"/>
      <c r="R29" s="24"/>
      <c r="S29" s="24"/>
      <c r="T29" s="24"/>
      <c r="U29" s="24"/>
      <c r="V29" s="24"/>
      <c r="W29" s="24">
        <v>34919082</v>
      </c>
      <c r="X29" s="24">
        <v>37488000</v>
      </c>
      <c r="Y29" s="24">
        <v>-2568918</v>
      </c>
      <c r="Z29" s="6">
        <v>-6.85</v>
      </c>
      <c r="AA29" s="22">
        <v>78059940</v>
      </c>
    </row>
    <row r="30" spans="1:27" ht="13.5">
      <c r="A30" s="5" t="s">
        <v>34</v>
      </c>
      <c r="B30" s="3"/>
      <c r="C30" s="25"/>
      <c r="D30" s="25"/>
      <c r="E30" s="26">
        <v>52934536</v>
      </c>
      <c r="F30" s="27">
        <v>52934536</v>
      </c>
      <c r="G30" s="27">
        <v>3493351</v>
      </c>
      <c r="H30" s="27">
        <v>4856768</v>
      </c>
      <c r="I30" s="27">
        <v>4852503</v>
      </c>
      <c r="J30" s="27">
        <v>13202622</v>
      </c>
      <c r="K30" s="27">
        <v>4107892</v>
      </c>
      <c r="L30" s="27">
        <v>3682081</v>
      </c>
      <c r="M30" s="27">
        <v>4491251</v>
      </c>
      <c r="N30" s="27">
        <v>12281224</v>
      </c>
      <c r="O30" s="27"/>
      <c r="P30" s="27"/>
      <c r="Q30" s="27"/>
      <c r="R30" s="27"/>
      <c r="S30" s="27"/>
      <c r="T30" s="27"/>
      <c r="U30" s="27"/>
      <c r="V30" s="27"/>
      <c r="W30" s="27">
        <v>25483846</v>
      </c>
      <c r="X30" s="27">
        <v>25487000</v>
      </c>
      <c r="Y30" s="27">
        <v>-3154</v>
      </c>
      <c r="Z30" s="7">
        <v>-0.01</v>
      </c>
      <c r="AA30" s="25">
        <v>52934536</v>
      </c>
    </row>
    <row r="31" spans="1:27" ht="13.5">
      <c r="A31" s="5" t="s">
        <v>35</v>
      </c>
      <c r="B31" s="3"/>
      <c r="C31" s="22"/>
      <c r="D31" s="22"/>
      <c r="E31" s="23">
        <v>97460599</v>
      </c>
      <c r="F31" s="24">
        <v>97460599</v>
      </c>
      <c r="G31" s="24">
        <v>5182170</v>
      </c>
      <c r="H31" s="24">
        <v>11485573</v>
      </c>
      <c r="I31" s="24">
        <v>9302761</v>
      </c>
      <c r="J31" s="24">
        <v>25970504</v>
      </c>
      <c r="K31" s="24">
        <v>6571866</v>
      </c>
      <c r="L31" s="24">
        <v>5097804</v>
      </c>
      <c r="M31" s="24">
        <v>10580313</v>
      </c>
      <c r="N31" s="24">
        <v>22249983</v>
      </c>
      <c r="O31" s="24"/>
      <c r="P31" s="24"/>
      <c r="Q31" s="24"/>
      <c r="R31" s="24"/>
      <c r="S31" s="24"/>
      <c r="T31" s="24"/>
      <c r="U31" s="24"/>
      <c r="V31" s="24"/>
      <c r="W31" s="24">
        <v>48220487</v>
      </c>
      <c r="X31" s="24">
        <v>46662000</v>
      </c>
      <c r="Y31" s="24">
        <v>1558487</v>
      </c>
      <c r="Z31" s="6">
        <v>3.34</v>
      </c>
      <c r="AA31" s="22">
        <v>97460599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42494857</v>
      </c>
      <c r="F32" s="21">
        <f t="shared" si="6"/>
        <v>42494857</v>
      </c>
      <c r="G32" s="21">
        <f t="shared" si="6"/>
        <v>2161657</v>
      </c>
      <c r="H32" s="21">
        <f t="shared" si="6"/>
        <v>2545222</v>
      </c>
      <c r="I32" s="21">
        <f t="shared" si="6"/>
        <v>2639914</v>
      </c>
      <c r="J32" s="21">
        <f t="shared" si="6"/>
        <v>7346793</v>
      </c>
      <c r="K32" s="21">
        <f t="shared" si="6"/>
        <v>2603110</v>
      </c>
      <c r="L32" s="21">
        <f t="shared" si="6"/>
        <v>2860012</v>
      </c>
      <c r="M32" s="21">
        <f t="shared" si="6"/>
        <v>3609907</v>
      </c>
      <c r="N32" s="21">
        <f t="shared" si="6"/>
        <v>9073029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16419822</v>
      </c>
      <c r="X32" s="21">
        <f t="shared" si="6"/>
        <v>20032000</v>
      </c>
      <c r="Y32" s="21">
        <f t="shared" si="6"/>
        <v>-3612178</v>
      </c>
      <c r="Z32" s="4">
        <f>+IF(X32&lt;&gt;0,+(Y32/X32)*100,0)</f>
        <v>-18.032038738019168</v>
      </c>
      <c r="AA32" s="19">
        <f>SUM(AA33:AA37)</f>
        <v>42494857</v>
      </c>
    </row>
    <row r="33" spans="1:27" ht="13.5">
      <c r="A33" s="5" t="s">
        <v>37</v>
      </c>
      <c r="B33" s="3"/>
      <c r="C33" s="22"/>
      <c r="D33" s="22"/>
      <c r="E33" s="23">
        <v>5404035</v>
      </c>
      <c r="F33" s="24">
        <v>5404035</v>
      </c>
      <c r="G33" s="24">
        <v>487120</v>
      </c>
      <c r="H33" s="24">
        <v>511942</v>
      </c>
      <c r="I33" s="24">
        <v>490861</v>
      </c>
      <c r="J33" s="24">
        <v>1489923</v>
      </c>
      <c r="K33" s="24">
        <v>540326</v>
      </c>
      <c r="L33" s="24">
        <v>732331</v>
      </c>
      <c r="M33" s="24">
        <v>908515</v>
      </c>
      <c r="N33" s="24">
        <v>2181172</v>
      </c>
      <c r="O33" s="24"/>
      <c r="P33" s="24"/>
      <c r="Q33" s="24"/>
      <c r="R33" s="24"/>
      <c r="S33" s="24"/>
      <c r="T33" s="24"/>
      <c r="U33" s="24"/>
      <c r="V33" s="24"/>
      <c r="W33" s="24">
        <v>3671095</v>
      </c>
      <c r="X33" s="24">
        <v>3004000</v>
      </c>
      <c r="Y33" s="24">
        <v>667095</v>
      </c>
      <c r="Z33" s="6">
        <v>22.21</v>
      </c>
      <c r="AA33" s="22">
        <v>5404035</v>
      </c>
    </row>
    <row r="34" spans="1:27" ht="13.5">
      <c r="A34" s="5" t="s">
        <v>38</v>
      </c>
      <c r="B34" s="3"/>
      <c r="C34" s="22"/>
      <c r="D34" s="22"/>
      <c r="E34" s="23">
        <v>17031522</v>
      </c>
      <c r="F34" s="24">
        <v>17031522</v>
      </c>
      <c r="G34" s="24">
        <v>950465</v>
      </c>
      <c r="H34" s="24">
        <v>1006516</v>
      </c>
      <c r="I34" s="24">
        <v>936725</v>
      </c>
      <c r="J34" s="24">
        <v>2893706</v>
      </c>
      <c r="K34" s="24">
        <v>957426</v>
      </c>
      <c r="L34" s="24">
        <v>996699</v>
      </c>
      <c r="M34" s="24">
        <v>1199556</v>
      </c>
      <c r="N34" s="24">
        <v>3153681</v>
      </c>
      <c r="O34" s="24"/>
      <c r="P34" s="24"/>
      <c r="Q34" s="24"/>
      <c r="R34" s="24"/>
      <c r="S34" s="24"/>
      <c r="T34" s="24"/>
      <c r="U34" s="24"/>
      <c r="V34" s="24"/>
      <c r="W34" s="24">
        <v>6047387</v>
      </c>
      <c r="X34" s="24">
        <v>8146000</v>
      </c>
      <c r="Y34" s="24">
        <v>-2098613</v>
      </c>
      <c r="Z34" s="6">
        <v>-25.76</v>
      </c>
      <c r="AA34" s="22">
        <v>17031522</v>
      </c>
    </row>
    <row r="35" spans="1:27" ht="13.5">
      <c r="A35" s="5" t="s">
        <v>39</v>
      </c>
      <c r="B35" s="3"/>
      <c r="C35" s="22"/>
      <c r="D35" s="22"/>
      <c r="E35" s="23">
        <v>20059300</v>
      </c>
      <c r="F35" s="24">
        <v>20059300</v>
      </c>
      <c r="G35" s="24">
        <v>724072</v>
      </c>
      <c r="H35" s="24">
        <v>1026764</v>
      </c>
      <c r="I35" s="24">
        <v>1212328</v>
      </c>
      <c r="J35" s="24">
        <v>2963164</v>
      </c>
      <c r="K35" s="24">
        <v>1105358</v>
      </c>
      <c r="L35" s="24">
        <v>1130982</v>
      </c>
      <c r="M35" s="24">
        <v>1501836</v>
      </c>
      <c r="N35" s="24">
        <v>3738176</v>
      </c>
      <c r="O35" s="24"/>
      <c r="P35" s="24"/>
      <c r="Q35" s="24"/>
      <c r="R35" s="24"/>
      <c r="S35" s="24"/>
      <c r="T35" s="24"/>
      <c r="U35" s="24"/>
      <c r="V35" s="24"/>
      <c r="W35" s="24">
        <v>6701340</v>
      </c>
      <c r="X35" s="24">
        <v>8882000</v>
      </c>
      <c r="Y35" s="24">
        <v>-2180660</v>
      </c>
      <c r="Z35" s="6">
        <v>-24.55</v>
      </c>
      <c r="AA35" s="22">
        <v>20059300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83677033</v>
      </c>
      <c r="F38" s="21">
        <f t="shared" si="7"/>
        <v>83677033</v>
      </c>
      <c r="G38" s="21">
        <f t="shared" si="7"/>
        <v>5208617</v>
      </c>
      <c r="H38" s="21">
        <f t="shared" si="7"/>
        <v>5754119</v>
      </c>
      <c r="I38" s="21">
        <f t="shared" si="7"/>
        <v>6008482</v>
      </c>
      <c r="J38" s="21">
        <f t="shared" si="7"/>
        <v>16971218</v>
      </c>
      <c r="K38" s="21">
        <f t="shared" si="7"/>
        <v>6691984</v>
      </c>
      <c r="L38" s="21">
        <f t="shared" si="7"/>
        <v>6450421</v>
      </c>
      <c r="M38" s="21">
        <f t="shared" si="7"/>
        <v>6598198</v>
      </c>
      <c r="N38" s="21">
        <f t="shared" si="7"/>
        <v>19740603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36711821</v>
      </c>
      <c r="X38" s="21">
        <f t="shared" si="7"/>
        <v>42433000</v>
      </c>
      <c r="Y38" s="21">
        <f t="shared" si="7"/>
        <v>-5721179</v>
      </c>
      <c r="Z38" s="4">
        <f>+IF(X38&lt;&gt;0,+(Y38/X38)*100,0)</f>
        <v>-13.482852968208705</v>
      </c>
      <c r="AA38" s="19">
        <f>SUM(AA39:AA41)</f>
        <v>83677033</v>
      </c>
    </row>
    <row r="39" spans="1:27" ht="13.5">
      <c r="A39" s="5" t="s">
        <v>43</v>
      </c>
      <c r="B39" s="3"/>
      <c r="C39" s="22"/>
      <c r="D39" s="22"/>
      <c r="E39" s="23">
        <v>20815196</v>
      </c>
      <c r="F39" s="24">
        <v>20815196</v>
      </c>
      <c r="G39" s="24">
        <v>855986</v>
      </c>
      <c r="H39" s="24">
        <v>766072</v>
      </c>
      <c r="I39" s="24">
        <v>843360</v>
      </c>
      <c r="J39" s="24">
        <v>2465418</v>
      </c>
      <c r="K39" s="24">
        <v>1445754</v>
      </c>
      <c r="L39" s="24">
        <v>1451246</v>
      </c>
      <c r="M39" s="24">
        <v>1502505</v>
      </c>
      <c r="N39" s="24">
        <v>4399505</v>
      </c>
      <c r="O39" s="24"/>
      <c r="P39" s="24"/>
      <c r="Q39" s="24"/>
      <c r="R39" s="24"/>
      <c r="S39" s="24"/>
      <c r="T39" s="24"/>
      <c r="U39" s="24"/>
      <c r="V39" s="24"/>
      <c r="W39" s="24">
        <v>6864923</v>
      </c>
      <c r="X39" s="24">
        <v>10500000</v>
      </c>
      <c r="Y39" s="24">
        <v>-3635077</v>
      </c>
      <c r="Z39" s="6">
        <v>-34.62</v>
      </c>
      <c r="AA39" s="22">
        <v>20815196</v>
      </c>
    </row>
    <row r="40" spans="1:27" ht="13.5">
      <c r="A40" s="5" t="s">
        <v>44</v>
      </c>
      <c r="B40" s="3"/>
      <c r="C40" s="22"/>
      <c r="D40" s="22"/>
      <c r="E40" s="23">
        <v>62861837</v>
      </c>
      <c r="F40" s="24">
        <v>62861837</v>
      </c>
      <c r="G40" s="24">
        <v>4352631</v>
      </c>
      <c r="H40" s="24">
        <v>4988047</v>
      </c>
      <c r="I40" s="24">
        <v>5165122</v>
      </c>
      <c r="J40" s="24">
        <v>14505800</v>
      </c>
      <c r="K40" s="24">
        <v>5246230</v>
      </c>
      <c r="L40" s="24">
        <v>4999175</v>
      </c>
      <c r="M40" s="24">
        <v>5095693</v>
      </c>
      <c r="N40" s="24">
        <v>15341098</v>
      </c>
      <c r="O40" s="24"/>
      <c r="P40" s="24"/>
      <c r="Q40" s="24"/>
      <c r="R40" s="24"/>
      <c r="S40" s="24"/>
      <c r="T40" s="24"/>
      <c r="U40" s="24"/>
      <c r="V40" s="24"/>
      <c r="W40" s="24">
        <v>29846898</v>
      </c>
      <c r="X40" s="24">
        <v>31933000</v>
      </c>
      <c r="Y40" s="24">
        <v>-2086102</v>
      </c>
      <c r="Z40" s="6">
        <v>-6.53</v>
      </c>
      <c r="AA40" s="22">
        <v>62861837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226918775</v>
      </c>
      <c r="F42" s="21">
        <f t="shared" si="8"/>
        <v>226918775</v>
      </c>
      <c r="G42" s="21">
        <f t="shared" si="8"/>
        <v>8009147</v>
      </c>
      <c r="H42" s="21">
        <f t="shared" si="8"/>
        <v>12768015</v>
      </c>
      <c r="I42" s="21">
        <f t="shared" si="8"/>
        <v>16146404</v>
      </c>
      <c r="J42" s="21">
        <f t="shared" si="8"/>
        <v>36923566</v>
      </c>
      <c r="K42" s="21">
        <f t="shared" si="8"/>
        <v>18921984</v>
      </c>
      <c r="L42" s="21">
        <f t="shared" si="8"/>
        <v>15037126</v>
      </c>
      <c r="M42" s="21">
        <f t="shared" si="8"/>
        <v>19644815</v>
      </c>
      <c r="N42" s="21">
        <f t="shared" si="8"/>
        <v>53603925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90527491</v>
      </c>
      <c r="X42" s="21">
        <f t="shared" si="8"/>
        <v>107782000</v>
      </c>
      <c r="Y42" s="21">
        <f t="shared" si="8"/>
        <v>-17254509</v>
      </c>
      <c r="Z42" s="4">
        <f>+IF(X42&lt;&gt;0,+(Y42/X42)*100,0)</f>
        <v>-16.008711102039303</v>
      </c>
      <c r="AA42" s="19">
        <f>SUM(AA43:AA46)</f>
        <v>226918775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170776655</v>
      </c>
      <c r="F44" s="24">
        <v>170776655</v>
      </c>
      <c r="G44" s="24">
        <v>6946140</v>
      </c>
      <c r="H44" s="24">
        <v>10615100</v>
      </c>
      <c r="I44" s="24">
        <v>13370430</v>
      </c>
      <c r="J44" s="24">
        <v>30931670</v>
      </c>
      <c r="K44" s="24">
        <v>15235460</v>
      </c>
      <c r="L44" s="24">
        <v>13680820</v>
      </c>
      <c r="M44" s="24">
        <v>16043457</v>
      </c>
      <c r="N44" s="24">
        <v>44959737</v>
      </c>
      <c r="O44" s="24"/>
      <c r="P44" s="24"/>
      <c r="Q44" s="24"/>
      <c r="R44" s="24"/>
      <c r="S44" s="24"/>
      <c r="T44" s="24"/>
      <c r="U44" s="24"/>
      <c r="V44" s="24"/>
      <c r="W44" s="24">
        <v>75891407</v>
      </c>
      <c r="X44" s="24">
        <v>79577000</v>
      </c>
      <c r="Y44" s="24">
        <v>-3685593</v>
      </c>
      <c r="Z44" s="6">
        <v>-4.63</v>
      </c>
      <c r="AA44" s="22">
        <v>170776655</v>
      </c>
    </row>
    <row r="45" spans="1:27" ht="13.5">
      <c r="A45" s="5" t="s">
        <v>49</v>
      </c>
      <c r="B45" s="3"/>
      <c r="C45" s="25"/>
      <c r="D45" s="25"/>
      <c r="E45" s="26">
        <v>12119070</v>
      </c>
      <c r="F45" s="27">
        <v>12119070</v>
      </c>
      <c r="G45" s="27">
        <v>630562</v>
      </c>
      <c r="H45" s="27">
        <v>677292</v>
      </c>
      <c r="I45" s="27">
        <v>724941</v>
      </c>
      <c r="J45" s="27">
        <v>2032795</v>
      </c>
      <c r="K45" s="27">
        <v>572788</v>
      </c>
      <c r="L45" s="27">
        <v>529234</v>
      </c>
      <c r="M45" s="27">
        <v>702811</v>
      </c>
      <c r="N45" s="27">
        <v>1804833</v>
      </c>
      <c r="O45" s="27"/>
      <c r="P45" s="27"/>
      <c r="Q45" s="27"/>
      <c r="R45" s="27"/>
      <c r="S45" s="27"/>
      <c r="T45" s="27"/>
      <c r="U45" s="27"/>
      <c r="V45" s="27"/>
      <c r="W45" s="27">
        <v>3837628</v>
      </c>
      <c r="X45" s="27">
        <v>6110000</v>
      </c>
      <c r="Y45" s="27">
        <v>-2272372</v>
      </c>
      <c r="Z45" s="7">
        <v>-37.19</v>
      </c>
      <c r="AA45" s="25">
        <v>12119070</v>
      </c>
    </row>
    <row r="46" spans="1:27" ht="13.5">
      <c r="A46" s="5" t="s">
        <v>50</v>
      </c>
      <c r="B46" s="3"/>
      <c r="C46" s="22"/>
      <c r="D46" s="22"/>
      <c r="E46" s="23">
        <v>44023050</v>
      </c>
      <c r="F46" s="24">
        <v>44023050</v>
      </c>
      <c r="G46" s="24">
        <v>432445</v>
      </c>
      <c r="H46" s="24">
        <v>1475623</v>
      </c>
      <c r="I46" s="24">
        <v>2051033</v>
      </c>
      <c r="J46" s="24">
        <v>3959101</v>
      </c>
      <c r="K46" s="24">
        <v>3113736</v>
      </c>
      <c r="L46" s="24">
        <v>827072</v>
      </c>
      <c r="M46" s="24">
        <v>2898547</v>
      </c>
      <c r="N46" s="24">
        <v>6839355</v>
      </c>
      <c r="O46" s="24"/>
      <c r="P46" s="24"/>
      <c r="Q46" s="24"/>
      <c r="R46" s="24"/>
      <c r="S46" s="24"/>
      <c r="T46" s="24"/>
      <c r="U46" s="24"/>
      <c r="V46" s="24"/>
      <c r="W46" s="24">
        <v>10798456</v>
      </c>
      <c r="X46" s="24">
        <v>22095000</v>
      </c>
      <c r="Y46" s="24">
        <v>-11296544</v>
      </c>
      <c r="Z46" s="6">
        <v>-51.13</v>
      </c>
      <c r="AA46" s="22">
        <v>44023050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581545740</v>
      </c>
      <c r="F48" s="42">
        <f t="shared" si="9"/>
        <v>581545740</v>
      </c>
      <c r="G48" s="42">
        <f t="shared" si="9"/>
        <v>29973619</v>
      </c>
      <c r="H48" s="42">
        <f t="shared" si="9"/>
        <v>42241591</v>
      </c>
      <c r="I48" s="42">
        <f t="shared" si="9"/>
        <v>45736737</v>
      </c>
      <c r="J48" s="42">
        <f t="shared" si="9"/>
        <v>117951947</v>
      </c>
      <c r="K48" s="42">
        <f t="shared" si="9"/>
        <v>44380106</v>
      </c>
      <c r="L48" s="42">
        <f t="shared" si="9"/>
        <v>38740929</v>
      </c>
      <c r="M48" s="42">
        <f t="shared" si="9"/>
        <v>51209567</v>
      </c>
      <c r="N48" s="42">
        <f t="shared" si="9"/>
        <v>134330602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252282549</v>
      </c>
      <c r="X48" s="42">
        <f t="shared" si="9"/>
        <v>279884000</v>
      </c>
      <c r="Y48" s="42">
        <f t="shared" si="9"/>
        <v>-27601451</v>
      </c>
      <c r="Z48" s="43">
        <f>+IF(X48&lt;&gt;0,+(Y48/X48)*100,0)</f>
        <v>-9.861746652184475</v>
      </c>
      <c r="AA48" s="40">
        <f>+AA28+AA32+AA38+AA42+AA47</f>
        <v>581545740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-79240755</v>
      </c>
      <c r="F49" s="46">
        <f t="shared" si="10"/>
        <v>-79240755</v>
      </c>
      <c r="G49" s="46">
        <f t="shared" si="10"/>
        <v>90778523</v>
      </c>
      <c r="H49" s="46">
        <f t="shared" si="10"/>
        <v>-28140379</v>
      </c>
      <c r="I49" s="46">
        <f t="shared" si="10"/>
        <v>-32282871</v>
      </c>
      <c r="J49" s="46">
        <f t="shared" si="10"/>
        <v>30355273</v>
      </c>
      <c r="K49" s="46">
        <f t="shared" si="10"/>
        <v>-29681394</v>
      </c>
      <c r="L49" s="46">
        <f t="shared" si="10"/>
        <v>43959302</v>
      </c>
      <c r="M49" s="46">
        <f t="shared" si="10"/>
        <v>-11441868</v>
      </c>
      <c r="N49" s="46">
        <f t="shared" si="10"/>
        <v>2836040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33191313</v>
      </c>
      <c r="X49" s="46">
        <f>IF(F25=F48,0,X25-X48)</f>
        <v>34298000</v>
      </c>
      <c r="Y49" s="46">
        <f t="shared" si="10"/>
        <v>-1106687</v>
      </c>
      <c r="Z49" s="47">
        <f>+IF(X49&lt;&gt;0,+(Y49/X49)*100,0)</f>
        <v>-3.2266808560265905</v>
      </c>
      <c r="AA49" s="44">
        <f>+AA25-AA48</f>
        <v>-79240755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273600000</v>
      </c>
      <c r="F5" s="21">
        <f t="shared" si="0"/>
        <v>273600000</v>
      </c>
      <c r="G5" s="21">
        <f t="shared" si="0"/>
        <v>106419896</v>
      </c>
      <c r="H5" s="21">
        <f t="shared" si="0"/>
        <v>4609952</v>
      </c>
      <c r="I5" s="21">
        <f t="shared" si="0"/>
        <v>202820</v>
      </c>
      <c r="J5" s="21">
        <f t="shared" si="0"/>
        <v>111232668</v>
      </c>
      <c r="K5" s="21">
        <f t="shared" si="0"/>
        <v>96624</v>
      </c>
      <c r="L5" s="21">
        <f t="shared" si="0"/>
        <v>0</v>
      </c>
      <c r="M5" s="21">
        <f t="shared" si="0"/>
        <v>0</v>
      </c>
      <c r="N5" s="21">
        <f t="shared" si="0"/>
        <v>96624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111329292</v>
      </c>
      <c r="X5" s="21">
        <f t="shared" si="0"/>
        <v>199820940</v>
      </c>
      <c r="Y5" s="21">
        <f t="shared" si="0"/>
        <v>-88491648</v>
      </c>
      <c r="Z5" s="4">
        <f>+IF(X5&lt;&gt;0,+(Y5/X5)*100,0)</f>
        <v>-44.28547278378332</v>
      </c>
      <c r="AA5" s="19">
        <f>SUM(AA6:AA8)</f>
        <v>273600000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273600000</v>
      </c>
      <c r="F7" s="27">
        <v>273600000</v>
      </c>
      <c r="G7" s="27">
        <v>106419896</v>
      </c>
      <c r="H7" s="27">
        <v>4609952</v>
      </c>
      <c r="I7" s="27">
        <v>202820</v>
      </c>
      <c r="J7" s="27">
        <v>111232668</v>
      </c>
      <c r="K7" s="27">
        <v>96624</v>
      </c>
      <c r="L7" s="27"/>
      <c r="M7" s="27"/>
      <c r="N7" s="27">
        <v>96624</v>
      </c>
      <c r="O7" s="27"/>
      <c r="P7" s="27"/>
      <c r="Q7" s="27"/>
      <c r="R7" s="27"/>
      <c r="S7" s="27"/>
      <c r="T7" s="27"/>
      <c r="U7" s="27"/>
      <c r="V7" s="27"/>
      <c r="W7" s="27">
        <v>111329292</v>
      </c>
      <c r="X7" s="27">
        <v>199820940</v>
      </c>
      <c r="Y7" s="27">
        <v>-88491648</v>
      </c>
      <c r="Z7" s="7">
        <v>-44.29</v>
      </c>
      <c r="AA7" s="25">
        <v>273600000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273600000</v>
      </c>
      <c r="F25" s="42">
        <f t="shared" si="4"/>
        <v>273600000</v>
      </c>
      <c r="G25" s="42">
        <f t="shared" si="4"/>
        <v>106419896</v>
      </c>
      <c r="H25" s="42">
        <f t="shared" si="4"/>
        <v>4609952</v>
      </c>
      <c r="I25" s="42">
        <f t="shared" si="4"/>
        <v>202820</v>
      </c>
      <c r="J25" s="42">
        <f t="shared" si="4"/>
        <v>111232668</v>
      </c>
      <c r="K25" s="42">
        <f t="shared" si="4"/>
        <v>96624</v>
      </c>
      <c r="L25" s="42">
        <f t="shared" si="4"/>
        <v>0</v>
      </c>
      <c r="M25" s="42">
        <f t="shared" si="4"/>
        <v>0</v>
      </c>
      <c r="N25" s="42">
        <f t="shared" si="4"/>
        <v>96624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111329292</v>
      </c>
      <c r="X25" s="42">
        <f t="shared" si="4"/>
        <v>199820940</v>
      </c>
      <c r="Y25" s="42">
        <f t="shared" si="4"/>
        <v>-88491648</v>
      </c>
      <c r="Z25" s="43">
        <f>+IF(X25&lt;&gt;0,+(Y25/X25)*100,0)</f>
        <v>-44.28547278378332</v>
      </c>
      <c r="AA25" s="40">
        <f>+AA5+AA9+AA15+AA19+AA24</f>
        <v>273600000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278908000</v>
      </c>
      <c r="F28" s="21">
        <f t="shared" si="5"/>
        <v>278908000</v>
      </c>
      <c r="G28" s="21">
        <f t="shared" si="5"/>
        <v>15707206</v>
      </c>
      <c r="H28" s="21">
        <f t="shared" si="5"/>
        <v>12036288</v>
      </c>
      <c r="I28" s="21">
        <f t="shared" si="5"/>
        <v>11435013</v>
      </c>
      <c r="J28" s="21">
        <f t="shared" si="5"/>
        <v>39178507</v>
      </c>
      <c r="K28" s="21">
        <f t="shared" si="5"/>
        <v>10472006</v>
      </c>
      <c r="L28" s="21">
        <f t="shared" si="5"/>
        <v>0</v>
      </c>
      <c r="M28" s="21">
        <f t="shared" si="5"/>
        <v>0</v>
      </c>
      <c r="N28" s="21">
        <f t="shared" si="5"/>
        <v>10472006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49650513</v>
      </c>
      <c r="X28" s="21">
        <f t="shared" si="5"/>
        <v>64199170</v>
      </c>
      <c r="Y28" s="21">
        <f t="shared" si="5"/>
        <v>-14548657</v>
      </c>
      <c r="Z28" s="4">
        <f>+IF(X28&lt;&gt;0,+(Y28/X28)*100,0)</f>
        <v>-22.661752480600605</v>
      </c>
      <c r="AA28" s="19">
        <f>SUM(AA29:AA31)</f>
        <v>278908000</v>
      </c>
    </row>
    <row r="29" spans="1:27" ht="13.5">
      <c r="A29" s="5" t="s">
        <v>33</v>
      </c>
      <c r="B29" s="3"/>
      <c r="C29" s="22"/>
      <c r="D29" s="22"/>
      <c r="E29" s="23"/>
      <c r="F29" s="24"/>
      <c r="G29" s="24">
        <v>7689501</v>
      </c>
      <c r="H29" s="24">
        <v>6552773</v>
      </c>
      <c r="I29" s="24">
        <v>7969841</v>
      </c>
      <c r="J29" s="24">
        <v>22212115</v>
      </c>
      <c r="K29" s="24">
        <v>4935540</v>
      </c>
      <c r="L29" s="24"/>
      <c r="M29" s="24"/>
      <c r="N29" s="24">
        <v>4935540</v>
      </c>
      <c r="O29" s="24"/>
      <c r="P29" s="24"/>
      <c r="Q29" s="24"/>
      <c r="R29" s="24"/>
      <c r="S29" s="24"/>
      <c r="T29" s="24"/>
      <c r="U29" s="24"/>
      <c r="V29" s="24"/>
      <c r="W29" s="24">
        <v>27147655</v>
      </c>
      <c r="X29" s="24">
        <v>33328000</v>
      </c>
      <c r="Y29" s="24">
        <v>-6180345</v>
      </c>
      <c r="Z29" s="6">
        <v>-18.54</v>
      </c>
      <c r="AA29" s="22"/>
    </row>
    <row r="30" spans="1:27" ht="13.5">
      <c r="A30" s="5" t="s">
        <v>34</v>
      </c>
      <c r="B30" s="3"/>
      <c r="C30" s="25"/>
      <c r="D30" s="25"/>
      <c r="E30" s="26">
        <v>278908000</v>
      </c>
      <c r="F30" s="27">
        <v>278908000</v>
      </c>
      <c r="G30" s="27">
        <v>1318485</v>
      </c>
      <c r="H30" s="27">
        <v>1454733</v>
      </c>
      <c r="I30" s="27">
        <v>1058183</v>
      </c>
      <c r="J30" s="27">
        <v>3831401</v>
      </c>
      <c r="K30" s="27">
        <v>1886856</v>
      </c>
      <c r="L30" s="27"/>
      <c r="M30" s="27"/>
      <c r="N30" s="27">
        <v>1886856</v>
      </c>
      <c r="O30" s="27"/>
      <c r="P30" s="27"/>
      <c r="Q30" s="27"/>
      <c r="R30" s="27"/>
      <c r="S30" s="27"/>
      <c r="T30" s="27"/>
      <c r="U30" s="27"/>
      <c r="V30" s="27"/>
      <c r="W30" s="27">
        <v>5718257</v>
      </c>
      <c r="X30" s="27">
        <v>10097833</v>
      </c>
      <c r="Y30" s="27">
        <v>-4379576</v>
      </c>
      <c r="Z30" s="7">
        <v>-43.37</v>
      </c>
      <c r="AA30" s="25">
        <v>278908000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6699220</v>
      </c>
      <c r="H31" s="24">
        <v>4028782</v>
      </c>
      <c r="I31" s="24">
        <v>2406989</v>
      </c>
      <c r="J31" s="24">
        <v>13134991</v>
      </c>
      <c r="K31" s="24">
        <v>3649610</v>
      </c>
      <c r="L31" s="24"/>
      <c r="M31" s="24"/>
      <c r="N31" s="24">
        <v>3649610</v>
      </c>
      <c r="O31" s="24"/>
      <c r="P31" s="24"/>
      <c r="Q31" s="24"/>
      <c r="R31" s="24"/>
      <c r="S31" s="24"/>
      <c r="T31" s="24"/>
      <c r="U31" s="24"/>
      <c r="V31" s="24"/>
      <c r="W31" s="24">
        <v>16784601</v>
      </c>
      <c r="X31" s="24">
        <v>20773337</v>
      </c>
      <c r="Y31" s="24">
        <v>-3988736</v>
      </c>
      <c r="Z31" s="6">
        <v>-19.2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8586948</v>
      </c>
      <c r="H32" s="21">
        <f t="shared" si="6"/>
        <v>7686881</v>
      </c>
      <c r="I32" s="21">
        <f t="shared" si="6"/>
        <v>8897554</v>
      </c>
      <c r="J32" s="21">
        <f t="shared" si="6"/>
        <v>25171383</v>
      </c>
      <c r="K32" s="21">
        <f t="shared" si="6"/>
        <v>8160569</v>
      </c>
      <c r="L32" s="21">
        <f t="shared" si="6"/>
        <v>0</v>
      </c>
      <c r="M32" s="21">
        <f t="shared" si="6"/>
        <v>0</v>
      </c>
      <c r="N32" s="21">
        <f t="shared" si="6"/>
        <v>8160569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33331952</v>
      </c>
      <c r="X32" s="21">
        <f t="shared" si="6"/>
        <v>69790576</v>
      </c>
      <c r="Y32" s="21">
        <f t="shared" si="6"/>
        <v>-36458624</v>
      </c>
      <c r="Z32" s="4">
        <f>+IF(X32&lt;&gt;0,+(Y32/X32)*100,0)</f>
        <v>-52.24003882701871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1501292</v>
      </c>
      <c r="H33" s="24">
        <v>1267876</v>
      </c>
      <c r="I33" s="24">
        <v>1572025</v>
      </c>
      <c r="J33" s="24">
        <v>4341193</v>
      </c>
      <c r="K33" s="24">
        <v>1180318</v>
      </c>
      <c r="L33" s="24"/>
      <c r="M33" s="24"/>
      <c r="N33" s="24">
        <v>1180318</v>
      </c>
      <c r="O33" s="24"/>
      <c r="P33" s="24"/>
      <c r="Q33" s="24"/>
      <c r="R33" s="24"/>
      <c r="S33" s="24"/>
      <c r="T33" s="24"/>
      <c r="U33" s="24"/>
      <c r="V33" s="24"/>
      <c r="W33" s="24">
        <v>5521511</v>
      </c>
      <c r="X33" s="24">
        <v>23365916</v>
      </c>
      <c r="Y33" s="24">
        <v>-17844405</v>
      </c>
      <c r="Z33" s="6">
        <v>-76.37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3752058</v>
      </c>
      <c r="H35" s="24">
        <v>3770857</v>
      </c>
      <c r="I35" s="24">
        <v>3451961</v>
      </c>
      <c r="J35" s="24">
        <v>10974876</v>
      </c>
      <c r="K35" s="24">
        <v>4311170</v>
      </c>
      <c r="L35" s="24"/>
      <c r="M35" s="24"/>
      <c r="N35" s="24">
        <v>4311170</v>
      </c>
      <c r="O35" s="24"/>
      <c r="P35" s="24"/>
      <c r="Q35" s="24"/>
      <c r="R35" s="24"/>
      <c r="S35" s="24"/>
      <c r="T35" s="24"/>
      <c r="U35" s="24"/>
      <c r="V35" s="24"/>
      <c r="W35" s="24">
        <v>15286046</v>
      </c>
      <c r="X35" s="24">
        <v>29866250</v>
      </c>
      <c r="Y35" s="24">
        <v>-14580204</v>
      </c>
      <c r="Z35" s="6">
        <v>-48.82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>
        <v>3333598</v>
      </c>
      <c r="H37" s="27">
        <v>2648148</v>
      </c>
      <c r="I37" s="27">
        <v>3873568</v>
      </c>
      <c r="J37" s="27">
        <v>9855314</v>
      </c>
      <c r="K37" s="27">
        <v>2669081</v>
      </c>
      <c r="L37" s="27"/>
      <c r="M37" s="27"/>
      <c r="N37" s="27">
        <v>2669081</v>
      </c>
      <c r="O37" s="27"/>
      <c r="P37" s="27"/>
      <c r="Q37" s="27"/>
      <c r="R37" s="27"/>
      <c r="S37" s="27"/>
      <c r="T37" s="27"/>
      <c r="U37" s="27"/>
      <c r="V37" s="27"/>
      <c r="W37" s="27">
        <v>12524395</v>
      </c>
      <c r="X37" s="27">
        <v>16558410</v>
      </c>
      <c r="Y37" s="27">
        <v>-4034015</v>
      </c>
      <c r="Z37" s="7">
        <v>-24.36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11263791</v>
      </c>
      <c r="H38" s="21">
        <f t="shared" si="7"/>
        <v>2853921</v>
      </c>
      <c r="I38" s="21">
        <f t="shared" si="7"/>
        <v>3067495</v>
      </c>
      <c r="J38" s="21">
        <f t="shared" si="7"/>
        <v>17185207</v>
      </c>
      <c r="K38" s="21">
        <f t="shared" si="7"/>
        <v>2026734</v>
      </c>
      <c r="L38" s="21">
        <f t="shared" si="7"/>
        <v>0</v>
      </c>
      <c r="M38" s="21">
        <f t="shared" si="7"/>
        <v>0</v>
      </c>
      <c r="N38" s="21">
        <f t="shared" si="7"/>
        <v>2026734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19211941</v>
      </c>
      <c r="X38" s="21">
        <f t="shared" si="7"/>
        <v>5150610</v>
      </c>
      <c r="Y38" s="21">
        <f t="shared" si="7"/>
        <v>14061331</v>
      </c>
      <c r="Z38" s="4">
        <f>+IF(X38&lt;&gt;0,+(Y38/X38)*100,0)</f>
        <v>273.0032170946742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736694</v>
      </c>
      <c r="H39" s="24">
        <v>1336325</v>
      </c>
      <c r="I39" s="24">
        <v>1221123</v>
      </c>
      <c r="J39" s="24">
        <v>3294142</v>
      </c>
      <c r="K39" s="24">
        <v>938187</v>
      </c>
      <c r="L39" s="24"/>
      <c r="M39" s="24"/>
      <c r="N39" s="24">
        <v>938187</v>
      </c>
      <c r="O39" s="24"/>
      <c r="P39" s="24"/>
      <c r="Q39" s="24"/>
      <c r="R39" s="24"/>
      <c r="S39" s="24"/>
      <c r="T39" s="24"/>
      <c r="U39" s="24"/>
      <c r="V39" s="24"/>
      <c r="W39" s="24">
        <v>4232329</v>
      </c>
      <c r="X39" s="24">
        <v>5150610</v>
      </c>
      <c r="Y39" s="24">
        <v>-918281</v>
      </c>
      <c r="Z39" s="6">
        <v>-17.83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>
        <v>10527097</v>
      </c>
      <c r="H41" s="24">
        <v>1517596</v>
      </c>
      <c r="I41" s="24">
        <v>1846372</v>
      </c>
      <c r="J41" s="24">
        <v>13891065</v>
      </c>
      <c r="K41" s="24">
        <v>1088547</v>
      </c>
      <c r="L41" s="24"/>
      <c r="M41" s="24"/>
      <c r="N41" s="24">
        <v>1088547</v>
      </c>
      <c r="O41" s="24"/>
      <c r="P41" s="24"/>
      <c r="Q41" s="24"/>
      <c r="R41" s="24"/>
      <c r="S41" s="24"/>
      <c r="T41" s="24"/>
      <c r="U41" s="24"/>
      <c r="V41" s="24"/>
      <c r="W41" s="24">
        <v>14979612</v>
      </c>
      <c r="X41" s="24"/>
      <c r="Y41" s="24">
        <v>14979612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278908000</v>
      </c>
      <c r="F48" s="42">
        <f t="shared" si="9"/>
        <v>278908000</v>
      </c>
      <c r="G48" s="42">
        <f t="shared" si="9"/>
        <v>35557945</v>
      </c>
      <c r="H48" s="42">
        <f t="shared" si="9"/>
        <v>22577090</v>
      </c>
      <c r="I48" s="42">
        <f t="shared" si="9"/>
        <v>23400062</v>
      </c>
      <c r="J48" s="42">
        <f t="shared" si="9"/>
        <v>81535097</v>
      </c>
      <c r="K48" s="42">
        <f t="shared" si="9"/>
        <v>20659309</v>
      </c>
      <c r="L48" s="42">
        <f t="shared" si="9"/>
        <v>0</v>
      </c>
      <c r="M48" s="42">
        <f t="shared" si="9"/>
        <v>0</v>
      </c>
      <c r="N48" s="42">
        <f t="shared" si="9"/>
        <v>20659309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102194406</v>
      </c>
      <c r="X48" s="42">
        <f t="shared" si="9"/>
        <v>139140356</v>
      </c>
      <c r="Y48" s="42">
        <f t="shared" si="9"/>
        <v>-36945950</v>
      </c>
      <c r="Z48" s="43">
        <f>+IF(X48&lt;&gt;0,+(Y48/X48)*100,0)</f>
        <v>-26.553008100683602</v>
      </c>
      <c r="AA48" s="40">
        <f>+AA28+AA32+AA38+AA42+AA47</f>
        <v>278908000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-5308000</v>
      </c>
      <c r="F49" s="46">
        <f t="shared" si="10"/>
        <v>-5308000</v>
      </c>
      <c r="G49" s="46">
        <f t="shared" si="10"/>
        <v>70861951</v>
      </c>
      <c r="H49" s="46">
        <f t="shared" si="10"/>
        <v>-17967138</v>
      </c>
      <c r="I49" s="46">
        <f t="shared" si="10"/>
        <v>-23197242</v>
      </c>
      <c r="J49" s="46">
        <f t="shared" si="10"/>
        <v>29697571</v>
      </c>
      <c r="K49" s="46">
        <f t="shared" si="10"/>
        <v>-20562685</v>
      </c>
      <c r="L49" s="46">
        <f t="shared" si="10"/>
        <v>0</v>
      </c>
      <c r="M49" s="46">
        <f t="shared" si="10"/>
        <v>0</v>
      </c>
      <c r="N49" s="46">
        <f t="shared" si="10"/>
        <v>-20562685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9134886</v>
      </c>
      <c r="X49" s="46">
        <f>IF(F25=F48,0,X25-X48)</f>
        <v>60680584</v>
      </c>
      <c r="Y49" s="46">
        <f t="shared" si="10"/>
        <v>-51545698</v>
      </c>
      <c r="Z49" s="47">
        <f>+IF(X49&lt;&gt;0,+(Y49/X49)*100,0)</f>
        <v>-84.94594910292888</v>
      </c>
      <c r="AA49" s="44">
        <f>+AA25-AA48</f>
        <v>-5308000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95506243</v>
      </c>
      <c r="D5" s="19">
        <f>SUM(D6:D8)</f>
        <v>0</v>
      </c>
      <c r="E5" s="20">
        <f t="shared" si="0"/>
        <v>90430694</v>
      </c>
      <c r="F5" s="21">
        <f t="shared" si="0"/>
        <v>90430694</v>
      </c>
      <c r="G5" s="21">
        <f t="shared" si="0"/>
        <v>47866512</v>
      </c>
      <c r="H5" s="21">
        <f t="shared" si="0"/>
        <v>1307067</v>
      </c>
      <c r="I5" s="21">
        <f t="shared" si="0"/>
        <v>302665</v>
      </c>
      <c r="J5" s="21">
        <f t="shared" si="0"/>
        <v>49476244</v>
      </c>
      <c r="K5" s="21">
        <f t="shared" si="0"/>
        <v>328709</v>
      </c>
      <c r="L5" s="21">
        <f t="shared" si="0"/>
        <v>51982600</v>
      </c>
      <c r="M5" s="21">
        <f t="shared" si="0"/>
        <v>4060852</v>
      </c>
      <c r="N5" s="21">
        <f t="shared" si="0"/>
        <v>56372161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105848405</v>
      </c>
      <c r="X5" s="21">
        <f t="shared" si="0"/>
        <v>40723002</v>
      </c>
      <c r="Y5" s="21">
        <f t="shared" si="0"/>
        <v>65125403</v>
      </c>
      <c r="Z5" s="4">
        <f>+IF(X5&lt;&gt;0,+(Y5/X5)*100,0)</f>
        <v>159.92289320910083</v>
      </c>
      <c r="AA5" s="19">
        <f>SUM(AA6:AA8)</f>
        <v>90430694</v>
      </c>
    </row>
    <row r="6" spans="1:27" ht="13.5">
      <c r="A6" s="5" t="s">
        <v>33</v>
      </c>
      <c r="B6" s="3"/>
      <c r="C6" s="22"/>
      <c r="D6" s="22"/>
      <c r="E6" s="23">
        <v>29454344</v>
      </c>
      <c r="F6" s="24">
        <v>29454344</v>
      </c>
      <c r="G6" s="24">
        <v>10562839</v>
      </c>
      <c r="H6" s="24"/>
      <c r="I6" s="24"/>
      <c r="J6" s="24">
        <v>10562839</v>
      </c>
      <c r="K6" s="24"/>
      <c r="L6" s="24">
        <v>6629204</v>
      </c>
      <c r="M6" s="24"/>
      <c r="N6" s="24">
        <v>6629204</v>
      </c>
      <c r="O6" s="24"/>
      <c r="P6" s="24"/>
      <c r="Q6" s="24"/>
      <c r="R6" s="24"/>
      <c r="S6" s="24"/>
      <c r="T6" s="24"/>
      <c r="U6" s="24"/>
      <c r="V6" s="24"/>
      <c r="W6" s="24">
        <v>17192043</v>
      </c>
      <c r="X6" s="24">
        <v>17248500</v>
      </c>
      <c r="Y6" s="24">
        <v>-56457</v>
      </c>
      <c r="Z6" s="6">
        <v>-0.33</v>
      </c>
      <c r="AA6" s="22">
        <v>29454344</v>
      </c>
    </row>
    <row r="7" spans="1:27" ht="13.5">
      <c r="A7" s="5" t="s">
        <v>34</v>
      </c>
      <c r="B7" s="3"/>
      <c r="C7" s="25">
        <v>95506243</v>
      </c>
      <c r="D7" s="25"/>
      <c r="E7" s="26">
        <v>39793816</v>
      </c>
      <c r="F7" s="27">
        <v>39793816</v>
      </c>
      <c r="G7" s="27">
        <v>30064565</v>
      </c>
      <c r="H7" s="27">
        <v>1288298</v>
      </c>
      <c r="I7" s="27">
        <v>302665</v>
      </c>
      <c r="J7" s="27">
        <v>31655528</v>
      </c>
      <c r="K7" s="27">
        <v>328709</v>
      </c>
      <c r="L7" s="27">
        <v>40766733</v>
      </c>
      <c r="M7" s="27">
        <v>4060852</v>
      </c>
      <c r="N7" s="27">
        <v>45156294</v>
      </c>
      <c r="O7" s="27"/>
      <c r="P7" s="27"/>
      <c r="Q7" s="27"/>
      <c r="R7" s="27"/>
      <c r="S7" s="27"/>
      <c r="T7" s="27"/>
      <c r="U7" s="27"/>
      <c r="V7" s="27"/>
      <c r="W7" s="27">
        <v>76811822</v>
      </c>
      <c r="X7" s="27">
        <v>12481002</v>
      </c>
      <c r="Y7" s="27">
        <v>64330820</v>
      </c>
      <c r="Z7" s="7">
        <v>515.43</v>
      </c>
      <c r="AA7" s="25">
        <v>39793816</v>
      </c>
    </row>
    <row r="8" spans="1:27" ht="13.5">
      <c r="A8" s="5" t="s">
        <v>35</v>
      </c>
      <c r="B8" s="3"/>
      <c r="C8" s="22"/>
      <c r="D8" s="22"/>
      <c r="E8" s="23">
        <v>21182534</v>
      </c>
      <c r="F8" s="24">
        <v>21182534</v>
      </c>
      <c r="G8" s="24">
        <v>7239108</v>
      </c>
      <c r="H8" s="24">
        <v>18769</v>
      </c>
      <c r="I8" s="24"/>
      <c r="J8" s="24">
        <v>7257877</v>
      </c>
      <c r="K8" s="24"/>
      <c r="L8" s="24">
        <v>4586663</v>
      </c>
      <c r="M8" s="24"/>
      <c r="N8" s="24">
        <v>4586663</v>
      </c>
      <c r="O8" s="24"/>
      <c r="P8" s="24"/>
      <c r="Q8" s="24"/>
      <c r="R8" s="24"/>
      <c r="S8" s="24"/>
      <c r="T8" s="24"/>
      <c r="U8" s="24"/>
      <c r="V8" s="24"/>
      <c r="W8" s="24">
        <v>11844540</v>
      </c>
      <c r="X8" s="24">
        <v>10993500</v>
      </c>
      <c r="Y8" s="24">
        <v>851040</v>
      </c>
      <c r="Z8" s="6">
        <v>7.74</v>
      </c>
      <c r="AA8" s="22">
        <v>21182534</v>
      </c>
    </row>
    <row r="9" spans="1:27" ht="13.5">
      <c r="A9" s="2" t="s">
        <v>36</v>
      </c>
      <c r="B9" s="3"/>
      <c r="C9" s="19">
        <f aca="true" t="shared" si="1" ref="C9:Y9">SUM(C10:C14)</f>
        <v>750000</v>
      </c>
      <c r="D9" s="19">
        <f>SUM(D10:D14)</f>
        <v>0</v>
      </c>
      <c r="E9" s="20">
        <f t="shared" si="1"/>
        <v>13537553</v>
      </c>
      <c r="F9" s="21">
        <f t="shared" si="1"/>
        <v>13537553</v>
      </c>
      <c r="G9" s="21">
        <f t="shared" si="1"/>
        <v>3997031</v>
      </c>
      <c r="H9" s="21">
        <f t="shared" si="1"/>
        <v>0</v>
      </c>
      <c r="I9" s="21">
        <f t="shared" si="1"/>
        <v>561</v>
      </c>
      <c r="J9" s="21">
        <f t="shared" si="1"/>
        <v>3997592</v>
      </c>
      <c r="K9" s="21">
        <f t="shared" si="1"/>
        <v>599</v>
      </c>
      <c r="L9" s="21">
        <f t="shared" si="1"/>
        <v>3282629</v>
      </c>
      <c r="M9" s="21">
        <f t="shared" si="1"/>
        <v>52</v>
      </c>
      <c r="N9" s="21">
        <f t="shared" si="1"/>
        <v>3283280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7280872</v>
      </c>
      <c r="X9" s="21">
        <f t="shared" si="1"/>
        <v>6769002</v>
      </c>
      <c r="Y9" s="21">
        <f t="shared" si="1"/>
        <v>511870</v>
      </c>
      <c r="Z9" s="4">
        <f>+IF(X9&lt;&gt;0,+(Y9/X9)*100,0)</f>
        <v>7.561971469353976</v>
      </c>
      <c r="AA9" s="19">
        <f>SUM(AA10:AA14)</f>
        <v>13537553</v>
      </c>
    </row>
    <row r="10" spans="1:27" ht="13.5">
      <c r="A10" s="5" t="s">
        <v>37</v>
      </c>
      <c r="B10" s="3"/>
      <c r="C10" s="22">
        <v>750000</v>
      </c>
      <c r="D10" s="22"/>
      <c r="E10" s="23">
        <v>13537553</v>
      </c>
      <c r="F10" s="24">
        <v>13537553</v>
      </c>
      <c r="G10" s="24">
        <v>3997031</v>
      </c>
      <c r="H10" s="24"/>
      <c r="I10" s="24">
        <v>561</v>
      </c>
      <c r="J10" s="24">
        <v>3997592</v>
      </c>
      <c r="K10" s="24">
        <v>599</v>
      </c>
      <c r="L10" s="24">
        <v>3282629</v>
      </c>
      <c r="M10" s="24">
        <v>52</v>
      </c>
      <c r="N10" s="24">
        <v>3283280</v>
      </c>
      <c r="O10" s="24"/>
      <c r="P10" s="24"/>
      <c r="Q10" s="24"/>
      <c r="R10" s="24"/>
      <c r="S10" s="24"/>
      <c r="T10" s="24"/>
      <c r="U10" s="24"/>
      <c r="V10" s="24"/>
      <c r="W10" s="24">
        <v>7280872</v>
      </c>
      <c r="X10" s="24">
        <v>6769002</v>
      </c>
      <c r="Y10" s="24">
        <v>511870</v>
      </c>
      <c r="Z10" s="6">
        <v>7.56</v>
      </c>
      <c r="AA10" s="22">
        <v>13537553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38796000</v>
      </c>
      <c r="D15" s="19">
        <f>SUM(D16:D18)</f>
        <v>0</v>
      </c>
      <c r="E15" s="20">
        <f t="shared" si="2"/>
        <v>58506569</v>
      </c>
      <c r="F15" s="21">
        <f t="shared" si="2"/>
        <v>58506569</v>
      </c>
      <c r="G15" s="21">
        <f t="shared" si="2"/>
        <v>17543000</v>
      </c>
      <c r="H15" s="21">
        <f t="shared" si="2"/>
        <v>703000</v>
      </c>
      <c r="I15" s="21">
        <f t="shared" si="2"/>
        <v>500000</v>
      </c>
      <c r="J15" s="21">
        <f t="shared" si="2"/>
        <v>18746000</v>
      </c>
      <c r="K15" s="21">
        <f t="shared" si="2"/>
        <v>0</v>
      </c>
      <c r="L15" s="21">
        <f t="shared" si="2"/>
        <v>3437102</v>
      </c>
      <c r="M15" s="21">
        <f t="shared" si="2"/>
        <v>10382000</v>
      </c>
      <c r="N15" s="21">
        <f t="shared" si="2"/>
        <v>13819102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32565102</v>
      </c>
      <c r="X15" s="21">
        <f t="shared" si="2"/>
        <v>20563500</v>
      </c>
      <c r="Y15" s="21">
        <f t="shared" si="2"/>
        <v>12001602</v>
      </c>
      <c r="Z15" s="4">
        <f>+IF(X15&lt;&gt;0,+(Y15/X15)*100,0)</f>
        <v>58.36361514333649</v>
      </c>
      <c r="AA15" s="19">
        <f>SUM(AA16:AA18)</f>
        <v>58506569</v>
      </c>
    </row>
    <row r="16" spans="1:27" ht="13.5">
      <c r="A16" s="5" t="s">
        <v>43</v>
      </c>
      <c r="B16" s="3"/>
      <c r="C16" s="22">
        <v>38796000</v>
      </c>
      <c r="D16" s="22"/>
      <c r="E16" s="23">
        <v>58506569</v>
      </c>
      <c r="F16" s="24">
        <v>58506569</v>
      </c>
      <c r="G16" s="24">
        <v>17543000</v>
      </c>
      <c r="H16" s="24">
        <v>703000</v>
      </c>
      <c r="I16" s="24">
        <v>500000</v>
      </c>
      <c r="J16" s="24">
        <v>18746000</v>
      </c>
      <c r="K16" s="24"/>
      <c r="L16" s="24">
        <v>3437102</v>
      </c>
      <c r="M16" s="24">
        <v>10382000</v>
      </c>
      <c r="N16" s="24">
        <v>13819102</v>
      </c>
      <c r="O16" s="24"/>
      <c r="P16" s="24"/>
      <c r="Q16" s="24"/>
      <c r="R16" s="24"/>
      <c r="S16" s="24"/>
      <c r="T16" s="24"/>
      <c r="U16" s="24"/>
      <c r="V16" s="24"/>
      <c r="W16" s="24">
        <v>32565102</v>
      </c>
      <c r="X16" s="24">
        <v>20563500</v>
      </c>
      <c r="Y16" s="24">
        <v>12001602</v>
      </c>
      <c r="Z16" s="6">
        <v>58.36</v>
      </c>
      <c r="AA16" s="22">
        <v>58506569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135052243</v>
      </c>
      <c r="D25" s="40">
        <f>+D5+D9+D15+D19+D24</f>
        <v>0</v>
      </c>
      <c r="E25" s="41">
        <f t="shared" si="4"/>
        <v>162474816</v>
      </c>
      <c r="F25" s="42">
        <f t="shared" si="4"/>
        <v>162474816</v>
      </c>
      <c r="G25" s="42">
        <f t="shared" si="4"/>
        <v>69406543</v>
      </c>
      <c r="H25" s="42">
        <f t="shared" si="4"/>
        <v>2010067</v>
      </c>
      <c r="I25" s="42">
        <f t="shared" si="4"/>
        <v>803226</v>
      </c>
      <c r="J25" s="42">
        <f t="shared" si="4"/>
        <v>72219836</v>
      </c>
      <c r="K25" s="42">
        <f t="shared" si="4"/>
        <v>329308</v>
      </c>
      <c r="L25" s="42">
        <f t="shared" si="4"/>
        <v>58702331</v>
      </c>
      <c r="M25" s="42">
        <f t="shared" si="4"/>
        <v>14442904</v>
      </c>
      <c r="N25" s="42">
        <f t="shared" si="4"/>
        <v>73474543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145694379</v>
      </c>
      <c r="X25" s="42">
        <f t="shared" si="4"/>
        <v>68055504</v>
      </c>
      <c r="Y25" s="42">
        <f t="shared" si="4"/>
        <v>77638875</v>
      </c>
      <c r="Z25" s="43">
        <f>+IF(X25&lt;&gt;0,+(Y25/X25)*100,0)</f>
        <v>114.0816986676052</v>
      </c>
      <c r="AA25" s="40">
        <f>+AA5+AA9+AA15+AA19+AA24</f>
        <v>162474816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69385002</v>
      </c>
      <c r="D28" s="19">
        <f>SUM(D29:D31)</f>
        <v>0</v>
      </c>
      <c r="E28" s="20">
        <f t="shared" si="5"/>
        <v>77172141</v>
      </c>
      <c r="F28" s="21">
        <f t="shared" si="5"/>
        <v>77172141</v>
      </c>
      <c r="G28" s="21">
        <f t="shared" si="5"/>
        <v>5822397</v>
      </c>
      <c r="H28" s="21">
        <f t="shared" si="5"/>
        <v>4511044</v>
      </c>
      <c r="I28" s="21">
        <f t="shared" si="5"/>
        <v>4737935</v>
      </c>
      <c r="J28" s="21">
        <f t="shared" si="5"/>
        <v>15071376</v>
      </c>
      <c r="K28" s="21">
        <f t="shared" si="5"/>
        <v>3806817</v>
      </c>
      <c r="L28" s="21">
        <f t="shared" si="5"/>
        <v>5303378</v>
      </c>
      <c r="M28" s="21">
        <f t="shared" si="5"/>
        <v>6467063</v>
      </c>
      <c r="N28" s="21">
        <f t="shared" si="5"/>
        <v>15577258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30648634</v>
      </c>
      <c r="X28" s="21">
        <f t="shared" si="5"/>
        <v>38586000</v>
      </c>
      <c r="Y28" s="21">
        <f t="shared" si="5"/>
        <v>-7937366</v>
      </c>
      <c r="Z28" s="4">
        <f>+IF(X28&lt;&gt;0,+(Y28/X28)*100,0)</f>
        <v>-20.570585186337013</v>
      </c>
      <c r="AA28" s="19">
        <f>SUM(AA29:AA31)</f>
        <v>77172141</v>
      </c>
    </row>
    <row r="29" spans="1:27" ht="13.5">
      <c r="A29" s="5" t="s">
        <v>33</v>
      </c>
      <c r="B29" s="3"/>
      <c r="C29" s="22">
        <v>33196281</v>
      </c>
      <c r="D29" s="22"/>
      <c r="E29" s="23">
        <v>33173141</v>
      </c>
      <c r="F29" s="24">
        <v>33173141</v>
      </c>
      <c r="G29" s="24">
        <v>2088018</v>
      </c>
      <c r="H29" s="24">
        <v>1894232</v>
      </c>
      <c r="I29" s="24">
        <v>1946746</v>
      </c>
      <c r="J29" s="24">
        <v>5928996</v>
      </c>
      <c r="K29" s="24">
        <v>2043572</v>
      </c>
      <c r="L29" s="24">
        <v>2531162</v>
      </c>
      <c r="M29" s="24">
        <v>2586487</v>
      </c>
      <c r="N29" s="24">
        <v>7161221</v>
      </c>
      <c r="O29" s="24"/>
      <c r="P29" s="24"/>
      <c r="Q29" s="24"/>
      <c r="R29" s="24"/>
      <c r="S29" s="24"/>
      <c r="T29" s="24"/>
      <c r="U29" s="24"/>
      <c r="V29" s="24"/>
      <c r="W29" s="24">
        <v>13090217</v>
      </c>
      <c r="X29" s="24">
        <v>16586502</v>
      </c>
      <c r="Y29" s="24">
        <v>-3496285</v>
      </c>
      <c r="Z29" s="6">
        <v>-21.08</v>
      </c>
      <c r="AA29" s="22">
        <v>33173141</v>
      </c>
    </row>
    <row r="30" spans="1:27" ht="13.5">
      <c r="A30" s="5" t="s">
        <v>34</v>
      </c>
      <c r="B30" s="3"/>
      <c r="C30" s="25">
        <v>19104287</v>
      </c>
      <c r="D30" s="25"/>
      <c r="E30" s="26">
        <v>24792000</v>
      </c>
      <c r="F30" s="27">
        <v>24792000</v>
      </c>
      <c r="G30" s="27">
        <v>590765</v>
      </c>
      <c r="H30" s="27">
        <v>782916</v>
      </c>
      <c r="I30" s="27">
        <v>1200148</v>
      </c>
      <c r="J30" s="27">
        <v>2573829</v>
      </c>
      <c r="K30" s="27">
        <v>625018</v>
      </c>
      <c r="L30" s="27">
        <v>934651</v>
      </c>
      <c r="M30" s="27">
        <v>1850923</v>
      </c>
      <c r="N30" s="27">
        <v>3410592</v>
      </c>
      <c r="O30" s="27"/>
      <c r="P30" s="27"/>
      <c r="Q30" s="27"/>
      <c r="R30" s="27"/>
      <c r="S30" s="27"/>
      <c r="T30" s="27"/>
      <c r="U30" s="27"/>
      <c r="V30" s="27"/>
      <c r="W30" s="27">
        <v>5984421</v>
      </c>
      <c r="X30" s="27">
        <v>12396000</v>
      </c>
      <c r="Y30" s="27">
        <v>-6411579</v>
      </c>
      <c r="Z30" s="7">
        <v>-51.72</v>
      </c>
      <c r="AA30" s="25">
        <v>24792000</v>
      </c>
    </row>
    <row r="31" spans="1:27" ht="13.5">
      <c r="A31" s="5" t="s">
        <v>35</v>
      </c>
      <c r="B31" s="3"/>
      <c r="C31" s="22">
        <v>17084434</v>
      </c>
      <c r="D31" s="22"/>
      <c r="E31" s="23">
        <v>19207000</v>
      </c>
      <c r="F31" s="24">
        <v>19207000</v>
      </c>
      <c r="G31" s="24">
        <v>3143614</v>
      </c>
      <c r="H31" s="24">
        <v>1833896</v>
      </c>
      <c r="I31" s="24">
        <v>1591041</v>
      </c>
      <c r="J31" s="24">
        <v>6568551</v>
      </c>
      <c r="K31" s="24">
        <v>1138227</v>
      </c>
      <c r="L31" s="24">
        <v>1837565</v>
      </c>
      <c r="M31" s="24">
        <v>2029653</v>
      </c>
      <c r="N31" s="24">
        <v>5005445</v>
      </c>
      <c r="O31" s="24"/>
      <c r="P31" s="24"/>
      <c r="Q31" s="24"/>
      <c r="R31" s="24"/>
      <c r="S31" s="24"/>
      <c r="T31" s="24"/>
      <c r="U31" s="24"/>
      <c r="V31" s="24"/>
      <c r="W31" s="24">
        <v>11573996</v>
      </c>
      <c r="X31" s="24">
        <v>9603498</v>
      </c>
      <c r="Y31" s="24">
        <v>1970498</v>
      </c>
      <c r="Z31" s="6">
        <v>20.52</v>
      </c>
      <c r="AA31" s="22">
        <v>19207000</v>
      </c>
    </row>
    <row r="32" spans="1:27" ht="13.5">
      <c r="A32" s="2" t="s">
        <v>36</v>
      </c>
      <c r="B32" s="3"/>
      <c r="C32" s="19">
        <f aca="true" t="shared" si="6" ref="C32:Y32">SUM(C33:C37)</f>
        <v>7538259</v>
      </c>
      <c r="D32" s="19">
        <f>SUM(D33:D37)</f>
        <v>0</v>
      </c>
      <c r="E32" s="20">
        <f t="shared" si="6"/>
        <v>12807553</v>
      </c>
      <c r="F32" s="21">
        <f t="shared" si="6"/>
        <v>12807553</v>
      </c>
      <c r="G32" s="21">
        <f t="shared" si="6"/>
        <v>688393</v>
      </c>
      <c r="H32" s="21">
        <f t="shared" si="6"/>
        <v>757207</v>
      </c>
      <c r="I32" s="21">
        <f t="shared" si="6"/>
        <v>737765</v>
      </c>
      <c r="J32" s="21">
        <f t="shared" si="6"/>
        <v>2183365</v>
      </c>
      <c r="K32" s="21">
        <f t="shared" si="6"/>
        <v>804188</v>
      </c>
      <c r="L32" s="21">
        <f t="shared" si="6"/>
        <v>1178981</v>
      </c>
      <c r="M32" s="21">
        <f t="shared" si="6"/>
        <v>848849</v>
      </c>
      <c r="N32" s="21">
        <f t="shared" si="6"/>
        <v>2832018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5015383</v>
      </c>
      <c r="X32" s="21">
        <f t="shared" si="6"/>
        <v>6403998</v>
      </c>
      <c r="Y32" s="21">
        <f t="shared" si="6"/>
        <v>-1388615</v>
      </c>
      <c r="Z32" s="4">
        <f>+IF(X32&lt;&gt;0,+(Y32/X32)*100,0)</f>
        <v>-21.683563923661435</v>
      </c>
      <c r="AA32" s="19">
        <f>SUM(AA33:AA37)</f>
        <v>12807553</v>
      </c>
    </row>
    <row r="33" spans="1:27" ht="13.5">
      <c r="A33" s="5" t="s">
        <v>37</v>
      </c>
      <c r="B33" s="3"/>
      <c r="C33" s="22">
        <v>7538259</v>
      </c>
      <c r="D33" s="22"/>
      <c r="E33" s="23">
        <v>12807553</v>
      </c>
      <c r="F33" s="24">
        <v>12807553</v>
      </c>
      <c r="G33" s="24">
        <v>688393</v>
      </c>
      <c r="H33" s="24">
        <v>757207</v>
      </c>
      <c r="I33" s="24">
        <v>737765</v>
      </c>
      <c r="J33" s="24">
        <v>2183365</v>
      </c>
      <c r="K33" s="24">
        <v>804188</v>
      </c>
      <c r="L33" s="24">
        <v>1178981</v>
      </c>
      <c r="M33" s="24">
        <v>848849</v>
      </c>
      <c r="N33" s="24">
        <v>2832018</v>
      </c>
      <c r="O33" s="24"/>
      <c r="P33" s="24"/>
      <c r="Q33" s="24"/>
      <c r="R33" s="24"/>
      <c r="S33" s="24"/>
      <c r="T33" s="24"/>
      <c r="U33" s="24"/>
      <c r="V33" s="24"/>
      <c r="W33" s="24">
        <v>5015383</v>
      </c>
      <c r="X33" s="24">
        <v>6403998</v>
      </c>
      <c r="Y33" s="24">
        <v>-1388615</v>
      </c>
      <c r="Z33" s="6">
        <v>-21.68</v>
      </c>
      <c r="AA33" s="22">
        <v>12807553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18305085</v>
      </c>
      <c r="D38" s="19">
        <f>SUM(D39:D41)</f>
        <v>0</v>
      </c>
      <c r="E38" s="20">
        <f t="shared" si="7"/>
        <v>20976867</v>
      </c>
      <c r="F38" s="21">
        <f t="shared" si="7"/>
        <v>20976867</v>
      </c>
      <c r="G38" s="21">
        <f t="shared" si="7"/>
        <v>2049546</v>
      </c>
      <c r="H38" s="21">
        <f t="shared" si="7"/>
        <v>1536540</v>
      </c>
      <c r="I38" s="21">
        <f t="shared" si="7"/>
        <v>1880244</v>
      </c>
      <c r="J38" s="21">
        <f t="shared" si="7"/>
        <v>5466330</v>
      </c>
      <c r="K38" s="21">
        <f t="shared" si="7"/>
        <v>1439371</v>
      </c>
      <c r="L38" s="21">
        <f t="shared" si="7"/>
        <v>2050715</v>
      </c>
      <c r="M38" s="21">
        <f t="shared" si="7"/>
        <v>2577426</v>
      </c>
      <c r="N38" s="21">
        <f t="shared" si="7"/>
        <v>6067512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11533842</v>
      </c>
      <c r="X38" s="21">
        <f t="shared" si="7"/>
        <v>10488498</v>
      </c>
      <c r="Y38" s="21">
        <f t="shared" si="7"/>
        <v>1045344</v>
      </c>
      <c r="Z38" s="4">
        <f>+IF(X38&lt;&gt;0,+(Y38/X38)*100,0)</f>
        <v>9.966574813667314</v>
      </c>
      <c r="AA38" s="19">
        <f>SUM(AA39:AA41)</f>
        <v>20976867</v>
      </c>
    </row>
    <row r="39" spans="1:27" ht="13.5">
      <c r="A39" s="5" t="s">
        <v>43</v>
      </c>
      <c r="B39" s="3"/>
      <c r="C39" s="22">
        <v>18305085</v>
      </c>
      <c r="D39" s="22"/>
      <c r="E39" s="23">
        <v>20976867</v>
      </c>
      <c r="F39" s="24">
        <v>20976867</v>
      </c>
      <c r="G39" s="24">
        <v>2049546</v>
      </c>
      <c r="H39" s="24">
        <v>1536540</v>
      </c>
      <c r="I39" s="24">
        <v>1880244</v>
      </c>
      <c r="J39" s="24">
        <v>5466330</v>
      </c>
      <c r="K39" s="24">
        <v>1439371</v>
      </c>
      <c r="L39" s="24">
        <v>2050715</v>
      </c>
      <c r="M39" s="24">
        <v>2577426</v>
      </c>
      <c r="N39" s="24">
        <v>6067512</v>
      </c>
      <c r="O39" s="24"/>
      <c r="P39" s="24"/>
      <c r="Q39" s="24"/>
      <c r="R39" s="24"/>
      <c r="S39" s="24"/>
      <c r="T39" s="24"/>
      <c r="U39" s="24"/>
      <c r="V39" s="24"/>
      <c r="W39" s="24">
        <v>11533842</v>
      </c>
      <c r="X39" s="24">
        <v>10488498</v>
      </c>
      <c r="Y39" s="24">
        <v>1045344</v>
      </c>
      <c r="Z39" s="6">
        <v>9.97</v>
      </c>
      <c r="AA39" s="22">
        <v>20976867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95228346</v>
      </c>
      <c r="D48" s="40">
        <f>+D28+D32+D38+D42+D47</f>
        <v>0</v>
      </c>
      <c r="E48" s="41">
        <f t="shared" si="9"/>
        <v>110956561</v>
      </c>
      <c r="F48" s="42">
        <f t="shared" si="9"/>
        <v>110956561</v>
      </c>
      <c r="G48" s="42">
        <f t="shared" si="9"/>
        <v>8560336</v>
      </c>
      <c r="H48" s="42">
        <f t="shared" si="9"/>
        <v>6804791</v>
      </c>
      <c r="I48" s="42">
        <f t="shared" si="9"/>
        <v>7355944</v>
      </c>
      <c r="J48" s="42">
        <f t="shared" si="9"/>
        <v>22721071</v>
      </c>
      <c r="K48" s="42">
        <f t="shared" si="9"/>
        <v>6050376</v>
      </c>
      <c r="L48" s="42">
        <f t="shared" si="9"/>
        <v>8533074</v>
      </c>
      <c r="M48" s="42">
        <f t="shared" si="9"/>
        <v>9893338</v>
      </c>
      <c r="N48" s="42">
        <f t="shared" si="9"/>
        <v>24476788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47197859</v>
      </c>
      <c r="X48" s="42">
        <f t="shared" si="9"/>
        <v>55478496</v>
      </c>
      <c r="Y48" s="42">
        <f t="shared" si="9"/>
        <v>-8280637</v>
      </c>
      <c r="Z48" s="43">
        <f>+IF(X48&lt;&gt;0,+(Y48/X48)*100,0)</f>
        <v>-14.925849828373142</v>
      </c>
      <c r="AA48" s="40">
        <f>+AA28+AA32+AA38+AA42+AA47</f>
        <v>110956561</v>
      </c>
    </row>
    <row r="49" spans="1:27" ht="13.5">
      <c r="A49" s="14" t="s">
        <v>58</v>
      </c>
      <c r="B49" s="15"/>
      <c r="C49" s="44">
        <f aca="true" t="shared" si="10" ref="C49:Y49">+C25-C48</f>
        <v>39823897</v>
      </c>
      <c r="D49" s="44">
        <f>+D25-D48</f>
        <v>0</v>
      </c>
      <c r="E49" s="45">
        <f t="shared" si="10"/>
        <v>51518255</v>
      </c>
      <c r="F49" s="46">
        <f t="shared" si="10"/>
        <v>51518255</v>
      </c>
      <c r="G49" s="46">
        <f t="shared" si="10"/>
        <v>60846207</v>
      </c>
      <c r="H49" s="46">
        <f t="shared" si="10"/>
        <v>-4794724</v>
      </c>
      <c r="I49" s="46">
        <f t="shared" si="10"/>
        <v>-6552718</v>
      </c>
      <c r="J49" s="46">
        <f t="shared" si="10"/>
        <v>49498765</v>
      </c>
      <c r="K49" s="46">
        <f t="shared" si="10"/>
        <v>-5721068</v>
      </c>
      <c r="L49" s="46">
        <f t="shared" si="10"/>
        <v>50169257</v>
      </c>
      <c r="M49" s="46">
        <f t="shared" si="10"/>
        <v>4549566</v>
      </c>
      <c r="N49" s="46">
        <f t="shared" si="10"/>
        <v>48997755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98496520</v>
      </c>
      <c r="X49" s="46">
        <f>IF(F25=F48,0,X25-X48)</f>
        <v>12577008</v>
      </c>
      <c r="Y49" s="46">
        <f t="shared" si="10"/>
        <v>85919512</v>
      </c>
      <c r="Z49" s="47">
        <f>+IF(X49&lt;&gt;0,+(Y49/X49)*100,0)</f>
        <v>683.1474703681512</v>
      </c>
      <c r="AA49" s="44">
        <f>+AA25-AA48</f>
        <v>51518255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87945012</v>
      </c>
      <c r="D5" s="19">
        <f>SUM(D6:D8)</f>
        <v>0</v>
      </c>
      <c r="E5" s="20">
        <f t="shared" si="0"/>
        <v>91985211</v>
      </c>
      <c r="F5" s="21">
        <f t="shared" si="0"/>
        <v>91985211</v>
      </c>
      <c r="G5" s="21">
        <f t="shared" si="0"/>
        <v>32227711</v>
      </c>
      <c r="H5" s="21">
        <f t="shared" si="0"/>
        <v>2018053</v>
      </c>
      <c r="I5" s="21">
        <f t="shared" si="0"/>
        <v>1289309</v>
      </c>
      <c r="J5" s="21">
        <f t="shared" si="0"/>
        <v>35535073</v>
      </c>
      <c r="K5" s="21">
        <f t="shared" si="0"/>
        <v>0</v>
      </c>
      <c r="L5" s="21">
        <f t="shared" si="0"/>
        <v>2155354</v>
      </c>
      <c r="M5" s="21">
        <f t="shared" si="0"/>
        <v>0</v>
      </c>
      <c r="N5" s="21">
        <f t="shared" si="0"/>
        <v>2155354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37690427</v>
      </c>
      <c r="X5" s="21">
        <f t="shared" si="0"/>
        <v>66355606</v>
      </c>
      <c r="Y5" s="21">
        <f t="shared" si="0"/>
        <v>-28665179</v>
      </c>
      <c r="Z5" s="4">
        <f>+IF(X5&lt;&gt;0,+(Y5/X5)*100,0)</f>
        <v>-43.199332698430936</v>
      </c>
      <c r="AA5" s="19">
        <f>SUM(AA6:AA8)</f>
        <v>91985211</v>
      </c>
    </row>
    <row r="6" spans="1:27" ht="13.5">
      <c r="A6" s="5" t="s">
        <v>33</v>
      </c>
      <c r="B6" s="3"/>
      <c r="C6" s="22">
        <v>69893444</v>
      </c>
      <c r="D6" s="22"/>
      <c r="E6" s="23">
        <v>75154000</v>
      </c>
      <c r="F6" s="24">
        <v>75154000</v>
      </c>
      <c r="G6" s="24">
        <v>29378000</v>
      </c>
      <c r="H6" s="24">
        <v>934000</v>
      </c>
      <c r="I6" s="24">
        <v>232200</v>
      </c>
      <c r="J6" s="24">
        <v>30544200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30544200</v>
      </c>
      <c r="X6" s="24">
        <v>57040000</v>
      </c>
      <c r="Y6" s="24">
        <v>-26495800</v>
      </c>
      <c r="Z6" s="6">
        <v>-46.45</v>
      </c>
      <c r="AA6" s="22">
        <v>75154000</v>
      </c>
    </row>
    <row r="7" spans="1:27" ht="13.5">
      <c r="A7" s="5" t="s">
        <v>34</v>
      </c>
      <c r="B7" s="3"/>
      <c r="C7" s="25">
        <v>17228945</v>
      </c>
      <c r="D7" s="25"/>
      <c r="E7" s="26">
        <v>16808845</v>
      </c>
      <c r="F7" s="27">
        <v>16808845</v>
      </c>
      <c r="G7" s="27">
        <v>2849711</v>
      </c>
      <c r="H7" s="27">
        <v>1084053</v>
      </c>
      <c r="I7" s="27">
        <v>1057099</v>
      </c>
      <c r="J7" s="27">
        <v>4990863</v>
      </c>
      <c r="K7" s="27"/>
      <c r="L7" s="27">
        <v>2155344</v>
      </c>
      <c r="M7" s="27"/>
      <c r="N7" s="27">
        <v>2155344</v>
      </c>
      <c r="O7" s="27"/>
      <c r="P7" s="27"/>
      <c r="Q7" s="27"/>
      <c r="R7" s="27"/>
      <c r="S7" s="27"/>
      <c r="T7" s="27"/>
      <c r="U7" s="27"/>
      <c r="V7" s="27"/>
      <c r="W7" s="27">
        <v>7146207</v>
      </c>
      <c r="X7" s="27">
        <v>9304422</v>
      </c>
      <c r="Y7" s="27">
        <v>-2158215</v>
      </c>
      <c r="Z7" s="7">
        <v>-23.2</v>
      </c>
      <c r="AA7" s="25">
        <v>16808845</v>
      </c>
    </row>
    <row r="8" spans="1:27" ht="13.5">
      <c r="A8" s="5" t="s">
        <v>35</v>
      </c>
      <c r="B8" s="3"/>
      <c r="C8" s="22">
        <v>822623</v>
      </c>
      <c r="D8" s="22"/>
      <c r="E8" s="23">
        <v>22366</v>
      </c>
      <c r="F8" s="24">
        <v>22366</v>
      </c>
      <c r="G8" s="24"/>
      <c r="H8" s="24"/>
      <c r="I8" s="24">
        <v>10</v>
      </c>
      <c r="J8" s="24">
        <v>10</v>
      </c>
      <c r="K8" s="24"/>
      <c r="L8" s="24">
        <v>10</v>
      </c>
      <c r="M8" s="24"/>
      <c r="N8" s="24">
        <v>10</v>
      </c>
      <c r="O8" s="24"/>
      <c r="P8" s="24"/>
      <c r="Q8" s="24"/>
      <c r="R8" s="24"/>
      <c r="S8" s="24"/>
      <c r="T8" s="24"/>
      <c r="U8" s="24"/>
      <c r="V8" s="24"/>
      <c r="W8" s="24">
        <v>20</v>
      </c>
      <c r="X8" s="24">
        <v>11184</v>
      </c>
      <c r="Y8" s="24">
        <v>-11164</v>
      </c>
      <c r="Z8" s="6">
        <v>-99.82</v>
      </c>
      <c r="AA8" s="22">
        <v>22366</v>
      </c>
    </row>
    <row r="9" spans="1:27" ht="13.5">
      <c r="A9" s="2" t="s">
        <v>36</v>
      </c>
      <c r="B9" s="3"/>
      <c r="C9" s="19">
        <f aca="true" t="shared" si="1" ref="C9:Y9">SUM(C10:C14)</f>
        <v>10574971</v>
      </c>
      <c r="D9" s="19">
        <f>SUM(D10:D14)</f>
        <v>0</v>
      </c>
      <c r="E9" s="20">
        <f t="shared" si="1"/>
        <v>1621111</v>
      </c>
      <c r="F9" s="21">
        <f t="shared" si="1"/>
        <v>1621111</v>
      </c>
      <c r="G9" s="21">
        <f t="shared" si="1"/>
        <v>817334</v>
      </c>
      <c r="H9" s="21">
        <f t="shared" si="1"/>
        <v>91508</v>
      </c>
      <c r="I9" s="21">
        <f t="shared" si="1"/>
        <v>214637</v>
      </c>
      <c r="J9" s="21">
        <f t="shared" si="1"/>
        <v>1123479</v>
      </c>
      <c r="K9" s="21">
        <f t="shared" si="1"/>
        <v>0</v>
      </c>
      <c r="L9" s="21">
        <f t="shared" si="1"/>
        <v>48556</v>
      </c>
      <c r="M9" s="21">
        <f t="shared" si="1"/>
        <v>0</v>
      </c>
      <c r="N9" s="21">
        <f t="shared" si="1"/>
        <v>48556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1172035</v>
      </c>
      <c r="X9" s="21">
        <f t="shared" si="1"/>
        <v>810557</v>
      </c>
      <c r="Y9" s="21">
        <f t="shared" si="1"/>
        <v>361478</v>
      </c>
      <c r="Z9" s="4">
        <f>+IF(X9&lt;&gt;0,+(Y9/X9)*100,0)</f>
        <v>44.59624677844988</v>
      </c>
      <c r="AA9" s="19">
        <f>SUM(AA10:AA14)</f>
        <v>1621111</v>
      </c>
    </row>
    <row r="10" spans="1:27" ht="13.5">
      <c r="A10" s="5" t="s">
        <v>37</v>
      </c>
      <c r="B10" s="3"/>
      <c r="C10" s="22">
        <v>9872174</v>
      </c>
      <c r="D10" s="22"/>
      <c r="E10" s="23">
        <v>164805</v>
      </c>
      <c r="F10" s="24">
        <v>164805</v>
      </c>
      <c r="G10" s="24">
        <v>817334</v>
      </c>
      <c r="H10" s="24">
        <v>16563</v>
      </c>
      <c r="I10" s="24">
        <v>186632</v>
      </c>
      <c r="J10" s="24">
        <v>1020529</v>
      </c>
      <c r="K10" s="24"/>
      <c r="L10" s="24">
        <v>3798</v>
      </c>
      <c r="M10" s="24"/>
      <c r="N10" s="24">
        <v>3798</v>
      </c>
      <c r="O10" s="24"/>
      <c r="P10" s="24"/>
      <c r="Q10" s="24"/>
      <c r="R10" s="24"/>
      <c r="S10" s="24"/>
      <c r="T10" s="24"/>
      <c r="U10" s="24"/>
      <c r="V10" s="24"/>
      <c r="W10" s="24">
        <v>1024327</v>
      </c>
      <c r="X10" s="24">
        <v>82404</v>
      </c>
      <c r="Y10" s="24">
        <v>941923</v>
      </c>
      <c r="Z10" s="6">
        <v>1143.05</v>
      </c>
      <c r="AA10" s="22">
        <v>164805</v>
      </c>
    </row>
    <row r="11" spans="1:27" ht="13.5">
      <c r="A11" s="5" t="s">
        <v>38</v>
      </c>
      <c r="B11" s="3"/>
      <c r="C11" s="22"/>
      <c r="D11" s="22"/>
      <c r="E11" s="23">
        <v>5592</v>
      </c>
      <c r="F11" s="24">
        <v>5592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2795</v>
      </c>
      <c r="Y11" s="24">
        <v>-2795</v>
      </c>
      <c r="Z11" s="6">
        <v>-100</v>
      </c>
      <c r="AA11" s="22">
        <v>5592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702797</v>
      </c>
      <c r="D13" s="22"/>
      <c r="E13" s="23">
        <v>1450714</v>
      </c>
      <c r="F13" s="24">
        <v>1450714</v>
      </c>
      <c r="G13" s="24"/>
      <c r="H13" s="24">
        <v>74945</v>
      </c>
      <c r="I13" s="24">
        <v>28005</v>
      </c>
      <c r="J13" s="24">
        <v>102950</v>
      </c>
      <c r="K13" s="24"/>
      <c r="L13" s="24">
        <v>44758</v>
      </c>
      <c r="M13" s="24"/>
      <c r="N13" s="24">
        <v>44758</v>
      </c>
      <c r="O13" s="24"/>
      <c r="P13" s="24"/>
      <c r="Q13" s="24"/>
      <c r="R13" s="24"/>
      <c r="S13" s="24"/>
      <c r="T13" s="24"/>
      <c r="U13" s="24"/>
      <c r="V13" s="24"/>
      <c r="W13" s="24">
        <v>147708</v>
      </c>
      <c r="X13" s="24">
        <v>725358</v>
      </c>
      <c r="Y13" s="24">
        <v>-577650</v>
      </c>
      <c r="Z13" s="6">
        <v>-79.64</v>
      </c>
      <c r="AA13" s="22">
        <v>1450714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73600827</v>
      </c>
      <c r="D15" s="19">
        <f>SUM(D16:D18)</f>
        <v>0</v>
      </c>
      <c r="E15" s="20">
        <f t="shared" si="2"/>
        <v>31543661</v>
      </c>
      <c r="F15" s="21">
        <f t="shared" si="2"/>
        <v>31543661</v>
      </c>
      <c r="G15" s="21">
        <f t="shared" si="2"/>
        <v>16485078</v>
      </c>
      <c r="H15" s="21">
        <f t="shared" si="2"/>
        <v>2691737</v>
      </c>
      <c r="I15" s="21">
        <f t="shared" si="2"/>
        <v>1576295</v>
      </c>
      <c r="J15" s="21">
        <f t="shared" si="2"/>
        <v>20753110</v>
      </c>
      <c r="K15" s="21">
        <f t="shared" si="2"/>
        <v>0</v>
      </c>
      <c r="L15" s="21">
        <f t="shared" si="2"/>
        <v>4282718</v>
      </c>
      <c r="M15" s="21">
        <f t="shared" si="2"/>
        <v>0</v>
      </c>
      <c r="N15" s="21">
        <f t="shared" si="2"/>
        <v>4282718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25035828</v>
      </c>
      <c r="X15" s="21">
        <f t="shared" si="2"/>
        <v>18621330</v>
      </c>
      <c r="Y15" s="21">
        <f t="shared" si="2"/>
        <v>6414498</v>
      </c>
      <c r="Z15" s="4">
        <f>+IF(X15&lt;&gt;0,+(Y15/X15)*100,0)</f>
        <v>34.44704540438303</v>
      </c>
      <c r="AA15" s="19">
        <f>SUM(AA16:AA18)</f>
        <v>31543661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73600827</v>
      </c>
      <c r="D17" s="22"/>
      <c r="E17" s="23">
        <v>31543661</v>
      </c>
      <c r="F17" s="24">
        <v>31543661</v>
      </c>
      <c r="G17" s="24">
        <v>16485078</v>
      </c>
      <c r="H17" s="24">
        <v>2691737</v>
      </c>
      <c r="I17" s="24">
        <v>1576295</v>
      </c>
      <c r="J17" s="24">
        <v>20753110</v>
      </c>
      <c r="K17" s="24"/>
      <c r="L17" s="24">
        <v>4282718</v>
      </c>
      <c r="M17" s="24"/>
      <c r="N17" s="24">
        <v>4282718</v>
      </c>
      <c r="O17" s="24"/>
      <c r="P17" s="24"/>
      <c r="Q17" s="24"/>
      <c r="R17" s="24"/>
      <c r="S17" s="24"/>
      <c r="T17" s="24"/>
      <c r="U17" s="24"/>
      <c r="V17" s="24"/>
      <c r="W17" s="24">
        <v>25035828</v>
      </c>
      <c r="X17" s="24">
        <v>18621330</v>
      </c>
      <c r="Y17" s="24">
        <v>6414498</v>
      </c>
      <c r="Z17" s="6">
        <v>34.45</v>
      </c>
      <c r="AA17" s="22">
        <v>31543661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74916784</v>
      </c>
      <c r="D19" s="19">
        <f>SUM(D20:D23)</f>
        <v>0</v>
      </c>
      <c r="E19" s="20">
        <f t="shared" si="3"/>
        <v>55669750</v>
      </c>
      <c r="F19" s="21">
        <f t="shared" si="3"/>
        <v>55669750</v>
      </c>
      <c r="G19" s="21">
        <f t="shared" si="3"/>
        <v>4151225</v>
      </c>
      <c r="H19" s="21">
        <f t="shared" si="3"/>
        <v>4394567</v>
      </c>
      <c r="I19" s="21">
        <f t="shared" si="3"/>
        <v>3724159</v>
      </c>
      <c r="J19" s="21">
        <f t="shared" si="3"/>
        <v>12269951</v>
      </c>
      <c r="K19" s="21">
        <f t="shared" si="3"/>
        <v>0</v>
      </c>
      <c r="L19" s="21">
        <f t="shared" si="3"/>
        <v>8734268</v>
      </c>
      <c r="M19" s="21">
        <f t="shared" si="3"/>
        <v>0</v>
      </c>
      <c r="N19" s="21">
        <f t="shared" si="3"/>
        <v>8734268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21004219</v>
      </c>
      <c r="X19" s="21">
        <f t="shared" si="3"/>
        <v>28488749</v>
      </c>
      <c r="Y19" s="21">
        <f t="shared" si="3"/>
        <v>-7484530</v>
      </c>
      <c r="Z19" s="4">
        <f>+IF(X19&lt;&gt;0,+(Y19/X19)*100,0)</f>
        <v>-26.271880172765748</v>
      </c>
      <c r="AA19" s="19">
        <f>SUM(AA20:AA23)</f>
        <v>55669750</v>
      </c>
    </row>
    <row r="20" spans="1:27" ht="13.5">
      <c r="A20" s="5" t="s">
        <v>47</v>
      </c>
      <c r="B20" s="3"/>
      <c r="C20" s="22">
        <v>56639799</v>
      </c>
      <c r="D20" s="22"/>
      <c r="E20" s="23">
        <v>36623607</v>
      </c>
      <c r="F20" s="24">
        <v>36623607</v>
      </c>
      <c r="G20" s="24">
        <v>2595388</v>
      </c>
      <c r="H20" s="24">
        <v>2510914</v>
      </c>
      <c r="I20" s="24">
        <v>2053686</v>
      </c>
      <c r="J20" s="24">
        <v>7159988</v>
      </c>
      <c r="K20" s="24"/>
      <c r="L20" s="24">
        <v>4664412</v>
      </c>
      <c r="M20" s="24"/>
      <c r="N20" s="24">
        <v>4664412</v>
      </c>
      <c r="O20" s="24"/>
      <c r="P20" s="24"/>
      <c r="Q20" s="24"/>
      <c r="R20" s="24"/>
      <c r="S20" s="24"/>
      <c r="T20" s="24"/>
      <c r="U20" s="24"/>
      <c r="V20" s="24"/>
      <c r="W20" s="24">
        <v>11824400</v>
      </c>
      <c r="X20" s="24">
        <v>18769599</v>
      </c>
      <c r="Y20" s="24">
        <v>-6945199</v>
      </c>
      <c r="Z20" s="6">
        <v>-37</v>
      </c>
      <c r="AA20" s="22">
        <v>36623607</v>
      </c>
    </row>
    <row r="21" spans="1:27" ht="13.5">
      <c r="A21" s="5" t="s">
        <v>48</v>
      </c>
      <c r="B21" s="3"/>
      <c r="C21" s="22">
        <v>5220547</v>
      </c>
      <c r="D21" s="22"/>
      <c r="E21" s="23">
        <v>6722831</v>
      </c>
      <c r="F21" s="24">
        <v>6722831</v>
      </c>
      <c r="G21" s="24">
        <v>402078</v>
      </c>
      <c r="H21" s="24">
        <v>507589</v>
      </c>
      <c r="I21" s="24">
        <v>404278</v>
      </c>
      <c r="J21" s="24">
        <v>1313945</v>
      </c>
      <c r="K21" s="24"/>
      <c r="L21" s="24">
        <v>1534276</v>
      </c>
      <c r="M21" s="24"/>
      <c r="N21" s="24">
        <v>1534276</v>
      </c>
      <c r="O21" s="24"/>
      <c r="P21" s="24"/>
      <c r="Q21" s="24"/>
      <c r="R21" s="24"/>
      <c r="S21" s="24"/>
      <c r="T21" s="24"/>
      <c r="U21" s="24"/>
      <c r="V21" s="24"/>
      <c r="W21" s="24">
        <v>2848221</v>
      </c>
      <c r="X21" s="24">
        <v>3557498</v>
      </c>
      <c r="Y21" s="24">
        <v>-709277</v>
      </c>
      <c r="Z21" s="6">
        <v>-19.94</v>
      </c>
      <c r="AA21" s="22">
        <v>6722831</v>
      </c>
    </row>
    <row r="22" spans="1:27" ht="13.5">
      <c r="A22" s="5" t="s">
        <v>49</v>
      </c>
      <c r="B22" s="3"/>
      <c r="C22" s="25">
        <v>3900802</v>
      </c>
      <c r="D22" s="25"/>
      <c r="E22" s="26">
        <v>5410490</v>
      </c>
      <c r="F22" s="27">
        <v>5410490</v>
      </c>
      <c r="G22" s="27">
        <v>395529</v>
      </c>
      <c r="H22" s="27">
        <v>617834</v>
      </c>
      <c r="I22" s="27">
        <v>617855</v>
      </c>
      <c r="J22" s="27">
        <v>1631218</v>
      </c>
      <c r="K22" s="27"/>
      <c r="L22" s="27">
        <v>1235556</v>
      </c>
      <c r="M22" s="27"/>
      <c r="N22" s="27">
        <v>1235556</v>
      </c>
      <c r="O22" s="27"/>
      <c r="P22" s="27"/>
      <c r="Q22" s="27"/>
      <c r="R22" s="27"/>
      <c r="S22" s="27"/>
      <c r="T22" s="27"/>
      <c r="U22" s="27"/>
      <c r="V22" s="27"/>
      <c r="W22" s="27">
        <v>2866774</v>
      </c>
      <c r="X22" s="27">
        <v>2705244</v>
      </c>
      <c r="Y22" s="27">
        <v>161530</v>
      </c>
      <c r="Z22" s="7">
        <v>5.97</v>
      </c>
      <c r="AA22" s="25">
        <v>5410490</v>
      </c>
    </row>
    <row r="23" spans="1:27" ht="13.5">
      <c r="A23" s="5" t="s">
        <v>50</v>
      </c>
      <c r="B23" s="3"/>
      <c r="C23" s="22">
        <v>9155636</v>
      </c>
      <c r="D23" s="22"/>
      <c r="E23" s="23">
        <v>6912822</v>
      </c>
      <c r="F23" s="24">
        <v>6912822</v>
      </c>
      <c r="G23" s="24">
        <v>758230</v>
      </c>
      <c r="H23" s="24">
        <v>758230</v>
      </c>
      <c r="I23" s="24">
        <v>648340</v>
      </c>
      <c r="J23" s="24">
        <v>2164800</v>
      </c>
      <c r="K23" s="24"/>
      <c r="L23" s="24">
        <v>1300024</v>
      </c>
      <c r="M23" s="24"/>
      <c r="N23" s="24">
        <v>1300024</v>
      </c>
      <c r="O23" s="24"/>
      <c r="P23" s="24"/>
      <c r="Q23" s="24"/>
      <c r="R23" s="24"/>
      <c r="S23" s="24"/>
      <c r="T23" s="24"/>
      <c r="U23" s="24"/>
      <c r="V23" s="24"/>
      <c r="W23" s="24">
        <v>3464824</v>
      </c>
      <c r="X23" s="24">
        <v>3456408</v>
      </c>
      <c r="Y23" s="24">
        <v>8416</v>
      </c>
      <c r="Z23" s="6">
        <v>0.24</v>
      </c>
      <c r="AA23" s="22">
        <v>6912822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247037594</v>
      </c>
      <c r="D25" s="40">
        <f>+D5+D9+D15+D19+D24</f>
        <v>0</v>
      </c>
      <c r="E25" s="41">
        <f t="shared" si="4"/>
        <v>180819733</v>
      </c>
      <c r="F25" s="42">
        <f t="shared" si="4"/>
        <v>180819733</v>
      </c>
      <c r="G25" s="42">
        <f t="shared" si="4"/>
        <v>53681348</v>
      </c>
      <c r="H25" s="42">
        <f t="shared" si="4"/>
        <v>9195865</v>
      </c>
      <c r="I25" s="42">
        <f t="shared" si="4"/>
        <v>6804400</v>
      </c>
      <c r="J25" s="42">
        <f t="shared" si="4"/>
        <v>69681613</v>
      </c>
      <c r="K25" s="42">
        <f t="shared" si="4"/>
        <v>0</v>
      </c>
      <c r="L25" s="42">
        <f t="shared" si="4"/>
        <v>15220896</v>
      </c>
      <c r="M25" s="42">
        <f t="shared" si="4"/>
        <v>0</v>
      </c>
      <c r="N25" s="42">
        <f t="shared" si="4"/>
        <v>15220896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84902509</v>
      </c>
      <c r="X25" s="42">
        <f t="shared" si="4"/>
        <v>114276242</v>
      </c>
      <c r="Y25" s="42">
        <f t="shared" si="4"/>
        <v>-29373733</v>
      </c>
      <c r="Z25" s="43">
        <f>+IF(X25&lt;&gt;0,+(Y25/X25)*100,0)</f>
        <v>-25.704146798947065</v>
      </c>
      <c r="AA25" s="40">
        <f>+AA5+AA9+AA15+AA19+AA24</f>
        <v>180819733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144113776</v>
      </c>
      <c r="D28" s="19">
        <f>SUM(D29:D31)</f>
        <v>0</v>
      </c>
      <c r="E28" s="20">
        <f t="shared" si="5"/>
        <v>67586183</v>
      </c>
      <c r="F28" s="21">
        <f t="shared" si="5"/>
        <v>67586183</v>
      </c>
      <c r="G28" s="21">
        <f t="shared" si="5"/>
        <v>4320148</v>
      </c>
      <c r="H28" s="21">
        <f t="shared" si="5"/>
        <v>5553153</v>
      </c>
      <c r="I28" s="21">
        <f t="shared" si="5"/>
        <v>5540007</v>
      </c>
      <c r="J28" s="21">
        <f t="shared" si="5"/>
        <v>15413308</v>
      </c>
      <c r="K28" s="21">
        <f t="shared" si="5"/>
        <v>0</v>
      </c>
      <c r="L28" s="21">
        <f t="shared" si="5"/>
        <v>5069525</v>
      </c>
      <c r="M28" s="21">
        <f t="shared" si="5"/>
        <v>0</v>
      </c>
      <c r="N28" s="21">
        <f t="shared" si="5"/>
        <v>5069525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20482833</v>
      </c>
      <c r="X28" s="21">
        <f t="shared" si="5"/>
        <v>33793092</v>
      </c>
      <c r="Y28" s="21">
        <f t="shared" si="5"/>
        <v>-13310259</v>
      </c>
      <c r="Z28" s="4">
        <f>+IF(X28&lt;&gt;0,+(Y28/X28)*100,0)</f>
        <v>-39.38751446597429</v>
      </c>
      <c r="AA28" s="19">
        <f>SUM(AA29:AA31)</f>
        <v>67586183</v>
      </c>
    </row>
    <row r="29" spans="1:27" ht="13.5">
      <c r="A29" s="5" t="s">
        <v>33</v>
      </c>
      <c r="B29" s="3"/>
      <c r="C29" s="22">
        <v>92398285</v>
      </c>
      <c r="D29" s="22"/>
      <c r="E29" s="23">
        <v>34731959</v>
      </c>
      <c r="F29" s="24">
        <v>34731959</v>
      </c>
      <c r="G29" s="24">
        <v>2085498</v>
      </c>
      <c r="H29" s="24">
        <v>3060557</v>
      </c>
      <c r="I29" s="24">
        <v>2262578</v>
      </c>
      <c r="J29" s="24">
        <v>7408633</v>
      </c>
      <c r="K29" s="24"/>
      <c r="L29" s="24">
        <v>2322918</v>
      </c>
      <c r="M29" s="24"/>
      <c r="N29" s="24">
        <v>2322918</v>
      </c>
      <c r="O29" s="24"/>
      <c r="P29" s="24"/>
      <c r="Q29" s="24"/>
      <c r="R29" s="24"/>
      <c r="S29" s="24"/>
      <c r="T29" s="24"/>
      <c r="U29" s="24"/>
      <c r="V29" s="24"/>
      <c r="W29" s="24">
        <v>9731551</v>
      </c>
      <c r="X29" s="24">
        <v>17365980</v>
      </c>
      <c r="Y29" s="24">
        <v>-7634429</v>
      </c>
      <c r="Z29" s="6">
        <v>-43.96</v>
      </c>
      <c r="AA29" s="22">
        <v>34731959</v>
      </c>
    </row>
    <row r="30" spans="1:27" ht="13.5">
      <c r="A30" s="5" t="s">
        <v>34</v>
      </c>
      <c r="B30" s="3"/>
      <c r="C30" s="25">
        <v>35908834</v>
      </c>
      <c r="D30" s="25"/>
      <c r="E30" s="26">
        <v>19977613</v>
      </c>
      <c r="F30" s="27">
        <v>19977613</v>
      </c>
      <c r="G30" s="27">
        <v>1378609</v>
      </c>
      <c r="H30" s="27">
        <v>1096197</v>
      </c>
      <c r="I30" s="27">
        <v>2249255</v>
      </c>
      <c r="J30" s="27">
        <v>4724061</v>
      </c>
      <c r="K30" s="27"/>
      <c r="L30" s="27">
        <v>1670879</v>
      </c>
      <c r="M30" s="27"/>
      <c r="N30" s="27">
        <v>1670879</v>
      </c>
      <c r="O30" s="27"/>
      <c r="P30" s="27"/>
      <c r="Q30" s="27"/>
      <c r="R30" s="27"/>
      <c r="S30" s="27"/>
      <c r="T30" s="27"/>
      <c r="U30" s="27"/>
      <c r="V30" s="27"/>
      <c r="W30" s="27">
        <v>6394940</v>
      </c>
      <c r="X30" s="27">
        <v>9988806</v>
      </c>
      <c r="Y30" s="27">
        <v>-3593866</v>
      </c>
      <c r="Z30" s="7">
        <v>-35.98</v>
      </c>
      <c r="AA30" s="25">
        <v>19977613</v>
      </c>
    </row>
    <row r="31" spans="1:27" ht="13.5">
      <c r="A31" s="5" t="s">
        <v>35</v>
      </c>
      <c r="B31" s="3"/>
      <c r="C31" s="22">
        <v>15806657</v>
      </c>
      <c r="D31" s="22"/>
      <c r="E31" s="23">
        <v>12876611</v>
      </c>
      <c r="F31" s="24">
        <v>12876611</v>
      </c>
      <c r="G31" s="24">
        <v>856041</v>
      </c>
      <c r="H31" s="24">
        <v>1396399</v>
      </c>
      <c r="I31" s="24">
        <v>1028174</v>
      </c>
      <c r="J31" s="24">
        <v>3280614</v>
      </c>
      <c r="K31" s="24"/>
      <c r="L31" s="24">
        <v>1075728</v>
      </c>
      <c r="M31" s="24"/>
      <c r="N31" s="24">
        <v>1075728</v>
      </c>
      <c r="O31" s="24"/>
      <c r="P31" s="24"/>
      <c r="Q31" s="24"/>
      <c r="R31" s="24"/>
      <c r="S31" s="24"/>
      <c r="T31" s="24"/>
      <c r="U31" s="24"/>
      <c r="V31" s="24"/>
      <c r="W31" s="24">
        <v>4356342</v>
      </c>
      <c r="X31" s="24">
        <v>6438306</v>
      </c>
      <c r="Y31" s="24">
        <v>-2081964</v>
      </c>
      <c r="Z31" s="6">
        <v>-32.34</v>
      </c>
      <c r="AA31" s="22">
        <v>12876611</v>
      </c>
    </row>
    <row r="32" spans="1:27" ht="13.5">
      <c r="A32" s="2" t="s">
        <v>36</v>
      </c>
      <c r="B32" s="3"/>
      <c r="C32" s="19">
        <f aca="true" t="shared" si="6" ref="C32:Y32">SUM(C33:C37)</f>
        <v>13003499</v>
      </c>
      <c r="D32" s="19">
        <f>SUM(D33:D37)</f>
        <v>0</v>
      </c>
      <c r="E32" s="20">
        <f t="shared" si="6"/>
        <v>14245036</v>
      </c>
      <c r="F32" s="21">
        <f t="shared" si="6"/>
        <v>14245036</v>
      </c>
      <c r="G32" s="21">
        <f t="shared" si="6"/>
        <v>818016</v>
      </c>
      <c r="H32" s="21">
        <f t="shared" si="6"/>
        <v>764253</v>
      </c>
      <c r="I32" s="21">
        <f t="shared" si="6"/>
        <v>822448</v>
      </c>
      <c r="J32" s="21">
        <f t="shared" si="6"/>
        <v>2404717</v>
      </c>
      <c r="K32" s="21">
        <f t="shared" si="6"/>
        <v>0</v>
      </c>
      <c r="L32" s="21">
        <f t="shared" si="6"/>
        <v>746589</v>
      </c>
      <c r="M32" s="21">
        <f t="shared" si="6"/>
        <v>0</v>
      </c>
      <c r="N32" s="21">
        <f t="shared" si="6"/>
        <v>746589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3151306</v>
      </c>
      <c r="X32" s="21">
        <f t="shared" si="6"/>
        <v>7122522</v>
      </c>
      <c r="Y32" s="21">
        <f t="shared" si="6"/>
        <v>-3971216</v>
      </c>
      <c r="Z32" s="4">
        <f>+IF(X32&lt;&gt;0,+(Y32/X32)*100,0)</f>
        <v>-55.75575617737649</v>
      </c>
      <c r="AA32" s="19">
        <f>SUM(AA33:AA37)</f>
        <v>14245036</v>
      </c>
    </row>
    <row r="33" spans="1:27" ht="13.5">
      <c r="A33" s="5" t="s">
        <v>37</v>
      </c>
      <c r="B33" s="3"/>
      <c r="C33" s="22">
        <v>7082046</v>
      </c>
      <c r="D33" s="22"/>
      <c r="E33" s="23">
        <v>7168428</v>
      </c>
      <c r="F33" s="24">
        <v>7168428</v>
      </c>
      <c r="G33" s="24">
        <v>341436</v>
      </c>
      <c r="H33" s="24">
        <v>344481</v>
      </c>
      <c r="I33" s="24">
        <v>343148</v>
      </c>
      <c r="J33" s="24">
        <v>1029065</v>
      </c>
      <c r="K33" s="24"/>
      <c r="L33" s="24">
        <v>311938</v>
      </c>
      <c r="M33" s="24"/>
      <c r="N33" s="24">
        <v>311938</v>
      </c>
      <c r="O33" s="24"/>
      <c r="P33" s="24"/>
      <c r="Q33" s="24"/>
      <c r="R33" s="24"/>
      <c r="S33" s="24"/>
      <c r="T33" s="24"/>
      <c r="U33" s="24"/>
      <c r="V33" s="24"/>
      <c r="W33" s="24">
        <v>1341003</v>
      </c>
      <c r="X33" s="24">
        <v>3584214</v>
      </c>
      <c r="Y33" s="24">
        <v>-2243211</v>
      </c>
      <c r="Z33" s="6">
        <v>-62.59</v>
      </c>
      <c r="AA33" s="22">
        <v>7168428</v>
      </c>
    </row>
    <row r="34" spans="1:27" ht="13.5">
      <c r="A34" s="5" t="s">
        <v>38</v>
      </c>
      <c r="B34" s="3"/>
      <c r="C34" s="22">
        <v>2461237</v>
      </c>
      <c r="D34" s="22"/>
      <c r="E34" s="23">
        <v>2523043</v>
      </c>
      <c r="F34" s="24">
        <v>2523043</v>
      </c>
      <c r="G34" s="24">
        <v>208361</v>
      </c>
      <c r="H34" s="24">
        <v>204986</v>
      </c>
      <c r="I34" s="24">
        <v>266362</v>
      </c>
      <c r="J34" s="24">
        <v>679709</v>
      </c>
      <c r="K34" s="24"/>
      <c r="L34" s="24">
        <v>192624</v>
      </c>
      <c r="M34" s="24"/>
      <c r="N34" s="24">
        <v>192624</v>
      </c>
      <c r="O34" s="24"/>
      <c r="P34" s="24"/>
      <c r="Q34" s="24"/>
      <c r="R34" s="24"/>
      <c r="S34" s="24"/>
      <c r="T34" s="24"/>
      <c r="U34" s="24"/>
      <c r="V34" s="24"/>
      <c r="W34" s="24">
        <v>872333</v>
      </c>
      <c r="X34" s="24">
        <v>1261524</v>
      </c>
      <c r="Y34" s="24">
        <v>-389191</v>
      </c>
      <c r="Z34" s="6">
        <v>-30.85</v>
      </c>
      <c r="AA34" s="22">
        <v>2523043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3460216</v>
      </c>
      <c r="D36" s="22"/>
      <c r="E36" s="23">
        <v>4553565</v>
      </c>
      <c r="F36" s="24">
        <v>4553565</v>
      </c>
      <c r="G36" s="24">
        <v>268219</v>
      </c>
      <c r="H36" s="24">
        <v>214786</v>
      </c>
      <c r="I36" s="24">
        <v>212938</v>
      </c>
      <c r="J36" s="24">
        <v>695943</v>
      </c>
      <c r="K36" s="24"/>
      <c r="L36" s="24">
        <v>242027</v>
      </c>
      <c r="M36" s="24"/>
      <c r="N36" s="24">
        <v>242027</v>
      </c>
      <c r="O36" s="24"/>
      <c r="P36" s="24"/>
      <c r="Q36" s="24"/>
      <c r="R36" s="24"/>
      <c r="S36" s="24"/>
      <c r="T36" s="24"/>
      <c r="U36" s="24"/>
      <c r="V36" s="24"/>
      <c r="W36" s="24">
        <v>937970</v>
      </c>
      <c r="X36" s="24">
        <v>2276784</v>
      </c>
      <c r="Y36" s="24">
        <v>-1338814</v>
      </c>
      <c r="Z36" s="6">
        <v>-58.8</v>
      </c>
      <c r="AA36" s="22">
        <v>4553565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14294929</v>
      </c>
      <c r="D38" s="19">
        <f>SUM(D39:D41)</f>
        <v>0</v>
      </c>
      <c r="E38" s="20">
        <f t="shared" si="7"/>
        <v>16238324</v>
      </c>
      <c r="F38" s="21">
        <f t="shared" si="7"/>
        <v>16238324</v>
      </c>
      <c r="G38" s="21">
        <f t="shared" si="7"/>
        <v>1001828</v>
      </c>
      <c r="H38" s="21">
        <f t="shared" si="7"/>
        <v>1146872</v>
      </c>
      <c r="I38" s="21">
        <f t="shared" si="7"/>
        <v>1149159</v>
      </c>
      <c r="J38" s="21">
        <f t="shared" si="7"/>
        <v>3297859</v>
      </c>
      <c r="K38" s="21">
        <f t="shared" si="7"/>
        <v>0</v>
      </c>
      <c r="L38" s="21">
        <f t="shared" si="7"/>
        <v>1072538</v>
      </c>
      <c r="M38" s="21">
        <f t="shared" si="7"/>
        <v>0</v>
      </c>
      <c r="N38" s="21">
        <f t="shared" si="7"/>
        <v>1072538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4370397</v>
      </c>
      <c r="X38" s="21">
        <f t="shared" si="7"/>
        <v>8119164</v>
      </c>
      <c r="Y38" s="21">
        <f t="shared" si="7"/>
        <v>-3748767</v>
      </c>
      <c r="Z38" s="4">
        <f>+IF(X38&lt;&gt;0,+(Y38/X38)*100,0)</f>
        <v>-46.17183493275909</v>
      </c>
      <c r="AA38" s="19">
        <f>SUM(AA39:AA41)</f>
        <v>16238324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14294929</v>
      </c>
      <c r="D40" s="22"/>
      <c r="E40" s="23">
        <v>16238324</v>
      </c>
      <c r="F40" s="24">
        <v>16238324</v>
      </c>
      <c r="G40" s="24">
        <v>1001828</v>
      </c>
      <c r="H40" s="24">
        <v>1146872</v>
      </c>
      <c r="I40" s="24">
        <v>1149159</v>
      </c>
      <c r="J40" s="24">
        <v>3297859</v>
      </c>
      <c r="K40" s="24"/>
      <c r="L40" s="24">
        <v>1072538</v>
      </c>
      <c r="M40" s="24"/>
      <c r="N40" s="24">
        <v>1072538</v>
      </c>
      <c r="O40" s="24"/>
      <c r="P40" s="24"/>
      <c r="Q40" s="24"/>
      <c r="R40" s="24"/>
      <c r="S40" s="24"/>
      <c r="T40" s="24"/>
      <c r="U40" s="24"/>
      <c r="V40" s="24"/>
      <c r="W40" s="24">
        <v>4370397</v>
      </c>
      <c r="X40" s="24">
        <v>8119164</v>
      </c>
      <c r="Y40" s="24">
        <v>-3748767</v>
      </c>
      <c r="Z40" s="6">
        <v>-46.17</v>
      </c>
      <c r="AA40" s="22">
        <v>16238324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50211944</v>
      </c>
      <c r="D42" s="19">
        <f>SUM(D43:D46)</f>
        <v>0</v>
      </c>
      <c r="E42" s="20">
        <f t="shared" si="8"/>
        <v>55176092</v>
      </c>
      <c r="F42" s="21">
        <f t="shared" si="8"/>
        <v>55176092</v>
      </c>
      <c r="G42" s="21">
        <f t="shared" si="8"/>
        <v>2158955</v>
      </c>
      <c r="H42" s="21">
        <f t="shared" si="8"/>
        <v>8121039</v>
      </c>
      <c r="I42" s="21">
        <f t="shared" si="8"/>
        <v>6583995</v>
      </c>
      <c r="J42" s="21">
        <f t="shared" si="8"/>
        <v>16863989</v>
      </c>
      <c r="K42" s="21">
        <f t="shared" si="8"/>
        <v>0</v>
      </c>
      <c r="L42" s="21">
        <f t="shared" si="8"/>
        <v>2286602</v>
      </c>
      <c r="M42" s="21">
        <f t="shared" si="8"/>
        <v>0</v>
      </c>
      <c r="N42" s="21">
        <f t="shared" si="8"/>
        <v>2286602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19150591</v>
      </c>
      <c r="X42" s="21">
        <f t="shared" si="8"/>
        <v>27867100</v>
      </c>
      <c r="Y42" s="21">
        <f t="shared" si="8"/>
        <v>-8716509</v>
      </c>
      <c r="Z42" s="4">
        <f>+IF(X42&lt;&gt;0,+(Y42/X42)*100,0)</f>
        <v>-31.278852123112916</v>
      </c>
      <c r="AA42" s="19">
        <f>SUM(AA43:AA46)</f>
        <v>55176092</v>
      </c>
    </row>
    <row r="43" spans="1:27" ht="13.5">
      <c r="A43" s="5" t="s">
        <v>47</v>
      </c>
      <c r="B43" s="3"/>
      <c r="C43" s="22">
        <v>31752941</v>
      </c>
      <c r="D43" s="22"/>
      <c r="E43" s="23">
        <v>36173976</v>
      </c>
      <c r="F43" s="24">
        <v>36173976</v>
      </c>
      <c r="G43" s="24">
        <v>350194</v>
      </c>
      <c r="H43" s="24">
        <v>6469625</v>
      </c>
      <c r="I43" s="24">
        <v>4697869</v>
      </c>
      <c r="J43" s="24">
        <v>11517688</v>
      </c>
      <c r="K43" s="24"/>
      <c r="L43" s="24">
        <v>599594</v>
      </c>
      <c r="M43" s="24"/>
      <c r="N43" s="24">
        <v>599594</v>
      </c>
      <c r="O43" s="24"/>
      <c r="P43" s="24"/>
      <c r="Q43" s="24"/>
      <c r="R43" s="24"/>
      <c r="S43" s="24"/>
      <c r="T43" s="24"/>
      <c r="U43" s="24"/>
      <c r="V43" s="24"/>
      <c r="W43" s="24">
        <v>12117282</v>
      </c>
      <c r="X43" s="24">
        <v>18344754</v>
      </c>
      <c r="Y43" s="24">
        <v>-6227472</v>
      </c>
      <c r="Z43" s="6">
        <v>-33.95</v>
      </c>
      <c r="AA43" s="22">
        <v>36173976</v>
      </c>
    </row>
    <row r="44" spans="1:27" ht="13.5">
      <c r="A44" s="5" t="s">
        <v>48</v>
      </c>
      <c r="B44" s="3"/>
      <c r="C44" s="22">
        <v>6355392</v>
      </c>
      <c r="D44" s="22"/>
      <c r="E44" s="23">
        <v>6117986</v>
      </c>
      <c r="F44" s="24">
        <v>6117986</v>
      </c>
      <c r="G44" s="24">
        <v>439031</v>
      </c>
      <c r="H44" s="24">
        <v>570071</v>
      </c>
      <c r="I44" s="24">
        <v>772384</v>
      </c>
      <c r="J44" s="24">
        <v>1781486</v>
      </c>
      <c r="K44" s="24"/>
      <c r="L44" s="24">
        <v>503851</v>
      </c>
      <c r="M44" s="24"/>
      <c r="N44" s="24">
        <v>503851</v>
      </c>
      <c r="O44" s="24"/>
      <c r="P44" s="24"/>
      <c r="Q44" s="24"/>
      <c r="R44" s="24"/>
      <c r="S44" s="24"/>
      <c r="T44" s="24"/>
      <c r="U44" s="24"/>
      <c r="V44" s="24"/>
      <c r="W44" s="24">
        <v>2285337</v>
      </c>
      <c r="X44" s="24">
        <v>3080278</v>
      </c>
      <c r="Y44" s="24">
        <v>-794941</v>
      </c>
      <c r="Z44" s="6">
        <v>-25.81</v>
      </c>
      <c r="AA44" s="22">
        <v>6117986</v>
      </c>
    </row>
    <row r="45" spans="1:27" ht="13.5">
      <c r="A45" s="5" t="s">
        <v>49</v>
      </c>
      <c r="B45" s="3"/>
      <c r="C45" s="25">
        <v>7774582</v>
      </c>
      <c r="D45" s="25"/>
      <c r="E45" s="26">
        <v>6546477</v>
      </c>
      <c r="F45" s="27">
        <v>6546477</v>
      </c>
      <c r="G45" s="27">
        <v>827976</v>
      </c>
      <c r="H45" s="27">
        <v>683793</v>
      </c>
      <c r="I45" s="27">
        <v>703430</v>
      </c>
      <c r="J45" s="27">
        <v>2215199</v>
      </c>
      <c r="K45" s="27"/>
      <c r="L45" s="27">
        <v>685025</v>
      </c>
      <c r="M45" s="27"/>
      <c r="N45" s="27">
        <v>685025</v>
      </c>
      <c r="O45" s="27"/>
      <c r="P45" s="27"/>
      <c r="Q45" s="27"/>
      <c r="R45" s="27"/>
      <c r="S45" s="27"/>
      <c r="T45" s="27"/>
      <c r="U45" s="27"/>
      <c r="V45" s="27"/>
      <c r="W45" s="27">
        <v>2900224</v>
      </c>
      <c r="X45" s="27">
        <v>3273240</v>
      </c>
      <c r="Y45" s="27">
        <v>-373016</v>
      </c>
      <c r="Z45" s="7">
        <v>-11.4</v>
      </c>
      <c r="AA45" s="25">
        <v>6546477</v>
      </c>
    </row>
    <row r="46" spans="1:27" ht="13.5">
      <c r="A46" s="5" t="s">
        <v>50</v>
      </c>
      <c r="B46" s="3"/>
      <c r="C46" s="22">
        <v>4329029</v>
      </c>
      <c r="D46" s="22"/>
      <c r="E46" s="23">
        <v>6337653</v>
      </c>
      <c r="F46" s="24">
        <v>6337653</v>
      </c>
      <c r="G46" s="24">
        <v>541754</v>
      </c>
      <c r="H46" s="24">
        <v>397550</v>
      </c>
      <c r="I46" s="24">
        <v>410312</v>
      </c>
      <c r="J46" s="24">
        <v>1349616</v>
      </c>
      <c r="K46" s="24"/>
      <c r="L46" s="24">
        <v>498132</v>
      </c>
      <c r="M46" s="24"/>
      <c r="N46" s="24">
        <v>498132</v>
      </c>
      <c r="O46" s="24"/>
      <c r="P46" s="24"/>
      <c r="Q46" s="24"/>
      <c r="R46" s="24"/>
      <c r="S46" s="24"/>
      <c r="T46" s="24"/>
      <c r="U46" s="24"/>
      <c r="V46" s="24"/>
      <c r="W46" s="24">
        <v>1847748</v>
      </c>
      <c r="X46" s="24">
        <v>3168828</v>
      </c>
      <c r="Y46" s="24">
        <v>-1321080</v>
      </c>
      <c r="Z46" s="6">
        <v>-41.69</v>
      </c>
      <c r="AA46" s="22">
        <v>6337653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221624148</v>
      </c>
      <c r="D48" s="40">
        <f>+D28+D32+D38+D42+D47</f>
        <v>0</v>
      </c>
      <c r="E48" s="41">
        <f t="shared" si="9"/>
        <v>153245635</v>
      </c>
      <c r="F48" s="42">
        <f t="shared" si="9"/>
        <v>153245635</v>
      </c>
      <c r="G48" s="42">
        <f t="shared" si="9"/>
        <v>8298947</v>
      </c>
      <c r="H48" s="42">
        <f t="shared" si="9"/>
        <v>15585317</v>
      </c>
      <c r="I48" s="42">
        <f t="shared" si="9"/>
        <v>14095609</v>
      </c>
      <c r="J48" s="42">
        <f t="shared" si="9"/>
        <v>37979873</v>
      </c>
      <c r="K48" s="42">
        <f t="shared" si="9"/>
        <v>0</v>
      </c>
      <c r="L48" s="42">
        <f t="shared" si="9"/>
        <v>9175254</v>
      </c>
      <c r="M48" s="42">
        <f t="shared" si="9"/>
        <v>0</v>
      </c>
      <c r="N48" s="42">
        <f t="shared" si="9"/>
        <v>9175254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47155127</v>
      </c>
      <c r="X48" s="42">
        <f t="shared" si="9"/>
        <v>76901878</v>
      </c>
      <c r="Y48" s="42">
        <f t="shared" si="9"/>
        <v>-29746751</v>
      </c>
      <c r="Z48" s="43">
        <f>+IF(X48&lt;&gt;0,+(Y48/X48)*100,0)</f>
        <v>-38.68143636232135</v>
      </c>
      <c r="AA48" s="40">
        <f>+AA28+AA32+AA38+AA42+AA47</f>
        <v>153245635</v>
      </c>
    </row>
    <row r="49" spans="1:27" ht="13.5">
      <c r="A49" s="14" t="s">
        <v>58</v>
      </c>
      <c r="B49" s="15"/>
      <c r="C49" s="44">
        <f aca="true" t="shared" si="10" ref="C49:Y49">+C25-C48</f>
        <v>25413446</v>
      </c>
      <c r="D49" s="44">
        <f>+D25-D48</f>
        <v>0</v>
      </c>
      <c r="E49" s="45">
        <f t="shared" si="10"/>
        <v>27574098</v>
      </c>
      <c r="F49" s="46">
        <f t="shared" si="10"/>
        <v>27574098</v>
      </c>
      <c r="G49" s="46">
        <f t="shared" si="10"/>
        <v>45382401</v>
      </c>
      <c r="H49" s="46">
        <f t="shared" si="10"/>
        <v>-6389452</v>
      </c>
      <c r="I49" s="46">
        <f t="shared" si="10"/>
        <v>-7291209</v>
      </c>
      <c r="J49" s="46">
        <f t="shared" si="10"/>
        <v>31701740</v>
      </c>
      <c r="K49" s="46">
        <f t="shared" si="10"/>
        <v>0</v>
      </c>
      <c r="L49" s="46">
        <f t="shared" si="10"/>
        <v>6045642</v>
      </c>
      <c r="M49" s="46">
        <f t="shared" si="10"/>
        <v>0</v>
      </c>
      <c r="N49" s="46">
        <f t="shared" si="10"/>
        <v>6045642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37747382</v>
      </c>
      <c r="X49" s="46">
        <f>IF(F25=F48,0,X25-X48)</f>
        <v>37374364</v>
      </c>
      <c r="Y49" s="46">
        <f t="shared" si="10"/>
        <v>373018</v>
      </c>
      <c r="Z49" s="47">
        <f>+IF(X49&lt;&gt;0,+(Y49/X49)*100,0)</f>
        <v>0.9980584552555865</v>
      </c>
      <c r="AA49" s="44">
        <f>+AA25-AA48</f>
        <v>27574098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2015-02-02T08:34:30Z</dcterms:created>
  <dcterms:modified xsi:type="dcterms:W3CDTF">2015-02-16T09:46:26Z</dcterms:modified>
  <cp:category/>
  <cp:version/>
  <cp:contentType/>
  <cp:contentStatus/>
</cp:coreProperties>
</file>