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'DC45'!$A$1:$AA$55</definedName>
    <definedName name="_xlnm.Print_Area" localSheetId="11">'DC6'!$A$1:$AA$55</definedName>
    <definedName name="_xlnm.Print_Area" localSheetId="20">'DC7'!$A$1:$AA$55</definedName>
    <definedName name="_xlnm.Print_Area" localSheetId="27">'DC8'!$A$1:$AA$55</definedName>
    <definedName name="_xlnm.Print_Area" localSheetId="32">'DC9'!$A$1:$AA$55</definedName>
    <definedName name="_xlnm.Print_Area" localSheetId="5">'NC061'!$A$1:$AA$55</definedName>
    <definedName name="_xlnm.Print_Area" localSheetId="6">'NC062'!$A$1:$AA$55</definedName>
    <definedName name="_xlnm.Print_Area" localSheetId="7">'NC064'!$A$1:$AA$55</definedName>
    <definedName name="_xlnm.Print_Area" localSheetId="8">'NC065'!$A$1:$AA$55</definedName>
    <definedName name="_xlnm.Print_Area" localSheetId="9">'NC066'!$A$1:$AA$55</definedName>
    <definedName name="_xlnm.Print_Area" localSheetId="10">'NC067'!$A$1:$AA$55</definedName>
    <definedName name="_xlnm.Print_Area" localSheetId="12">'NC071'!$A$1:$AA$55</definedName>
    <definedName name="_xlnm.Print_Area" localSheetId="13">'NC072'!$A$1:$AA$55</definedName>
    <definedName name="_xlnm.Print_Area" localSheetId="14">'NC073'!$A$1:$AA$55</definedName>
    <definedName name="_xlnm.Print_Area" localSheetId="15">'NC074'!$A$1:$AA$55</definedName>
    <definedName name="_xlnm.Print_Area" localSheetId="16">'NC075'!$A$1:$AA$55</definedName>
    <definedName name="_xlnm.Print_Area" localSheetId="17">'NC076'!$A$1:$AA$55</definedName>
    <definedName name="_xlnm.Print_Area" localSheetId="18">'NC077'!$A$1:$AA$55</definedName>
    <definedName name="_xlnm.Print_Area" localSheetId="19">'NC078'!$A$1:$AA$55</definedName>
    <definedName name="_xlnm.Print_Area" localSheetId="21">'NC081'!$A$1:$AA$55</definedName>
    <definedName name="_xlnm.Print_Area" localSheetId="22">'NC082'!$A$1:$AA$55</definedName>
    <definedName name="_xlnm.Print_Area" localSheetId="23">'NC083'!$A$1:$AA$55</definedName>
    <definedName name="_xlnm.Print_Area" localSheetId="24">'NC084'!$A$1:$AA$55</definedName>
    <definedName name="_xlnm.Print_Area" localSheetId="25">'NC085'!$A$1:$AA$55</definedName>
    <definedName name="_xlnm.Print_Area" localSheetId="26">'NC086'!$A$1:$AA$55</definedName>
    <definedName name="_xlnm.Print_Area" localSheetId="28">'NC091'!$A$1:$AA$55</definedName>
    <definedName name="_xlnm.Print_Area" localSheetId="29">'NC092'!$A$1:$AA$55</definedName>
    <definedName name="_xlnm.Print_Area" localSheetId="30">'NC093'!$A$1:$AA$55</definedName>
    <definedName name="_xlnm.Print_Area" localSheetId="31">'NC094'!$A$1:$AA$55</definedName>
    <definedName name="_xlnm.Print_Area" localSheetId="1">'NC451'!$A$1:$AA$55</definedName>
    <definedName name="_xlnm.Print_Area" localSheetId="2">'NC452'!$A$1:$AA$55</definedName>
    <definedName name="_xlnm.Print_Area" localSheetId="3">'NC453'!$A$1:$AA$55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<sst xmlns="http://schemas.openxmlformats.org/spreadsheetml/2006/main" count="2871" uniqueCount="97">
  <si>
    <t>Northern Cape: Joe Morolong(NC451) - Table C2 Quarterly Budget Statement - Financial Performance (standard classification) for 2nd Quarter ended 31 December 2014 (Figures Finalised as at 2015/01/31)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</si>
  <si>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</si>
  <si>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</si>
  <si>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</si>
  <si>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</si>
  <si>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</si>
  <si>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</si>
  <si>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</si>
  <si>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</si>
  <si>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</si>
  <si>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</si>
  <si>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</si>
  <si>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</si>
  <si>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</si>
  <si>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</si>
  <si>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</si>
  <si>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</si>
  <si>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</si>
  <si>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</si>
  <si>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</si>
  <si>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</si>
  <si>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</si>
  <si>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</si>
  <si>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</si>
  <si>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</si>
  <si>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</si>
  <si>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</si>
  <si>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</si>
  <si>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</si>
  <si>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</si>
  <si>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</si>
  <si>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</si>
  <si>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</si>
  <si>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</si>
  <si>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</si>
  <si>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</si>
  <si>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</si>
  <si>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</si>
  <si>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</si>
  <si>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</si>
  <si>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</si>
  <si>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</si>
  <si>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</si>
  <si>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</si>
  <si>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</si>
  <si>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</si>
  <si>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</si>
  <si>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</si>
  <si>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</si>
  <si>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</si>
  <si>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</si>
  <si>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</si>
  <si>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</si>
  <si>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</si>
  <si>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</si>
  <si>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</si>
  <si>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</si>
  <si>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</si>
  <si>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</si>
  <si>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Northern Cape: Ga-Segonyana(NC452) - Table C2 Quarterly Budget Statement - Financial Performance (standard classification) for 2nd Quarter ended 31 December 2014 (Figures Finalised as at 2015/01/31)</t>
  </si>
  <si>
    <t>Northern Cape: Gamagara(NC453) - Table C2 Quarterly Budget Statement - Financial Performance (standard classification) for 2nd Quarter ended 31 December 2014 (Figures Finalised as at 2015/01/31)</t>
  </si>
  <si>
    <t>Northern Cape: John Taolo Gaetsewe(DC45) - Table C2 Quarterly Budget Statement - Financial Performance (standard classification) for 2nd Quarter ended 31 December 2014 (Figures Finalised as at 2015/01/31)</t>
  </si>
  <si>
    <t>Northern Cape: Richtersveld(NC061) - Table C2 Quarterly Budget Statement - Financial Performance (standard classification) for 2nd Quarter ended 31 December 2014 (Figures Finalised as at 2015/01/31)</t>
  </si>
  <si>
    <t>Northern Cape: Nama Khoi(NC062) - Table C2 Quarterly Budget Statement - Financial Performance (standard classification) for 2nd Quarter ended 31 December 2014 (Figures Finalised as at 2015/01/31)</t>
  </si>
  <si>
    <t>Northern Cape: Kamiesberg(NC064) - Table C2 Quarterly Budget Statement - Financial Performance (standard classification) for 2nd Quarter ended 31 December 2014 (Figures Finalised as at 2015/01/31)</t>
  </si>
  <si>
    <t>Northern Cape: Hantam(NC065) - Table C2 Quarterly Budget Statement - Financial Performance (standard classification) for 2nd Quarter ended 31 December 2014 (Figures Finalised as at 2015/01/31)</t>
  </si>
  <si>
    <t>Northern Cape: Karoo Hoogland(NC066) - Table C2 Quarterly Budget Statement - Financial Performance (standard classification) for 2nd Quarter ended 31 December 2014 (Figures Finalised as at 2015/01/31)</t>
  </si>
  <si>
    <t>Northern Cape: Khai-Ma(NC067) - Table C2 Quarterly Budget Statement - Financial Performance (standard classification) for 2nd Quarter ended 31 December 2014 (Figures Finalised as at 2015/01/31)</t>
  </si>
  <si>
    <t>Northern Cape: Namakwa(DC6) - Table C2 Quarterly Budget Statement - Financial Performance (standard classification) for 2nd Quarter ended 31 December 2014 (Figures Finalised as at 2015/01/31)</t>
  </si>
  <si>
    <t>Northern Cape: Ubuntu(NC071) - Table C2 Quarterly Budget Statement - Financial Performance (standard classification) for 2nd Quarter ended 31 December 2014 (Figures Finalised as at 2015/01/31)</t>
  </si>
  <si>
    <t>Northern Cape: Umsobomvu(NC072) - Table C2 Quarterly Budget Statement - Financial Performance (standard classification) for 2nd Quarter ended 31 December 2014 (Figures Finalised as at 2015/01/31)</t>
  </si>
  <si>
    <t>Northern Cape: Emthanjeni(NC073) - Table C2 Quarterly Budget Statement - Financial Performance (standard classification) for 2nd Quarter ended 31 December 2014 (Figures Finalised as at 2015/01/31)</t>
  </si>
  <si>
    <t>Northern Cape: Kareeberg(NC074) - Table C2 Quarterly Budget Statement - Financial Performance (standard classification) for 2nd Quarter ended 31 December 2014 (Figures Finalised as at 2015/01/31)</t>
  </si>
  <si>
    <t>Northern Cape: Renosterberg(NC075) - Table C2 Quarterly Budget Statement - Financial Performance (standard classification) for 2nd Quarter ended 31 December 2014 (Figures Finalised as at 2015/01/31)</t>
  </si>
  <si>
    <t>Northern Cape: Thembelihle(NC076) - Table C2 Quarterly Budget Statement - Financial Performance (standard classification) for 2nd Quarter ended 31 December 2014 (Figures Finalised as at 2015/01/31)</t>
  </si>
  <si>
    <t>Northern Cape: Siyathemba(NC077) - Table C2 Quarterly Budget Statement - Financial Performance (standard classification) for 2nd Quarter ended 31 December 2014 (Figures Finalised as at 2015/01/31)</t>
  </si>
  <si>
    <t>Northern Cape: Siyancuma(NC078) - Table C2 Quarterly Budget Statement - Financial Performance (standard classification) for 2nd Quarter ended 31 December 2014 (Figures Finalised as at 2015/01/31)</t>
  </si>
  <si>
    <t>Northern Cape: Pixley Ka Seme (Nc)(DC7) - Table C2 Quarterly Budget Statement - Financial Performance (standard classification) for 2nd Quarter ended 31 December 2014 (Figures Finalised as at 2015/01/31)</t>
  </si>
  <si>
    <t>Northern Cape: Mier(NC081) - Table C2 Quarterly Budget Statement - Financial Performance (standard classification) for 2nd Quarter ended 31 December 2014 (Figures Finalised as at 2015/01/31)</t>
  </si>
  <si>
    <t>Northern Cape: !Kai! Garib(NC082) - Table C2 Quarterly Budget Statement - Financial Performance (standard classification) for 2nd Quarter ended 31 December 2014 (Figures Finalised as at 2015/01/31)</t>
  </si>
  <si>
    <t>Northern Cape: //Khara Hais(NC083) - Table C2 Quarterly Budget Statement - Financial Performance (standard classification) for 2nd Quarter ended 31 December 2014 (Figures Finalised as at 2015/01/31)</t>
  </si>
  <si>
    <t>Northern Cape: !Kheis(NC084) - Table C2 Quarterly Budget Statement - Financial Performance (standard classification) for 2nd Quarter ended 31 December 2014 (Figures Finalised as at 2015/01/31)</t>
  </si>
  <si>
    <t>Northern Cape: Tsantsabane(NC085) - Table C2 Quarterly Budget Statement - Financial Performance (standard classification) for 2nd Quarter ended 31 December 2014 (Figures Finalised as at 2015/01/31)</t>
  </si>
  <si>
    <t>Northern Cape: Kgatelopele(NC086) - Table C2 Quarterly Budget Statement - Financial Performance (standard classification) for 2nd Quarter ended 31 December 2014 (Figures Finalised as at 2015/01/31)</t>
  </si>
  <si>
    <t>Northern Cape: Z F Mgcawu(DC8) - Table C2 Quarterly Budget Statement - Financial Performance (standard classification) for 2nd Quarter ended 31 December 2014 (Figures Finalised as at 2015/01/31)</t>
  </si>
  <si>
    <t>Northern Cape: Sol Plaatje(NC091) - Table C2 Quarterly Budget Statement - Financial Performance (standard classification) for 2nd Quarter ended 31 December 2014 (Figures Finalised as at 2015/01/31)</t>
  </si>
  <si>
    <t>Northern Cape: Dikgatlong(NC092) - Table C2 Quarterly Budget Statement - Financial Performance (standard classification) for 2nd Quarter ended 31 December 2014 (Figures Finalised as at 2015/01/31)</t>
  </si>
  <si>
    <t>Northern Cape: Magareng(NC093) - Table C2 Quarterly Budget Statement - Financial Performance (standard classification) for 2nd Quarter ended 31 December 2014 (Figures Finalised as at 2015/01/31)</t>
  </si>
  <si>
    <t>Northern Cape: Phokwane(NC094) - Table C2 Quarterly Budget Statement - Financial Performance (standard classification) for 2nd Quarter ended 31 December 2014 (Figures Finalised as at 2015/01/31)</t>
  </si>
  <si>
    <t>Northern Cape: Frances Baard(DC9) - Table C2 Quarterly Budget Statement - Financial Performance (standard classification) for 2nd Quarter ended 31 December 2014 (Figures Finalised as at 2015/01/31)</t>
  </si>
  <si>
    <t>Summary - Table C2 Quarterly Budget Statement - Financial Performance (standard classification) for 2nd Quarter ended 31 December 2014 (Figures Finalised as at 2015/01/31)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</si>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</sst>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2242534381</v>
      </c>
      <c r="D5" s="19">
        <f>SUM(D6:D8)</f>
        <v>0</v>
      </c>
      <c r="E5" s="20">
        <f t="shared" si="0"/>
        <v>2781762572</v>
      </c>
      <c r="F5" s="21">
        <f t="shared" si="0"/>
        <v>2781762572</v>
      </c>
      <c r="G5" s="21">
        <f t="shared" si="0"/>
        <v>997207559</v>
      </c>
      <c r="H5" s="21">
        <f t="shared" si="0"/>
        <v>115147178</v>
      </c>
      <c r="I5" s="21">
        <f t="shared" si="0"/>
        <v>111998199</v>
      </c>
      <c r="J5" s="21">
        <f t="shared" si="0"/>
        <v>1224352936</v>
      </c>
      <c r="K5" s="21">
        <f t="shared" si="0"/>
        <v>82613924</v>
      </c>
      <c r="L5" s="21">
        <f t="shared" si="0"/>
        <v>217465241</v>
      </c>
      <c r="M5" s="21">
        <f t="shared" si="0"/>
        <v>224034931</v>
      </c>
      <c r="N5" s="21">
        <f t="shared" si="0"/>
        <v>524114096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1748467032</v>
      </c>
      <c r="X5" s="21">
        <f t="shared" si="0"/>
        <v>1521993621</v>
      </c>
      <c r="Y5" s="21">
        <f t="shared" si="0"/>
        <v>226473411</v>
      </c>
      <c r="Z5" s="4">
        <f>+IF(X5&lt;&gt;0,+(Y5/X5)*100,0)</f>
        <v>14.880049947331548</v>
      </c>
      <c r="AA5" s="19">
        <f>SUM(AA6:AA8)</f>
        <v>2781762572</v>
      </c>
    </row>
    <row r="6" spans="1:27" ht="13.5">
      <c r="A6" s="5" t="s">
        <v>33</v>
      </c>
      <c r="B6" s="3"/>
      <c r="C6" s="22">
        <v>579087904</v>
      </c>
      <c r="D6" s="22"/>
      <c r="E6" s="23">
        <v>527386607</v>
      </c>
      <c r="F6" s="24">
        <v>527386607</v>
      </c>
      <c r="G6" s="24">
        <v>137776059</v>
      </c>
      <c r="H6" s="24">
        <v>21195912</v>
      </c>
      <c r="I6" s="24">
        <v>16318334</v>
      </c>
      <c r="J6" s="24">
        <v>175290305</v>
      </c>
      <c r="K6" s="24">
        <v>12536468</v>
      </c>
      <c r="L6" s="24">
        <v>24682482</v>
      </c>
      <c r="M6" s="24">
        <v>102519013</v>
      </c>
      <c r="N6" s="24">
        <v>139737963</v>
      </c>
      <c r="O6" s="24"/>
      <c r="P6" s="24"/>
      <c r="Q6" s="24"/>
      <c r="R6" s="24"/>
      <c r="S6" s="24"/>
      <c r="T6" s="24"/>
      <c r="U6" s="24"/>
      <c r="V6" s="24"/>
      <c r="W6" s="24">
        <v>315028268</v>
      </c>
      <c r="X6" s="24">
        <v>298018753</v>
      </c>
      <c r="Y6" s="24">
        <v>17009515</v>
      </c>
      <c r="Z6" s="6">
        <v>5.71</v>
      </c>
      <c r="AA6" s="22">
        <v>527386607</v>
      </c>
    </row>
    <row r="7" spans="1:27" ht="13.5">
      <c r="A7" s="5" t="s">
        <v>34</v>
      </c>
      <c r="B7" s="3"/>
      <c r="C7" s="25">
        <v>1599160383</v>
      </c>
      <c r="D7" s="25"/>
      <c r="E7" s="26">
        <v>2125474926</v>
      </c>
      <c r="F7" s="27">
        <v>2125474926</v>
      </c>
      <c r="G7" s="27">
        <v>854008948</v>
      </c>
      <c r="H7" s="27">
        <v>89201238</v>
      </c>
      <c r="I7" s="27">
        <v>94465070</v>
      </c>
      <c r="J7" s="27">
        <v>1037675256</v>
      </c>
      <c r="K7" s="27">
        <v>69199669</v>
      </c>
      <c r="L7" s="27">
        <v>191123867</v>
      </c>
      <c r="M7" s="27">
        <v>120273299</v>
      </c>
      <c r="N7" s="27">
        <v>380596835</v>
      </c>
      <c r="O7" s="27"/>
      <c r="P7" s="27"/>
      <c r="Q7" s="27"/>
      <c r="R7" s="27"/>
      <c r="S7" s="27"/>
      <c r="T7" s="27"/>
      <c r="U7" s="27"/>
      <c r="V7" s="27"/>
      <c r="W7" s="27">
        <v>1418272091</v>
      </c>
      <c r="X7" s="27">
        <v>962789665</v>
      </c>
      <c r="Y7" s="27">
        <v>455482426</v>
      </c>
      <c r="Z7" s="7">
        <v>47.31</v>
      </c>
      <c r="AA7" s="25">
        <v>2125474926</v>
      </c>
    </row>
    <row r="8" spans="1:27" ht="13.5">
      <c r="A8" s="5" t="s">
        <v>35</v>
      </c>
      <c r="B8" s="3"/>
      <c r="C8" s="22">
        <v>64286094</v>
      </c>
      <c r="D8" s="22"/>
      <c r="E8" s="23">
        <v>128901039</v>
      </c>
      <c r="F8" s="24">
        <v>128901039</v>
      </c>
      <c r="G8" s="24">
        <v>5422552</v>
      </c>
      <c r="H8" s="24">
        <v>4750028</v>
      </c>
      <c r="I8" s="24">
        <v>1214795</v>
      </c>
      <c r="J8" s="24">
        <v>11387375</v>
      </c>
      <c r="K8" s="24">
        <v>877787</v>
      </c>
      <c r="L8" s="24">
        <v>1658892</v>
      </c>
      <c r="M8" s="24">
        <v>1242619</v>
      </c>
      <c r="N8" s="24">
        <v>3779298</v>
      </c>
      <c r="O8" s="24"/>
      <c r="P8" s="24"/>
      <c r="Q8" s="24"/>
      <c r="R8" s="24"/>
      <c r="S8" s="24"/>
      <c r="T8" s="24"/>
      <c r="U8" s="24"/>
      <c r="V8" s="24"/>
      <c r="W8" s="24">
        <v>15166673</v>
      </c>
      <c r="X8" s="24">
        <v>261185203</v>
      </c>
      <c r="Y8" s="24">
        <v>-246018530</v>
      </c>
      <c r="Z8" s="6">
        <v>-94.19</v>
      </c>
      <c r="AA8" s="22">
        <v>128901039</v>
      </c>
    </row>
    <row r="9" spans="1:27" ht="13.5">
      <c r="A9" s="2" t="s">
        <v>36</v>
      </c>
      <c r="B9" s="3"/>
      <c r="C9" s="19">
        <f aca="true" t="shared" si="1" ref="C9:Y9">SUM(C10:C14)</f>
        <v>244878646</v>
      </c>
      <c r="D9" s="19">
        <f>SUM(D10:D14)</f>
        <v>0</v>
      </c>
      <c r="E9" s="20">
        <f t="shared" si="1"/>
        <v>199997554</v>
      </c>
      <c r="F9" s="21">
        <f t="shared" si="1"/>
        <v>199997554</v>
      </c>
      <c r="G9" s="21">
        <f t="shared" si="1"/>
        <v>-10362693</v>
      </c>
      <c r="H9" s="21">
        <f t="shared" si="1"/>
        <v>17080533</v>
      </c>
      <c r="I9" s="21">
        <f t="shared" si="1"/>
        <v>14060569</v>
      </c>
      <c r="J9" s="21">
        <f t="shared" si="1"/>
        <v>20778409</v>
      </c>
      <c r="K9" s="21">
        <f t="shared" si="1"/>
        <v>14273502</v>
      </c>
      <c r="L9" s="21">
        <f t="shared" si="1"/>
        <v>12624604</v>
      </c>
      <c r="M9" s="21">
        <f t="shared" si="1"/>
        <v>23282462</v>
      </c>
      <c r="N9" s="21">
        <f t="shared" si="1"/>
        <v>50180568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70958977</v>
      </c>
      <c r="X9" s="21">
        <f t="shared" si="1"/>
        <v>73163597</v>
      </c>
      <c r="Y9" s="21">
        <f t="shared" si="1"/>
        <v>-2204620</v>
      </c>
      <c r="Z9" s="4">
        <f>+IF(X9&lt;&gt;0,+(Y9/X9)*100,0)</f>
        <v>-3.0132744840306307</v>
      </c>
      <c r="AA9" s="19">
        <f>SUM(AA10:AA14)</f>
        <v>199997554</v>
      </c>
    </row>
    <row r="10" spans="1:27" ht="13.5">
      <c r="A10" s="5" t="s">
        <v>37</v>
      </c>
      <c r="B10" s="3"/>
      <c r="C10" s="22">
        <v>112368199</v>
      </c>
      <c r="D10" s="22"/>
      <c r="E10" s="23">
        <v>95229336</v>
      </c>
      <c r="F10" s="24">
        <v>95229336</v>
      </c>
      <c r="G10" s="24">
        <v>572821</v>
      </c>
      <c r="H10" s="24">
        <v>2299464</v>
      </c>
      <c r="I10" s="24">
        <v>1411450</v>
      </c>
      <c r="J10" s="24">
        <v>4283735</v>
      </c>
      <c r="K10" s="24">
        <v>667196</v>
      </c>
      <c r="L10" s="24">
        <v>2427488</v>
      </c>
      <c r="M10" s="24">
        <v>4704799</v>
      </c>
      <c r="N10" s="24">
        <v>7799483</v>
      </c>
      <c r="O10" s="24"/>
      <c r="P10" s="24"/>
      <c r="Q10" s="24"/>
      <c r="R10" s="24"/>
      <c r="S10" s="24"/>
      <c r="T10" s="24"/>
      <c r="U10" s="24"/>
      <c r="V10" s="24"/>
      <c r="W10" s="24">
        <v>12083218</v>
      </c>
      <c r="X10" s="24">
        <v>30313808</v>
      </c>
      <c r="Y10" s="24">
        <v>-18230590</v>
      </c>
      <c r="Z10" s="6">
        <v>-60.14</v>
      </c>
      <c r="AA10" s="22">
        <v>95229336</v>
      </c>
    </row>
    <row r="11" spans="1:27" ht="13.5">
      <c r="A11" s="5" t="s">
        <v>38</v>
      </c>
      <c r="B11" s="3"/>
      <c r="C11" s="22">
        <v>20392946</v>
      </c>
      <c r="D11" s="22"/>
      <c r="E11" s="23">
        <v>23123185</v>
      </c>
      <c r="F11" s="24">
        <v>23123185</v>
      </c>
      <c r="G11" s="24">
        <v>1088137</v>
      </c>
      <c r="H11" s="24">
        <v>874494</v>
      </c>
      <c r="I11" s="24">
        <v>1016891</v>
      </c>
      <c r="J11" s="24">
        <v>2979522</v>
      </c>
      <c r="K11" s="24">
        <v>722649</v>
      </c>
      <c r="L11" s="24">
        <v>915653</v>
      </c>
      <c r="M11" s="24">
        <v>1615093</v>
      </c>
      <c r="N11" s="24">
        <v>3253395</v>
      </c>
      <c r="O11" s="24"/>
      <c r="P11" s="24"/>
      <c r="Q11" s="24"/>
      <c r="R11" s="24"/>
      <c r="S11" s="24"/>
      <c r="T11" s="24"/>
      <c r="U11" s="24"/>
      <c r="V11" s="24"/>
      <c r="W11" s="24">
        <v>6232917</v>
      </c>
      <c r="X11" s="24">
        <v>9655954</v>
      </c>
      <c r="Y11" s="24">
        <v>-3423037</v>
      </c>
      <c r="Z11" s="6">
        <v>-35.45</v>
      </c>
      <c r="AA11" s="22">
        <v>23123185</v>
      </c>
    </row>
    <row r="12" spans="1:27" ht="13.5">
      <c r="A12" s="5" t="s">
        <v>39</v>
      </c>
      <c r="B12" s="3"/>
      <c r="C12" s="22">
        <v>51153484</v>
      </c>
      <c r="D12" s="22"/>
      <c r="E12" s="23">
        <v>49705380</v>
      </c>
      <c r="F12" s="24">
        <v>49705380</v>
      </c>
      <c r="G12" s="24">
        <v>3600257</v>
      </c>
      <c r="H12" s="24">
        <v>2295870</v>
      </c>
      <c r="I12" s="24">
        <v>3562005</v>
      </c>
      <c r="J12" s="24">
        <v>9458132</v>
      </c>
      <c r="K12" s="24">
        <v>4342473</v>
      </c>
      <c r="L12" s="24">
        <v>3144896</v>
      </c>
      <c r="M12" s="24">
        <v>2647714</v>
      </c>
      <c r="N12" s="24">
        <v>10135083</v>
      </c>
      <c r="O12" s="24"/>
      <c r="P12" s="24"/>
      <c r="Q12" s="24"/>
      <c r="R12" s="24"/>
      <c r="S12" s="24"/>
      <c r="T12" s="24"/>
      <c r="U12" s="24"/>
      <c r="V12" s="24"/>
      <c r="W12" s="24">
        <v>19593215</v>
      </c>
      <c r="X12" s="24">
        <v>22650204</v>
      </c>
      <c r="Y12" s="24">
        <v>-3056989</v>
      </c>
      <c r="Z12" s="6">
        <v>-13.5</v>
      </c>
      <c r="AA12" s="22">
        <v>49705380</v>
      </c>
    </row>
    <row r="13" spans="1:27" ht="13.5">
      <c r="A13" s="5" t="s">
        <v>40</v>
      </c>
      <c r="B13" s="3"/>
      <c r="C13" s="22">
        <v>56986950</v>
      </c>
      <c r="D13" s="22"/>
      <c r="E13" s="23">
        <v>27662765</v>
      </c>
      <c r="F13" s="24">
        <v>27662765</v>
      </c>
      <c r="G13" s="24">
        <v>-11995986</v>
      </c>
      <c r="H13" s="24">
        <v>11158778</v>
      </c>
      <c r="I13" s="24">
        <v>7558585</v>
      </c>
      <c r="J13" s="24">
        <v>6721377</v>
      </c>
      <c r="K13" s="24">
        <v>8216526</v>
      </c>
      <c r="L13" s="24">
        <v>6003333</v>
      </c>
      <c r="M13" s="24">
        <v>14312945</v>
      </c>
      <c r="N13" s="24">
        <v>28532804</v>
      </c>
      <c r="O13" s="24"/>
      <c r="P13" s="24"/>
      <c r="Q13" s="24"/>
      <c r="R13" s="24"/>
      <c r="S13" s="24"/>
      <c r="T13" s="24"/>
      <c r="U13" s="24"/>
      <c r="V13" s="24"/>
      <c r="W13" s="24">
        <v>35254181</v>
      </c>
      <c r="X13" s="24">
        <v>8284867</v>
      </c>
      <c r="Y13" s="24">
        <v>26969314</v>
      </c>
      <c r="Z13" s="6">
        <v>325.53</v>
      </c>
      <c r="AA13" s="22">
        <v>27662765</v>
      </c>
    </row>
    <row r="14" spans="1:27" ht="13.5">
      <c r="A14" s="5" t="s">
        <v>41</v>
      </c>
      <c r="B14" s="3"/>
      <c r="C14" s="25">
        <v>3977067</v>
      </c>
      <c r="D14" s="25"/>
      <c r="E14" s="26">
        <v>4276888</v>
      </c>
      <c r="F14" s="27">
        <v>4276888</v>
      </c>
      <c r="G14" s="27">
        <v>-3627922</v>
      </c>
      <c r="H14" s="27">
        <v>451927</v>
      </c>
      <c r="I14" s="27">
        <v>511638</v>
      </c>
      <c r="J14" s="27">
        <v>-2664357</v>
      </c>
      <c r="K14" s="27">
        <v>324658</v>
      </c>
      <c r="L14" s="27">
        <v>133234</v>
      </c>
      <c r="M14" s="27">
        <v>1911</v>
      </c>
      <c r="N14" s="27">
        <v>459803</v>
      </c>
      <c r="O14" s="27"/>
      <c r="P14" s="27"/>
      <c r="Q14" s="27"/>
      <c r="R14" s="27"/>
      <c r="S14" s="27"/>
      <c r="T14" s="27"/>
      <c r="U14" s="27"/>
      <c r="V14" s="27"/>
      <c r="W14" s="27">
        <v>-2204554</v>
      </c>
      <c r="X14" s="27">
        <v>2258764</v>
      </c>
      <c r="Y14" s="27">
        <v>-4463318</v>
      </c>
      <c r="Z14" s="7">
        <v>-197.6</v>
      </c>
      <c r="AA14" s="25">
        <v>4276888</v>
      </c>
    </row>
    <row r="15" spans="1:27" ht="13.5">
      <c r="A15" s="2" t="s">
        <v>42</v>
      </c>
      <c r="B15" s="8"/>
      <c r="C15" s="19">
        <f aca="true" t="shared" si="2" ref="C15:Y15">SUM(C16:C18)</f>
        <v>305393909</v>
      </c>
      <c r="D15" s="19">
        <f>SUM(D16:D18)</f>
        <v>0</v>
      </c>
      <c r="E15" s="20">
        <f t="shared" si="2"/>
        <v>319548198</v>
      </c>
      <c r="F15" s="21">
        <f t="shared" si="2"/>
        <v>319548198</v>
      </c>
      <c r="G15" s="21">
        <f t="shared" si="2"/>
        <v>46290418</v>
      </c>
      <c r="H15" s="21">
        <f t="shared" si="2"/>
        <v>28084013</v>
      </c>
      <c r="I15" s="21">
        <f t="shared" si="2"/>
        <v>10211912</v>
      </c>
      <c r="J15" s="21">
        <f t="shared" si="2"/>
        <v>84586343</v>
      </c>
      <c r="K15" s="21">
        <f t="shared" si="2"/>
        <v>10459320</v>
      </c>
      <c r="L15" s="21">
        <f t="shared" si="2"/>
        <v>35090424</v>
      </c>
      <c r="M15" s="21">
        <f t="shared" si="2"/>
        <v>20060163</v>
      </c>
      <c r="N15" s="21">
        <f t="shared" si="2"/>
        <v>65609907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150196250</v>
      </c>
      <c r="X15" s="21">
        <f t="shared" si="2"/>
        <v>167165495</v>
      </c>
      <c r="Y15" s="21">
        <f t="shared" si="2"/>
        <v>-16969245</v>
      </c>
      <c r="Z15" s="4">
        <f>+IF(X15&lt;&gt;0,+(Y15/X15)*100,0)</f>
        <v>-10.151164868084768</v>
      </c>
      <c r="AA15" s="19">
        <f>SUM(AA16:AA18)</f>
        <v>319548198</v>
      </c>
    </row>
    <row r="16" spans="1:27" ht="13.5">
      <c r="A16" s="5" t="s">
        <v>43</v>
      </c>
      <c r="B16" s="3"/>
      <c r="C16" s="22">
        <v>162677206</v>
      </c>
      <c r="D16" s="22"/>
      <c r="E16" s="23">
        <v>205634618</v>
      </c>
      <c r="F16" s="24">
        <v>205634618</v>
      </c>
      <c r="G16" s="24">
        <v>24754122</v>
      </c>
      <c r="H16" s="24">
        <v>23024907</v>
      </c>
      <c r="I16" s="24">
        <v>6053894</v>
      </c>
      <c r="J16" s="24">
        <v>53832923</v>
      </c>
      <c r="K16" s="24">
        <v>7406238</v>
      </c>
      <c r="L16" s="24">
        <v>27023447</v>
      </c>
      <c r="M16" s="24">
        <v>4535544</v>
      </c>
      <c r="N16" s="24">
        <v>38965229</v>
      </c>
      <c r="O16" s="24"/>
      <c r="P16" s="24"/>
      <c r="Q16" s="24"/>
      <c r="R16" s="24"/>
      <c r="S16" s="24"/>
      <c r="T16" s="24"/>
      <c r="U16" s="24"/>
      <c r="V16" s="24"/>
      <c r="W16" s="24">
        <v>92798152</v>
      </c>
      <c r="X16" s="24">
        <v>99148861</v>
      </c>
      <c r="Y16" s="24">
        <v>-6350709</v>
      </c>
      <c r="Z16" s="6">
        <v>-6.41</v>
      </c>
      <c r="AA16" s="22">
        <v>205634618</v>
      </c>
    </row>
    <row r="17" spans="1:27" ht="13.5">
      <c r="A17" s="5" t="s">
        <v>44</v>
      </c>
      <c r="B17" s="3"/>
      <c r="C17" s="22">
        <v>136258253</v>
      </c>
      <c r="D17" s="22"/>
      <c r="E17" s="23">
        <v>110298461</v>
      </c>
      <c r="F17" s="24">
        <v>110298461</v>
      </c>
      <c r="G17" s="24">
        <v>17941210</v>
      </c>
      <c r="H17" s="24">
        <v>5009676</v>
      </c>
      <c r="I17" s="24">
        <v>4081737</v>
      </c>
      <c r="J17" s="24">
        <v>27032623</v>
      </c>
      <c r="K17" s="24">
        <v>2957237</v>
      </c>
      <c r="L17" s="24">
        <v>7020675</v>
      </c>
      <c r="M17" s="24">
        <v>15478708</v>
      </c>
      <c r="N17" s="24">
        <v>25456620</v>
      </c>
      <c r="O17" s="24"/>
      <c r="P17" s="24"/>
      <c r="Q17" s="24"/>
      <c r="R17" s="24"/>
      <c r="S17" s="24"/>
      <c r="T17" s="24"/>
      <c r="U17" s="24"/>
      <c r="V17" s="24"/>
      <c r="W17" s="24">
        <v>52489243</v>
      </c>
      <c r="X17" s="24">
        <v>65709194</v>
      </c>
      <c r="Y17" s="24">
        <v>-13219951</v>
      </c>
      <c r="Z17" s="6">
        <v>-20.12</v>
      </c>
      <c r="AA17" s="22">
        <v>110298461</v>
      </c>
    </row>
    <row r="18" spans="1:27" ht="13.5">
      <c r="A18" s="5" t="s">
        <v>45</v>
      </c>
      <c r="B18" s="3"/>
      <c r="C18" s="22">
        <v>6458450</v>
      </c>
      <c r="D18" s="22"/>
      <c r="E18" s="23">
        <v>3615119</v>
      </c>
      <c r="F18" s="24">
        <v>3615119</v>
      </c>
      <c r="G18" s="24">
        <v>3595086</v>
      </c>
      <c r="H18" s="24">
        <v>49430</v>
      </c>
      <c r="I18" s="24">
        <v>76281</v>
      </c>
      <c r="J18" s="24">
        <v>3720797</v>
      </c>
      <c r="K18" s="24">
        <v>95845</v>
      </c>
      <c r="L18" s="24">
        <v>1046302</v>
      </c>
      <c r="M18" s="24">
        <v>45911</v>
      </c>
      <c r="N18" s="24">
        <v>1188058</v>
      </c>
      <c r="O18" s="24"/>
      <c r="P18" s="24"/>
      <c r="Q18" s="24"/>
      <c r="R18" s="24"/>
      <c r="S18" s="24"/>
      <c r="T18" s="24"/>
      <c r="U18" s="24"/>
      <c r="V18" s="24"/>
      <c r="W18" s="24">
        <v>4908855</v>
      </c>
      <c r="X18" s="24">
        <v>2307440</v>
      </c>
      <c r="Y18" s="24">
        <v>2601415</v>
      </c>
      <c r="Z18" s="6">
        <v>112.74</v>
      </c>
      <c r="AA18" s="22">
        <v>3615119</v>
      </c>
    </row>
    <row r="19" spans="1:27" ht="13.5">
      <c r="A19" s="2" t="s">
        <v>46</v>
      </c>
      <c r="B19" s="8"/>
      <c r="C19" s="19">
        <f aca="true" t="shared" si="3" ref="C19:Y19">SUM(C20:C23)</f>
        <v>2519045963</v>
      </c>
      <c r="D19" s="19">
        <f>SUM(D20:D23)</f>
        <v>0</v>
      </c>
      <c r="E19" s="20">
        <f t="shared" si="3"/>
        <v>3167784210</v>
      </c>
      <c r="F19" s="21">
        <f t="shared" si="3"/>
        <v>3167784210</v>
      </c>
      <c r="G19" s="21">
        <f t="shared" si="3"/>
        <v>266847190</v>
      </c>
      <c r="H19" s="21">
        <f t="shared" si="3"/>
        <v>230277764</v>
      </c>
      <c r="I19" s="21">
        <f t="shared" si="3"/>
        <v>211288110</v>
      </c>
      <c r="J19" s="21">
        <f t="shared" si="3"/>
        <v>708413064</v>
      </c>
      <c r="K19" s="21">
        <f t="shared" si="3"/>
        <v>214576701</v>
      </c>
      <c r="L19" s="21">
        <f t="shared" si="3"/>
        <v>201273042</v>
      </c>
      <c r="M19" s="21">
        <f t="shared" si="3"/>
        <v>183356916</v>
      </c>
      <c r="N19" s="21">
        <f t="shared" si="3"/>
        <v>599206659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1307619723</v>
      </c>
      <c r="X19" s="21">
        <f t="shared" si="3"/>
        <v>1597325084</v>
      </c>
      <c r="Y19" s="21">
        <f t="shared" si="3"/>
        <v>-289705361</v>
      </c>
      <c r="Z19" s="4">
        <f>+IF(X19&lt;&gt;0,+(Y19/X19)*100,0)</f>
        <v>-18.136906751287203</v>
      </c>
      <c r="AA19" s="19">
        <f>SUM(AA20:AA23)</f>
        <v>3167784210</v>
      </c>
    </row>
    <row r="20" spans="1:27" ht="13.5">
      <c r="A20" s="5" t="s">
        <v>47</v>
      </c>
      <c r="B20" s="3"/>
      <c r="C20" s="22">
        <v>1305522978</v>
      </c>
      <c r="D20" s="22"/>
      <c r="E20" s="23">
        <v>1651312396</v>
      </c>
      <c r="F20" s="24">
        <v>1651312396</v>
      </c>
      <c r="G20" s="24">
        <v>140556886</v>
      </c>
      <c r="H20" s="24">
        <v>126521152</v>
      </c>
      <c r="I20" s="24">
        <v>113324257</v>
      </c>
      <c r="J20" s="24">
        <v>380402295</v>
      </c>
      <c r="K20" s="24">
        <v>106578740</v>
      </c>
      <c r="L20" s="24">
        <v>96281435</v>
      </c>
      <c r="M20" s="24">
        <v>101606936</v>
      </c>
      <c r="N20" s="24">
        <v>304467111</v>
      </c>
      <c r="O20" s="24"/>
      <c r="P20" s="24"/>
      <c r="Q20" s="24"/>
      <c r="R20" s="24"/>
      <c r="S20" s="24"/>
      <c r="T20" s="24"/>
      <c r="U20" s="24"/>
      <c r="V20" s="24"/>
      <c r="W20" s="24">
        <v>684869406</v>
      </c>
      <c r="X20" s="24">
        <v>821812431</v>
      </c>
      <c r="Y20" s="24">
        <v>-136943025</v>
      </c>
      <c r="Z20" s="6">
        <v>-16.66</v>
      </c>
      <c r="AA20" s="22">
        <v>1651312396</v>
      </c>
    </row>
    <row r="21" spans="1:27" ht="13.5">
      <c r="A21" s="5" t="s">
        <v>48</v>
      </c>
      <c r="B21" s="3"/>
      <c r="C21" s="22">
        <v>725674875</v>
      </c>
      <c r="D21" s="22"/>
      <c r="E21" s="23">
        <v>962077278</v>
      </c>
      <c r="F21" s="24">
        <v>962077278</v>
      </c>
      <c r="G21" s="24">
        <v>70849552</v>
      </c>
      <c r="H21" s="24">
        <v>55519009</v>
      </c>
      <c r="I21" s="24">
        <v>54538917</v>
      </c>
      <c r="J21" s="24">
        <v>180907478</v>
      </c>
      <c r="K21" s="24">
        <v>78313442</v>
      </c>
      <c r="L21" s="24">
        <v>57921473</v>
      </c>
      <c r="M21" s="24">
        <v>47387193</v>
      </c>
      <c r="N21" s="24">
        <v>183622108</v>
      </c>
      <c r="O21" s="24"/>
      <c r="P21" s="24"/>
      <c r="Q21" s="24"/>
      <c r="R21" s="24"/>
      <c r="S21" s="24"/>
      <c r="T21" s="24"/>
      <c r="U21" s="24"/>
      <c r="V21" s="24"/>
      <c r="W21" s="24">
        <v>364529586</v>
      </c>
      <c r="X21" s="24">
        <v>489615189</v>
      </c>
      <c r="Y21" s="24">
        <v>-125085603</v>
      </c>
      <c r="Z21" s="6">
        <v>-25.55</v>
      </c>
      <c r="AA21" s="22">
        <v>962077278</v>
      </c>
    </row>
    <row r="22" spans="1:27" ht="13.5">
      <c r="A22" s="5" t="s">
        <v>49</v>
      </c>
      <c r="B22" s="3"/>
      <c r="C22" s="25">
        <v>253036176</v>
      </c>
      <c r="D22" s="25"/>
      <c r="E22" s="26">
        <v>322704930</v>
      </c>
      <c r="F22" s="27">
        <v>322704930</v>
      </c>
      <c r="G22" s="27">
        <v>30677928</v>
      </c>
      <c r="H22" s="27">
        <v>29318946</v>
      </c>
      <c r="I22" s="27">
        <v>26755928</v>
      </c>
      <c r="J22" s="27">
        <v>86752802</v>
      </c>
      <c r="K22" s="27">
        <v>15851909</v>
      </c>
      <c r="L22" s="27">
        <v>26138418</v>
      </c>
      <c r="M22" s="27">
        <v>20023057</v>
      </c>
      <c r="N22" s="27">
        <v>62013384</v>
      </c>
      <c r="O22" s="27"/>
      <c r="P22" s="27"/>
      <c r="Q22" s="27"/>
      <c r="R22" s="27"/>
      <c r="S22" s="27"/>
      <c r="T22" s="27"/>
      <c r="U22" s="27"/>
      <c r="V22" s="27"/>
      <c r="W22" s="27">
        <v>148766186</v>
      </c>
      <c r="X22" s="27">
        <v>165046666</v>
      </c>
      <c r="Y22" s="27">
        <v>-16280480</v>
      </c>
      <c r="Z22" s="7">
        <v>-9.86</v>
      </c>
      <c r="AA22" s="25">
        <v>322704930</v>
      </c>
    </row>
    <row r="23" spans="1:27" ht="13.5">
      <c r="A23" s="5" t="s">
        <v>50</v>
      </c>
      <c r="B23" s="3"/>
      <c r="C23" s="22">
        <v>234811934</v>
      </c>
      <c r="D23" s="22"/>
      <c r="E23" s="23">
        <v>231689606</v>
      </c>
      <c r="F23" s="24">
        <v>231689606</v>
      </c>
      <c r="G23" s="24">
        <v>24762824</v>
      </c>
      <c r="H23" s="24">
        <v>18918657</v>
      </c>
      <c r="I23" s="24">
        <v>16669008</v>
      </c>
      <c r="J23" s="24">
        <v>60350489</v>
      </c>
      <c r="K23" s="24">
        <v>13832610</v>
      </c>
      <c r="L23" s="24">
        <v>20931716</v>
      </c>
      <c r="M23" s="24">
        <v>14339730</v>
      </c>
      <c r="N23" s="24">
        <v>49104056</v>
      </c>
      <c r="O23" s="24"/>
      <c r="P23" s="24"/>
      <c r="Q23" s="24"/>
      <c r="R23" s="24"/>
      <c r="S23" s="24"/>
      <c r="T23" s="24"/>
      <c r="U23" s="24"/>
      <c r="V23" s="24"/>
      <c r="W23" s="24">
        <v>109454545</v>
      </c>
      <c r="X23" s="24">
        <v>120850798</v>
      </c>
      <c r="Y23" s="24">
        <v>-11396253</v>
      </c>
      <c r="Z23" s="6">
        <v>-9.43</v>
      </c>
      <c r="AA23" s="22">
        <v>231689606</v>
      </c>
    </row>
    <row r="24" spans="1:27" ht="13.5">
      <c r="A24" s="2" t="s">
        <v>51</v>
      </c>
      <c r="B24" s="8" t="s">
        <v>52</v>
      </c>
      <c r="C24" s="19">
        <v>2615485</v>
      </c>
      <c r="D24" s="19"/>
      <c r="E24" s="20">
        <v>5362492</v>
      </c>
      <c r="F24" s="21">
        <v>5362492</v>
      </c>
      <c r="G24" s="21">
        <v>27553</v>
      </c>
      <c r="H24" s="21">
        <v>345620</v>
      </c>
      <c r="I24" s="21">
        <v>347526</v>
      </c>
      <c r="J24" s="21">
        <v>720699</v>
      </c>
      <c r="K24" s="21">
        <v>372602</v>
      </c>
      <c r="L24" s="21">
        <v>390516</v>
      </c>
      <c r="M24" s="21">
        <v>346117</v>
      </c>
      <c r="N24" s="21">
        <v>1109235</v>
      </c>
      <c r="O24" s="21"/>
      <c r="P24" s="21"/>
      <c r="Q24" s="21"/>
      <c r="R24" s="21"/>
      <c r="S24" s="21"/>
      <c r="T24" s="21"/>
      <c r="U24" s="21"/>
      <c r="V24" s="21"/>
      <c r="W24" s="21">
        <v>1829934</v>
      </c>
      <c r="X24" s="21">
        <v>259788</v>
      </c>
      <c r="Y24" s="21">
        <v>1570146</v>
      </c>
      <c r="Z24" s="4">
        <v>604.4</v>
      </c>
      <c r="AA24" s="19">
        <v>5362492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5314468384</v>
      </c>
      <c r="D25" s="40">
        <f>+D5+D9+D15+D19+D24</f>
        <v>0</v>
      </c>
      <c r="E25" s="41">
        <f t="shared" si="4"/>
        <v>6474455026</v>
      </c>
      <c r="F25" s="42">
        <f t="shared" si="4"/>
        <v>6474455026</v>
      </c>
      <c r="G25" s="42">
        <f t="shared" si="4"/>
        <v>1300010027</v>
      </c>
      <c r="H25" s="42">
        <f t="shared" si="4"/>
        <v>390935108</v>
      </c>
      <c r="I25" s="42">
        <f t="shared" si="4"/>
        <v>347906316</v>
      </c>
      <c r="J25" s="42">
        <f t="shared" si="4"/>
        <v>2038851451</v>
      </c>
      <c r="K25" s="42">
        <f t="shared" si="4"/>
        <v>322296049</v>
      </c>
      <c r="L25" s="42">
        <f t="shared" si="4"/>
        <v>466843827</v>
      </c>
      <c r="M25" s="42">
        <f t="shared" si="4"/>
        <v>451080589</v>
      </c>
      <c r="N25" s="42">
        <f t="shared" si="4"/>
        <v>1240220465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3279071916</v>
      </c>
      <c r="X25" s="42">
        <f t="shared" si="4"/>
        <v>3359907585</v>
      </c>
      <c r="Y25" s="42">
        <f t="shared" si="4"/>
        <v>-80835669</v>
      </c>
      <c r="Z25" s="43">
        <f>+IF(X25&lt;&gt;0,+(Y25/X25)*100,0)</f>
        <v>-2.4058896548489446</v>
      </c>
      <c r="AA25" s="40">
        <f>+AA5+AA9+AA15+AA19+AA24</f>
        <v>6474455026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1768550185</v>
      </c>
      <c r="D28" s="19">
        <f>SUM(D29:D31)</f>
        <v>0</v>
      </c>
      <c r="E28" s="20">
        <f t="shared" si="5"/>
        <v>1856940764</v>
      </c>
      <c r="F28" s="21">
        <f t="shared" si="5"/>
        <v>1856940764</v>
      </c>
      <c r="G28" s="21">
        <f t="shared" si="5"/>
        <v>136242200</v>
      </c>
      <c r="H28" s="21">
        <f t="shared" si="5"/>
        <v>171575645</v>
      </c>
      <c r="I28" s="21">
        <f t="shared" si="5"/>
        <v>132745216</v>
      </c>
      <c r="J28" s="21">
        <f t="shared" si="5"/>
        <v>440563061</v>
      </c>
      <c r="K28" s="21">
        <f t="shared" si="5"/>
        <v>115056895</v>
      </c>
      <c r="L28" s="21">
        <f t="shared" si="5"/>
        <v>122612296</v>
      </c>
      <c r="M28" s="21">
        <f t="shared" si="5"/>
        <v>134894488</v>
      </c>
      <c r="N28" s="21">
        <f t="shared" si="5"/>
        <v>372563679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813126740</v>
      </c>
      <c r="X28" s="21">
        <f t="shared" si="5"/>
        <v>940028394</v>
      </c>
      <c r="Y28" s="21">
        <f t="shared" si="5"/>
        <v>-126901654</v>
      </c>
      <c r="Z28" s="4">
        <f>+IF(X28&lt;&gt;0,+(Y28/X28)*100,0)</f>
        <v>-13.499768178279092</v>
      </c>
      <c r="AA28" s="19">
        <f>SUM(AA29:AA31)</f>
        <v>1856940764</v>
      </c>
    </row>
    <row r="29" spans="1:27" ht="13.5">
      <c r="A29" s="5" t="s">
        <v>33</v>
      </c>
      <c r="B29" s="3"/>
      <c r="C29" s="22">
        <v>679707000</v>
      </c>
      <c r="D29" s="22"/>
      <c r="E29" s="23">
        <v>789559261</v>
      </c>
      <c r="F29" s="24">
        <v>789559261</v>
      </c>
      <c r="G29" s="24">
        <v>60435906</v>
      </c>
      <c r="H29" s="24">
        <v>93754259</v>
      </c>
      <c r="I29" s="24">
        <v>50232789</v>
      </c>
      <c r="J29" s="24">
        <v>204422954</v>
      </c>
      <c r="K29" s="24">
        <v>44752815</v>
      </c>
      <c r="L29" s="24">
        <v>46533153</v>
      </c>
      <c r="M29" s="24">
        <v>58269013</v>
      </c>
      <c r="N29" s="24">
        <v>149554981</v>
      </c>
      <c r="O29" s="24"/>
      <c r="P29" s="24"/>
      <c r="Q29" s="24"/>
      <c r="R29" s="24"/>
      <c r="S29" s="24"/>
      <c r="T29" s="24"/>
      <c r="U29" s="24"/>
      <c r="V29" s="24"/>
      <c r="W29" s="24">
        <v>353977935</v>
      </c>
      <c r="X29" s="24">
        <v>441555691</v>
      </c>
      <c r="Y29" s="24">
        <v>-87577756</v>
      </c>
      <c r="Z29" s="6">
        <v>-19.83</v>
      </c>
      <c r="AA29" s="22">
        <v>789559261</v>
      </c>
    </row>
    <row r="30" spans="1:27" ht="13.5">
      <c r="A30" s="5" t="s">
        <v>34</v>
      </c>
      <c r="B30" s="3"/>
      <c r="C30" s="25">
        <v>737815668</v>
      </c>
      <c r="D30" s="25"/>
      <c r="E30" s="26">
        <v>660683257</v>
      </c>
      <c r="F30" s="27">
        <v>660683257</v>
      </c>
      <c r="G30" s="27">
        <v>44082868</v>
      </c>
      <c r="H30" s="27">
        <v>47078353</v>
      </c>
      <c r="I30" s="27">
        <v>51532719</v>
      </c>
      <c r="J30" s="27">
        <v>142693940</v>
      </c>
      <c r="K30" s="27">
        <v>43422795</v>
      </c>
      <c r="L30" s="27">
        <v>44713459</v>
      </c>
      <c r="M30" s="27">
        <v>49051768</v>
      </c>
      <c r="N30" s="27">
        <v>137188022</v>
      </c>
      <c r="O30" s="27"/>
      <c r="P30" s="27"/>
      <c r="Q30" s="27"/>
      <c r="R30" s="27"/>
      <c r="S30" s="27"/>
      <c r="T30" s="27"/>
      <c r="U30" s="27"/>
      <c r="V30" s="27"/>
      <c r="W30" s="27">
        <v>279881962</v>
      </c>
      <c r="X30" s="27">
        <v>314698037</v>
      </c>
      <c r="Y30" s="27">
        <v>-34816075</v>
      </c>
      <c r="Z30" s="7">
        <v>-11.06</v>
      </c>
      <c r="AA30" s="25">
        <v>660683257</v>
      </c>
    </row>
    <row r="31" spans="1:27" ht="13.5">
      <c r="A31" s="5" t="s">
        <v>35</v>
      </c>
      <c r="B31" s="3"/>
      <c r="C31" s="22">
        <v>351027517</v>
      </c>
      <c r="D31" s="22"/>
      <c r="E31" s="23">
        <v>406698246</v>
      </c>
      <c r="F31" s="24">
        <v>406698246</v>
      </c>
      <c r="G31" s="24">
        <v>31723426</v>
      </c>
      <c r="H31" s="24">
        <v>30743033</v>
      </c>
      <c r="I31" s="24">
        <v>30979708</v>
      </c>
      <c r="J31" s="24">
        <v>93446167</v>
      </c>
      <c r="K31" s="24">
        <v>26881285</v>
      </c>
      <c r="L31" s="24">
        <v>31365684</v>
      </c>
      <c r="M31" s="24">
        <v>27573707</v>
      </c>
      <c r="N31" s="24">
        <v>85820676</v>
      </c>
      <c r="O31" s="24"/>
      <c r="P31" s="24"/>
      <c r="Q31" s="24"/>
      <c r="R31" s="24"/>
      <c r="S31" s="24"/>
      <c r="T31" s="24"/>
      <c r="U31" s="24"/>
      <c r="V31" s="24"/>
      <c r="W31" s="24">
        <v>179266843</v>
      </c>
      <c r="X31" s="24">
        <v>183774666</v>
      </c>
      <c r="Y31" s="24">
        <v>-4507823</v>
      </c>
      <c r="Z31" s="6">
        <v>-2.45</v>
      </c>
      <c r="AA31" s="22">
        <v>406698246</v>
      </c>
    </row>
    <row r="32" spans="1:27" ht="13.5">
      <c r="A32" s="2" t="s">
        <v>36</v>
      </c>
      <c r="B32" s="3"/>
      <c r="C32" s="19">
        <f aca="true" t="shared" si="6" ref="C32:Y32">SUM(C33:C37)</f>
        <v>585327883</v>
      </c>
      <c r="D32" s="19">
        <f>SUM(D33:D37)</f>
        <v>0</v>
      </c>
      <c r="E32" s="20">
        <f t="shared" si="6"/>
        <v>630107853</v>
      </c>
      <c r="F32" s="21">
        <f t="shared" si="6"/>
        <v>630107853</v>
      </c>
      <c r="G32" s="21">
        <f t="shared" si="6"/>
        <v>36305688</v>
      </c>
      <c r="H32" s="21">
        <f t="shared" si="6"/>
        <v>44777579</v>
      </c>
      <c r="I32" s="21">
        <f t="shared" si="6"/>
        <v>50056713</v>
      </c>
      <c r="J32" s="21">
        <f t="shared" si="6"/>
        <v>131139980</v>
      </c>
      <c r="K32" s="21">
        <f t="shared" si="6"/>
        <v>49204549</v>
      </c>
      <c r="L32" s="21">
        <f t="shared" si="6"/>
        <v>45363129</v>
      </c>
      <c r="M32" s="21">
        <f t="shared" si="6"/>
        <v>58039587</v>
      </c>
      <c r="N32" s="21">
        <f t="shared" si="6"/>
        <v>152607265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283747245</v>
      </c>
      <c r="X32" s="21">
        <f t="shared" si="6"/>
        <v>260669163</v>
      </c>
      <c r="Y32" s="21">
        <f t="shared" si="6"/>
        <v>23078082</v>
      </c>
      <c r="Z32" s="4">
        <f>+IF(X32&lt;&gt;0,+(Y32/X32)*100,0)</f>
        <v>8.853399356639665</v>
      </c>
      <c r="AA32" s="19">
        <f>SUM(AA33:AA37)</f>
        <v>630107853</v>
      </c>
    </row>
    <row r="33" spans="1:27" ht="13.5">
      <c r="A33" s="5" t="s">
        <v>37</v>
      </c>
      <c r="B33" s="3"/>
      <c r="C33" s="22">
        <v>235628441</v>
      </c>
      <c r="D33" s="22"/>
      <c r="E33" s="23">
        <v>246232776</v>
      </c>
      <c r="F33" s="24">
        <v>246232776</v>
      </c>
      <c r="G33" s="24">
        <v>10384246</v>
      </c>
      <c r="H33" s="24">
        <v>11864284</v>
      </c>
      <c r="I33" s="24">
        <v>12859643</v>
      </c>
      <c r="J33" s="24">
        <v>35108173</v>
      </c>
      <c r="K33" s="24">
        <v>11766930</v>
      </c>
      <c r="L33" s="24">
        <v>11620024</v>
      </c>
      <c r="M33" s="24">
        <v>12425486</v>
      </c>
      <c r="N33" s="24">
        <v>35812440</v>
      </c>
      <c r="O33" s="24"/>
      <c r="P33" s="24"/>
      <c r="Q33" s="24"/>
      <c r="R33" s="24"/>
      <c r="S33" s="24"/>
      <c r="T33" s="24"/>
      <c r="U33" s="24"/>
      <c r="V33" s="24"/>
      <c r="W33" s="24">
        <v>70920613</v>
      </c>
      <c r="X33" s="24">
        <v>91856756</v>
      </c>
      <c r="Y33" s="24">
        <v>-20936143</v>
      </c>
      <c r="Z33" s="6">
        <v>-22.79</v>
      </c>
      <c r="AA33" s="22">
        <v>246232776</v>
      </c>
    </row>
    <row r="34" spans="1:27" ht="13.5">
      <c r="A34" s="5" t="s">
        <v>38</v>
      </c>
      <c r="B34" s="3"/>
      <c r="C34" s="22">
        <v>113950415</v>
      </c>
      <c r="D34" s="22"/>
      <c r="E34" s="23">
        <v>131021597</v>
      </c>
      <c r="F34" s="24">
        <v>131021597</v>
      </c>
      <c r="G34" s="24">
        <v>9572088</v>
      </c>
      <c r="H34" s="24">
        <v>10403482</v>
      </c>
      <c r="I34" s="24">
        <v>13085500</v>
      </c>
      <c r="J34" s="24">
        <v>33061070</v>
      </c>
      <c r="K34" s="24">
        <v>8807754</v>
      </c>
      <c r="L34" s="24">
        <v>11476599</v>
      </c>
      <c r="M34" s="24">
        <v>11592915</v>
      </c>
      <c r="N34" s="24">
        <v>31877268</v>
      </c>
      <c r="O34" s="24"/>
      <c r="P34" s="24"/>
      <c r="Q34" s="24"/>
      <c r="R34" s="24"/>
      <c r="S34" s="24"/>
      <c r="T34" s="24"/>
      <c r="U34" s="24"/>
      <c r="V34" s="24"/>
      <c r="W34" s="24">
        <v>64938338</v>
      </c>
      <c r="X34" s="24">
        <v>63526877</v>
      </c>
      <c r="Y34" s="24">
        <v>1411461</v>
      </c>
      <c r="Z34" s="6">
        <v>2.22</v>
      </c>
      <c r="AA34" s="22">
        <v>131021597</v>
      </c>
    </row>
    <row r="35" spans="1:27" ht="13.5">
      <c r="A35" s="5" t="s">
        <v>39</v>
      </c>
      <c r="B35" s="3"/>
      <c r="C35" s="22">
        <v>130288923</v>
      </c>
      <c r="D35" s="22"/>
      <c r="E35" s="23">
        <v>153447859</v>
      </c>
      <c r="F35" s="24">
        <v>153447859</v>
      </c>
      <c r="G35" s="24">
        <v>10180070</v>
      </c>
      <c r="H35" s="24">
        <v>11377660</v>
      </c>
      <c r="I35" s="24">
        <v>11972489</v>
      </c>
      <c r="J35" s="24">
        <v>33530219</v>
      </c>
      <c r="K35" s="24">
        <v>9733594</v>
      </c>
      <c r="L35" s="24">
        <v>12732645</v>
      </c>
      <c r="M35" s="24">
        <v>12504428</v>
      </c>
      <c r="N35" s="24">
        <v>34970667</v>
      </c>
      <c r="O35" s="24"/>
      <c r="P35" s="24"/>
      <c r="Q35" s="24"/>
      <c r="R35" s="24"/>
      <c r="S35" s="24"/>
      <c r="T35" s="24"/>
      <c r="U35" s="24"/>
      <c r="V35" s="24"/>
      <c r="W35" s="24">
        <v>68500886</v>
      </c>
      <c r="X35" s="24">
        <v>71754656</v>
      </c>
      <c r="Y35" s="24">
        <v>-3253770</v>
      </c>
      <c r="Z35" s="6">
        <v>-4.53</v>
      </c>
      <c r="AA35" s="22">
        <v>153447859</v>
      </c>
    </row>
    <row r="36" spans="1:27" ht="13.5">
      <c r="A36" s="5" t="s">
        <v>40</v>
      </c>
      <c r="B36" s="3"/>
      <c r="C36" s="22">
        <v>77854638</v>
      </c>
      <c r="D36" s="22"/>
      <c r="E36" s="23">
        <v>65345449</v>
      </c>
      <c r="F36" s="24">
        <v>65345449</v>
      </c>
      <c r="G36" s="24">
        <v>3846723</v>
      </c>
      <c r="H36" s="24">
        <v>8915285</v>
      </c>
      <c r="I36" s="24">
        <v>9684581</v>
      </c>
      <c r="J36" s="24">
        <v>22446589</v>
      </c>
      <c r="K36" s="24">
        <v>16822600</v>
      </c>
      <c r="L36" s="24">
        <v>7189806</v>
      </c>
      <c r="M36" s="24">
        <v>19276598</v>
      </c>
      <c r="N36" s="24">
        <v>43289004</v>
      </c>
      <c r="O36" s="24"/>
      <c r="P36" s="24"/>
      <c r="Q36" s="24"/>
      <c r="R36" s="24"/>
      <c r="S36" s="24"/>
      <c r="T36" s="24"/>
      <c r="U36" s="24"/>
      <c r="V36" s="24"/>
      <c r="W36" s="24">
        <v>65735593</v>
      </c>
      <c r="X36" s="24">
        <v>16885413</v>
      </c>
      <c r="Y36" s="24">
        <v>48850180</v>
      </c>
      <c r="Z36" s="6">
        <v>289.3</v>
      </c>
      <c r="AA36" s="22">
        <v>65345449</v>
      </c>
    </row>
    <row r="37" spans="1:27" ht="13.5">
      <c r="A37" s="5" t="s">
        <v>41</v>
      </c>
      <c r="B37" s="3"/>
      <c r="C37" s="25">
        <v>27605466</v>
      </c>
      <c r="D37" s="25"/>
      <c r="E37" s="26">
        <v>34060172</v>
      </c>
      <c r="F37" s="27">
        <v>34060172</v>
      </c>
      <c r="G37" s="27">
        <v>2322561</v>
      </c>
      <c r="H37" s="27">
        <v>2216868</v>
      </c>
      <c r="I37" s="27">
        <v>2454500</v>
      </c>
      <c r="J37" s="27">
        <v>6993929</v>
      </c>
      <c r="K37" s="27">
        <v>2073671</v>
      </c>
      <c r="L37" s="27">
        <v>2344055</v>
      </c>
      <c r="M37" s="27">
        <v>2240160</v>
      </c>
      <c r="N37" s="27">
        <v>6657886</v>
      </c>
      <c r="O37" s="27"/>
      <c r="P37" s="27"/>
      <c r="Q37" s="27"/>
      <c r="R37" s="27"/>
      <c r="S37" s="27"/>
      <c r="T37" s="27"/>
      <c r="U37" s="27"/>
      <c r="V37" s="27"/>
      <c r="W37" s="27">
        <v>13651815</v>
      </c>
      <c r="X37" s="27">
        <v>16645461</v>
      </c>
      <c r="Y37" s="27">
        <v>-2993646</v>
      </c>
      <c r="Z37" s="7">
        <v>-17.98</v>
      </c>
      <c r="AA37" s="25">
        <v>34060172</v>
      </c>
    </row>
    <row r="38" spans="1:27" ht="13.5">
      <c r="A38" s="2" t="s">
        <v>42</v>
      </c>
      <c r="B38" s="8"/>
      <c r="C38" s="19">
        <f aca="true" t="shared" si="7" ref="C38:Y38">SUM(C39:C41)</f>
        <v>490837904</v>
      </c>
      <c r="D38" s="19">
        <f>SUM(D39:D41)</f>
        <v>0</v>
      </c>
      <c r="E38" s="20">
        <f t="shared" si="7"/>
        <v>585253241</v>
      </c>
      <c r="F38" s="21">
        <f t="shared" si="7"/>
        <v>585253241</v>
      </c>
      <c r="G38" s="21">
        <f t="shared" si="7"/>
        <v>27632756</v>
      </c>
      <c r="H38" s="21">
        <f t="shared" si="7"/>
        <v>33506828</v>
      </c>
      <c r="I38" s="21">
        <f t="shared" si="7"/>
        <v>43386170</v>
      </c>
      <c r="J38" s="21">
        <f t="shared" si="7"/>
        <v>104525754</v>
      </c>
      <c r="K38" s="21">
        <f t="shared" si="7"/>
        <v>30350393</v>
      </c>
      <c r="L38" s="21">
        <f t="shared" si="7"/>
        <v>35178413</v>
      </c>
      <c r="M38" s="21">
        <f t="shared" si="7"/>
        <v>35417500</v>
      </c>
      <c r="N38" s="21">
        <f t="shared" si="7"/>
        <v>100946306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205472060</v>
      </c>
      <c r="X38" s="21">
        <f t="shared" si="7"/>
        <v>233245618</v>
      </c>
      <c r="Y38" s="21">
        <f t="shared" si="7"/>
        <v>-27773558</v>
      </c>
      <c r="Z38" s="4">
        <f>+IF(X38&lt;&gt;0,+(Y38/X38)*100,0)</f>
        <v>-11.907429703566821</v>
      </c>
      <c r="AA38" s="19">
        <f>SUM(AA39:AA41)</f>
        <v>585253241</v>
      </c>
    </row>
    <row r="39" spans="1:27" ht="13.5">
      <c r="A39" s="5" t="s">
        <v>43</v>
      </c>
      <c r="B39" s="3"/>
      <c r="C39" s="22">
        <v>202952742</v>
      </c>
      <c r="D39" s="22"/>
      <c r="E39" s="23">
        <v>262589428</v>
      </c>
      <c r="F39" s="24">
        <v>262589428</v>
      </c>
      <c r="G39" s="24">
        <v>13475460</v>
      </c>
      <c r="H39" s="24">
        <v>16226640</v>
      </c>
      <c r="I39" s="24">
        <v>17473831</v>
      </c>
      <c r="J39" s="24">
        <v>47175931</v>
      </c>
      <c r="K39" s="24">
        <v>15539949</v>
      </c>
      <c r="L39" s="24">
        <v>22234071</v>
      </c>
      <c r="M39" s="24">
        <v>17515987</v>
      </c>
      <c r="N39" s="24">
        <v>55290007</v>
      </c>
      <c r="O39" s="24"/>
      <c r="P39" s="24"/>
      <c r="Q39" s="24"/>
      <c r="R39" s="24"/>
      <c r="S39" s="24"/>
      <c r="T39" s="24"/>
      <c r="U39" s="24"/>
      <c r="V39" s="24"/>
      <c r="W39" s="24">
        <v>102465938</v>
      </c>
      <c r="X39" s="24">
        <v>87377524</v>
      </c>
      <c r="Y39" s="24">
        <v>15088414</v>
      </c>
      <c r="Z39" s="6">
        <v>17.27</v>
      </c>
      <c r="AA39" s="22">
        <v>262589428</v>
      </c>
    </row>
    <row r="40" spans="1:27" ht="13.5">
      <c r="A40" s="5" t="s">
        <v>44</v>
      </c>
      <c r="B40" s="3"/>
      <c r="C40" s="22">
        <v>280040972</v>
      </c>
      <c r="D40" s="22"/>
      <c r="E40" s="23">
        <v>313101405</v>
      </c>
      <c r="F40" s="24">
        <v>313101405</v>
      </c>
      <c r="G40" s="24">
        <v>13085999</v>
      </c>
      <c r="H40" s="24">
        <v>15978185</v>
      </c>
      <c r="I40" s="24">
        <v>24692000</v>
      </c>
      <c r="J40" s="24">
        <v>53756184</v>
      </c>
      <c r="K40" s="24">
        <v>13547598</v>
      </c>
      <c r="L40" s="24">
        <v>11570495</v>
      </c>
      <c r="M40" s="24">
        <v>16595483</v>
      </c>
      <c r="N40" s="24">
        <v>41713576</v>
      </c>
      <c r="O40" s="24"/>
      <c r="P40" s="24"/>
      <c r="Q40" s="24"/>
      <c r="R40" s="24"/>
      <c r="S40" s="24"/>
      <c r="T40" s="24"/>
      <c r="U40" s="24"/>
      <c r="V40" s="24"/>
      <c r="W40" s="24">
        <v>95469760</v>
      </c>
      <c r="X40" s="24">
        <v>143867992</v>
      </c>
      <c r="Y40" s="24">
        <v>-48398232</v>
      </c>
      <c r="Z40" s="6">
        <v>-33.64</v>
      </c>
      <c r="AA40" s="22">
        <v>313101405</v>
      </c>
    </row>
    <row r="41" spans="1:27" ht="13.5">
      <c r="A41" s="5" t="s">
        <v>45</v>
      </c>
      <c r="B41" s="3"/>
      <c r="C41" s="22">
        <v>7844190</v>
      </c>
      <c r="D41" s="22"/>
      <c r="E41" s="23">
        <v>9562408</v>
      </c>
      <c r="F41" s="24">
        <v>9562408</v>
      </c>
      <c r="G41" s="24">
        <v>1071297</v>
      </c>
      <c r="H41" s="24">
        <v>1302003</v>
      </c>
      <c r="I41" s="24">
        <v>1220339</v>
      </c>
      <c r="J41" s="24">
        <v>3593639</v>
      </c>
      <c r="K41" s="24">
        <v>1262846</v>
      </c>
      <c r="L41" s="24">
        <v>1373847</v>
      </c>
      <c r="M41" s="24">
        <v>1306030</v>
      </c>
      <c r="N41" s="24">
        <v>3942723</v>
      </c>
      <c r="O41" s="24"/>
      <c r="P41" s="24"/>
      <c r="Q41" s="24"/>
      <c r="R41" s="24"/>
      <c r="S41" s="24"/>
      <c r="T41" s="24"/>
      <c r="U41" s="24"/>
      <c r="V41" s="24"/>
      <c r="W41" s="24">
        <v>7536362</v>
      </c>
      <c r="X41" s="24">
        <v>2000102</v>
      </c>
      <c r="Y41" s="24">
        <v>5536260</v>
      </c>
      <c r="Z41" s="6">
        <v>276.8</v>
      </c>
      <c r="AA41" s="22">
        <v>9562408</v>
      </c>
    </row>
    <row r="42" spans="1:27" ht="13.5">
      <c r="A42" s="2" t="s">
        <v>46</v>
      </c>
      <c r="B42" s="8"/>
      <c r="C42" s="19">
        <f aca="true" t="shared" si="8" ref="C42:Y42">SUM(C43:C46)</f>
        <v>2285716070</v>
      </c>
      <c r="D42" s="19">
        <f>SUM(D43:D46)</f>
        <v>0</v>
      </c>
      <c r="E42" s="20">
        <f t="shared" si="8"/>
        <v>2649903797</v>
      </c>
      <c r="F42" s="21">
        <f t="shared" si="8"/>
        <v>2649903797</v>
      </c>
      <c r="G42" s="21">
        <f t="shared" si="8"/>
        <v>133041073</v>
      </c>
      <c r="H42" s="21">
        <f t="shared" si="8"/>
        <v>291650560</v>
      </c>
      <c r="I42" s="21">
        <f t="shared" si="8"/>
        <v>187691305</v>
      </c>
      <c r="J42" s="21">
        <f t="shared" si="8"/>
        <v>612382938</v>
      </c>
      <c r="K42" s="21">
        <f t="shared" si="8"/>
        <v>156864651</v>
      </c>
      <c r="L42" s="21">
        <f t="shared" si="8"/>
        <v>151790998</v>
      </c>
      <c r="M42" s="21">
        <f t="shared" si="8"/>
        <v>168082047</v>
      </c>
      <c r="N42" s="21">
        <f t="shared" si="8"/>
        <v>476737696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1089120634</v>
      </c>
      <c r="X42" s="21">
        <f t="shared" si="8"/>
        <v>1274879417</v>
      </c>
      <c r="Y42" s="21">
        <f t="shared" si="8"/>
        <v>-185758783</v>
      </c>
      <c r="Z42" s="4">
        <f>+IF(X42&lt;&gt;0,+(Y42/X42)*100,0)</f>
        <v>-14.57069433571379</v>
      </c>
      <c r="AA42" s="19">
        <f>SUM(AA43:AA46)</f>
        <v>2649903797</v>
      </c>
    </row>
    <row r="43" spans="1:27" ht="13.5">
      <c r="A43" s="5" t="s">
        <v>47</v>
      </c>
      <c r="B43" s="3"/>
      <c r="C43" s="22">
        <v>1232538473</v>
      </c>
      <c r="D43" s="22"/>
      <c r="E43" s="23">
        <v>1489813359</v>
      </c>
      <c r="F43" s="24">
        <v>1489813359</v>
      </c>
      <c r="G43" s="24">
        <v>78099799</v>
      </c>
      <c r="H43" s="24">
        <v>210109746</v>
      </c>
      <c r="I43" s="24">
        <v>111386170</v>
      </c>
      <c r="J43" s="24">
        <v>399595715</v>
      </c>
      <c r="K43" s="24">
        <v>85502318</v>
      </c>
      <c r="L43" s="24">
        <v>80847650</v>
      </c>
      <c r="M43" s="24">
        <v>90097219</v>
      </c>
      <c r="N43" s="24">
        <v>256447187</v>
      </c>
      <c r="O43" s="24"/>
      <c r="P43" s="24"/>
      <c r="Q43" s="24"/>
      <c r="R43" s="24"/>
      <c r="S43" s="24"/>
      <c r="T43" s="24"/>
      <c r="U43" s="24"/>
      <c r="V43" s="24"/>
      <c r="W43" s="24">
        <v>656042902</v>
      </c>
      <c r="X43" s="24">
        <v>744354678</v>
      </c>
      <c r="Y43" s="24">
        <v>-88311776</v>
      </c>
      <c r="Z43" s="6">
        <v>-11.86</v>
      </c>
      <c r="AA43" s="22">
        <v>1489813359</v>
      </c>
    </row>
    <row r="44" spans="1:27" ht="13.5">
      <c r="A44" s="5" t="s">
        <v>48</v>
      </c>
      <c r="B44" s="3"/>
      <c r="C44" s="22">
        <v>603852415</v>
      </c>
      <c r="D44" s="22"/>
      <c r="E44" s="23">
        <v>644123787</v>
      </c>
      <c r="F44" s="24">
        <v>644123787</v>
      </c>
      <c r="G44" s="24">
        <v>25022633</v>
      </c>
      <c r="H44" s="24">
        <v>52195359</v>
      </c>
      <c r="I44" s="24">
        <v>35044988</v>
      </c>
      <c r="J44" s="24">
        <v>112262980</v>
      </c>
      <c r="K44" s="24">
        <v>43178083</v>
      </c>
      <c r="L44" s="24">
        <v>41285639</v>
      </c>
      <c r="M44" s="24">
        <v>47269375</v>
      </c>
      <c r="N44" s="24">
        <v>131733097</v>
      </c>
      <c r="O44" s="24"/>
      <c r="P44" s="24"/>
      <c r="Q44" s="24"/>
      <c r="R44" s="24"/>
      <c r="S44" s="24"/>
      <c r="T44" s="24"/>
      <c r="U44" s="24"/>
      <c r="V44" s="24"/>
      <c r="W44" s="24">
        <v>243996077</v>
      </c>
      <c r="X44" s="24">
        <v>282849575</v>
      </c>
      <c r="Y44" s="24">
        <v>-38853498</v>
      </c>
      <c r="Z44" s="6">
        <v>-13.74</v>
      </c>
      <c r="AA44" s="22">
        <v>644123787</v>
      </c>
    </row>
    <row r="45" spans="1:27" ht="13.5">
      <c r="A45" s="5" t="s">
        <v>49</v>
      </c>
      <c r="B45" s="3"/>
      <c r="C45" s="25">
        <v>209789910</v>
      </c>
      <c r="D45" s="25"/>
      <c r="E45" s="26">
        <v>285113779</v>
      </c>
      <c r="F45" s="27">
        <v>285113779</v>
      </c>
      <c r="G45" s="27">
        <v>16246375</v>
      </c>
      <c r="H45" s="27">
        <v>15664950</v>
      </c>
      <c r="I45" s="27">
        <v>24396215</v>
      </c>
      <c r="J45" s="27">
        <v>56307540</v>
      </c>
      <c r="K45" s="27">
        <v>15690084</v>
      </c>
      <c r="L45" s="27">
        <v>14948205</v>
      </c>
      <c r="M45" s="27">
        <v>17050468</v>
      </c>
      <c r="N45" s="27">
        <v>47688757</v>
      </c>
      <c r="O45" s="27"/>
      <c r="P45" s="27"/>
      <c r="Q45" s="27"/>
      <c r="R45" s="27"/>
      <c r="S45" s="27"/>
      <c r="T45" s="27"/>
      <c r="U45" s="27"/>
      <c r="V45" s="27"/>
      <c r="W45" s="27">
        <v>103996297</v>
      </c>
      <c r="X45" s="27">
        <v>135374110</v>
      </c>
      <c r="Y45" s="27">
        <v>-31377813</v>
      </c>
      <c r="Z45" s="7">
        <v>-23.18</v>
      </c>
      <c r="AA45" s="25">
        <v>285113779</v>
      </c>
    </row>
    <row r="46" spans="1:27" ht="13.5">
      <c r="A46" s="5" t="s">
        <v>50</v>
      </c>
      <c r="B46" s="3"/>
      <c r="C46" s="22">
        <v>239535272</v>
      </c>
      <c r="D46" s="22"/>
      <c r="E46" s="23">
        <v>230852872</v>
      </c>
      <c r="F46" s="24">
        <v>230852872</v>
      </c>
      <c r="G46" s="24">
        <v>13672266</v>
      </c>
      <c r="H46" s="24">
        <v>13680505</v>
      </c>
      <c r="I46" s="24">
        <v>16863932</v>
      </c>
      <c r="J46" s="24">
        <v>44216703</v>
      </c>
      <c r="K46" s="24">
        <v>12494166</v>
      </c>
      <c r="L46" s="24">
        <v>14709504</v>
      </c>
      <c r="M46" s="24">
        <v>13664985</v>
      </c>
      <c r="N46" s="24">
        <v>40868655</v>
      </c>
      <c r="O46" s="24"/>
      <c r="P46" s="24"/>
      <c r="Q46" s="24"/>
      <c r="R46" s="24"/>
      <c r="S46" s="24"/>
      <c r="T46" s="24"/>
      <c r="U46" s="24"/>
      <c r="V46" s="24"/>
      <c r="W46" s="24">
        <v>85085358</v>
      </c>
      <c r="X46" s="24">
        <v>112301054</v>
      </c>
      <c r="Y46" s="24">
        <v>-27215696</v>
      </c>
      <c r="Z46" s="6">
        <v>-24.23</v>
      </c>
      <c r="AA46" s="22">
        <v>230852872</v>
      </c>
    </row>
    <row r="47" spans="1:27" ht="13.5">
      <c r="A47" s="2" t="s">
        <v>51</v>
      </c>
      <c r="B47" s="8" t="s">
        <v>52</v>
      </c>
      <c r="C47" s="19">
        <v>19584823</v>
      </c>
      <c r="D47" s="19"/>
      <c r="E47" s="20">
        <v>18780075</v>
      </c>
      <c r="F47" s="21">
        <v>18780075</v>
      </c>
      <c r="G47" s="21">
        <v>1690201</v>
      </c>
      <c r="H47" s="21">
        <v>2096028</v>
      </c>
      <c r="I47" s="21">
        <v>2399381</v>
      </c>
      <c r="J47" s="21">
        <v>6185610</v>
      </c>
      <c r="K47" s="21">
        <v>2195738</v>
      </c>
      <c r="L47" s="21">
        <v>1872379</v>
      </c>
      <c r="M47" s="21">
        <v>1789532</v>
      </c>
      <c r="N47" s="21">
        <v>5857649</v>
      </c>
      <c r="O47" s="21"/>
      <c r="P47" s="21"/>
      <c r="Q47" s="21"/>
      <c r="R47" s="21"/>
      <c r="S47" s="21"/>
      <c r="T47" s="21"/>
      <c r="U47" s="21"/>
      <c r="V47" s="21"/>
      <c r="W47" s="21">
        <v>12043259</v>
      </c>
      <c r="X47" s="21">
        <v>9225416</v>
      </c>
      <c r="Y47" s="21">
        <v>2817843</v>
      </c>
      <c r="Z47" s="4">
        <v>30.54</v>
      </c>
      <c r="AA47" s="19">
        <v>18780075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5150016865</v>
      </c>
      <c r="D48" s="40">
        <f>+D28+D32+D38+D42+D47</f>
        <v>0</v>
      </c>
      <c r="E48" s="41">
        <f t="shared" si="9"/>
        <v>5740985730</v>
      </c>
      <c r="F48" s="42">
        <f t="shared" si="9"/>
        <v>5740985730</v>
      </c>
      <c r="G48" s="42">
        <f t="shared" si="9"/>
        <v>334911918</v>
      </c>
      <c r="H48" s="42">
        <f t="shared" si="9"/>
        <v>543606640</v>
      </c>
      <c r="I48" s="42">
        <f t="shared" si="9"/>
        <v>416278785</v>
      </c>
      <c r="J48" s="42">
        <f t="shared" si="9"/>
        <v>1294797343</v>
      </c>
      <c r="K48" s="42">
        <f t="shared" si="9"/>
        <v>353672226</v>
      </c>
      <c r="L48" s="42">
        <f t="shared" si="9"/>
        <v>356817215</v>
      </c>
      <c r="M48" s="42">
        <f t="shared" si="9"/>
        <v>398223154</v>
      </c>
      <c r="N48" s="42">
        <f t="shared" si="9"/>
        <v>1108712595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2403509938</v>
      </c>
      <c r="X48" s="42">
        <f t="shared" si="9"/>
        <v>2718048008</v>
      </c>
      <c r="Y48" s="42">
        <f t="shared" si="9"/>
        <v>-314538070</v>
      </c>
      <c r="Z48" s="43">
        <f>+IF(X48&lt;&gt;0,+(Y48/X48)*100,0)</f>
        <v>-11.572204356737764</v>
      </c>
      <c r="AA48" s="40">
        <f>+AA28+AA32+AA38+AA42+AA47</f>
        <v>5740985730</v>
      </c>
    </row>
    <row r="49" spans="1:27" ht="13.5">
      <c r="A49" s="14" t="s">
        <v>58</v>
      </c>
      <c r="B49" s="15"/>
      <c r="C49" s="44">
        <f aca="true" t="shared" si="10" ref="C49:Y49">+C25-C48</f>
        <v>164451519</v>
      </c>
      <c r="D49" s="44">
        <f>+D25-D48</f>
        <v>0</v>
      </c>
      <c r="E49" s="45">
        <f t="shared" si="10"/>
        <v>733469296</v>
      </c>
      <c r="F49" s="46">
        <f t="shared" si="10"/>
        <v>733469296</v>
      </c>
      <c r="G49" s="46">
        <f t="shared" si="10"/>
        <v>965098109</v>
      </c>
      <c r="H49" s="46">
        <f t="shared" si="10"/>
        <v>-152671532</v>
      </c>
      <c r="I49" s="46">
        <f t="shared" si="10"/>
        <v>-68372469</v>
      </c>
      <c r="J49" s="46">
        <f t="shared" si="10"/>
        <v>744054108</v>
      </c>
      <c r="K49" s="46">
        <f t="shared" si="10"/>
        <v>-31376177</v>
      </c>
      <c r="L49" s="46">
        <f t="shared" si="10"/>
        <v>110026612</v>
      </c>
      <c r="M49" s="46">
        <f t="shared" si="10"/>
        <v>52857435</v>
      </c>
      <c r="N49" s="46">
        <f t="shared" si="10"/>
        <v>131507870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875561978</v>
      </c>
      <c r="X49" s="46">
        <f>IF(F25=F48,0,X25-X48)</f>
        <v>641859577</v>
      </c>
      <c r="Y49" s="46">
        <f t="shared" si="10"/>
        <v>233702401</v>
      </c>
      <c r="Z49" s="47">
        <f>+IF(X49&lt;&gt;0,+(Y49/X49)*100,0)</f>
        <v>36.41020705686222</v>
      </c>
      <c r="AA49" s="44">
        <f>+AA25-AA48</f>
        <v>733469296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27359949</v>
      </c>
      <c r="D5" s="19">
        <f>SUM(D6:D8)</f>
        <v>0</v>
      </c>
      <c r="E5" s="20">
        <f t="shared" si="0"/>
        <v>14104000</v>
      </c>
      <c r="F5" s="21">
        <f t="shared" si="0"/>
        <v>14104000</v>
      </c>
      <c r="G5" s="21">
        <f t="shared" si="0"/>
        <v>20773765</v>
      </c>
      <c r="H5" s="21">
        <f t="shared" si="0"/>
        <v>2569431</v>
      </c>
      <c r="I5" s="21">
        <f t="shared" si="0"/>
        <v>2001126</v>
      </c>
      <c r="J5" s="21">
        <f t="shared" si="0"/>
        <v>25344322</v>
      </c>
      <c r="K5" s="21">
        <f t="shared" si="0"/>
        <v>4518780</v>
      </c>
      <c r="L5" s="21">
        <f t="shared" si="0"/>
        <v>2402404</v>
      </c>
      <c r="M5" s="21">
        <f t="shared" si="0"/>
        <v>6903984</v>
      </c>
      <c r="N5" s="21">
        <f t="shared" si="0"/>
        <v>13825168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39169490</v>
      </c>
      <c r="X5" s="21">
        <f t="shared" si="0"/>
        <v>7052286</v>
      </c>
      <c r="Y5" s="21">
        <f t="shared" si="0"/>
        <v>32117204</v>
      </c>
      <c r="Z5" s="4">
        <f>+IF(X5&lt;&gt;0,+(Y5/X5)*100,0)</f>
        <v>455.41550640458996</v>
      </c>
      <c r="AA5" s="19">
        <f>SUM(AA6:AA8)</f>
        <v>14104000</v>
      </c>
    </row>
    <row r="6" spans="1:27" ht="13.5">
      <c r="A6" s="5" t="s">
        <v>33</v>
      </c>
      <c r="B6" s="3"/>
      <c r="C6" s="22">
        <v>4916105</v>
      </c>
      <c r="D6" s="22"/>
      <c r="E6" s="23">
        <v>10640000</v>
      </c>
      <c r="F6" s="24">
        <v>10640000</v>
      </c>
      <c r="G6" s="24">
        <v>5806137</v>
      </c>
      <c r="H6" s="24">
        <v>24592</v>
      </c>
      <c r="I6" s="24">
        <v>13772</v>
      </c>
      <c r="J6" s="24">
        <v>5844501</v>
      </c>
      <c r="K6" s="24">
        <v>841</v>
      </c>
      <c r="L6" s="24">
        <v>2563</v>
      </c>
      <c r="M6" s="24">
        <v>4894597</v>
      </c>
      <c r="N6" s="24">
        <v>4898001</v>
      </c>
      <c r="O6" s="24"/>
      <c r="P6" s="24"/>
      <c r="Q6" s="24"/>
      <c r="R6" s="24"/>
      <c r="S6" s="24"/>
      <c r="T6" s="24"/>
      <c r="U6" s="24"/>
      <c r="V6" s="24"/>
      <c r="W6" s="24">
        <v>10742502</v>
      </c>
      <c r="X6" s="24">
        <v>5320212</v>
      </c>
      <c r="Y6" s="24">
        <v>5422290</v>
      </c>
      <c r="Z6" s="6">
        <v>101.92</v>
      </c>
      <c r="AA6" s="22">
        <v>10640000</v>
      </c>
    </row>
    <row r="7" spans="1:27" ht="13.5">
      <c r="A7" s="5" t="s">
        <v>34</v>
      </c>
      <c r="B7" s="3"/>
      <c r="C7" s="25">
        <v>22449140</v>
      </c>
      <c r="D7" s="25"/>
      <c r="E7" s="26">
        <v>3463000</v>
      </c>
      <c r="F7" s="27">
        <v>3463000</v>
      </c>
      <c r="G7" s="27">
        <v>14931757</v>
      </c>
      <c r="H7" s="27">
        <v>2508788</v>
      </c>
      <c r="I7" s="27">
        <v>1956219</v>
      </c>
      <c r="J7" s="27">
        <v>19396764</v>
      </c>
      <c r="K7" s="27">
        <v>4489571</v>
      </c>
      <c r="L7" s="27">
        <v>2371473</v>
      </c>
      <c r="M7" s="27">
        <v>1981151</v>
      </c>
      <c r="N7" s="27">
        <v>8842195</v>
      </c>
      <c r="O7" s="27"/>
      <c r="P7" s="27"/>
      <c r="Q7" s="27"/>
      <c r="R7" s="27"/>
      <c r="S7" s="27"/>
      <c r="T7" s="27"/>
      <c r="U7" s="27"/>
      <c r="V7" s="27"/>
      <c r="W7" s="27">
        <v>28238959</v>
      </c>
      <c r="X7" s="27">
        <v>1731576</v>
      </c>
      <c r="Y7" s="27">
        <v>26507383</v>
      </c>
      <c r="Z7" s="7">
        <v>1530.82</v>
      </c>
      <c r="AA7" s="25">
        <v>3463000</v>
      </c>
    </row>
    <row r="8" spans="1:27" ht="13.5">
      <c r="A8" s="5" t="s">
        <v>35</v>
      </c>
      <c r="B8" s="3"/>
      <c r="C8" s="22">
        <v>-5296</v>
      </c>
      <c r="D8" s="22"/>
      <c r="E8" s="23">
        <v>1000</v>
      </c>
      <c r="F8" s="24">
        <v>1000</v>
      </c>
      <c r="G8" s="24">
        <v>35871</v>
      </c>
      <c r="H8" s="24">
        <v>36051</v>
      </c>
      <c r="I8" s="24">
        <v>31135</v>
      </c>
      <c r="J8" s="24">
        <v>103057</v>
      </c>
      <c r="K8" s="24">
        <v>28368</v>
      </c>
      <c r="L8" s="24">
        <v>28368</v>
      </c>
      <c r="M8" s="24">
        <v>28236</v>
      </c>
      <c r="N8" s="24">
        <v>84972</v>
      </c>
      <c r="O8" s="24"/>
      <c r="P8" s="24"/>
      <c r="Q8" s="24"/>
      <c r="R8" s="24"/>
      <c r="S8" s="24"/>
      <c r="T8" s="24"/>
      <c r="U8" s="24"/>
      <c r="V8" s="24"/>
      <c r="W8" s="24">
        <v>188029</v>
      </c>
      <c r="X8" s="24">
        <v>498</v>
      </c>
      <c r="Y8" s="24">
        <v>187531</v>
      </c>
      <c r="Z8" s="6">
        <v>37656.83</v>
      </c>
      <c r="AA8" s="22">
        <v>1000</v>
      </c>
    </row>
    <row r="9" spans="1:27" ht="13.5">
      <c r="A9" s="2" t="s">
        <v>36</v>
      </c>
      <c r="B9" s="3"/>
      <c r="C9" s="19">
        <f aca="true" t="shared" si="1" ref="C9:Y9">SUM(C10:C14)</f>
        <v>626478</v>
      </c>
      <c r="D9" s="19">
        <f>SUM(D10:D14)</f>
        <v>0</v>
      </c>
      <c r="E9" s="20">
        <f t="shared" si="1"/>
        <v>1188006</v>
      </c>
      <c r="F9" s="21">
        <f t="shared" si="1"/>
        <v>1188006</v>
      </c>
      <c r="G9" s="21">
        <f t="shared" si="1"/>
        <v>13907</v>
      </c>
      <c r="H9" s="21">
        <f t="shared" si="1"/>
        <v>14818</v>
      </c>
      <c r="I9" s="21">
        <f t="shared" si="1"/>
        <v>15022</v>
      </c>
      <c r="J9" s="21">
        <f t="shared" si="1"/>
        <v>43747</v>
      </c>
      <c r="K9" s="21">
        <f t="shared" si="1"/>
        <v>14648</v>
      </c>
      <c r="L9" s="21">
        <f t="shared" si="1"/>
        <v>15348</v>
      </c>
      <c r="M9" s="21">
        <f t="shared" si="1"/>
        <v>34264</v>
      </c>
      <c r="N9" s="21">
        <f t="shared" si="1"/>
        <v>64260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108007</v>
      </c>
      <c r="X9" s="21">
        <f t="shared" si="1"/>
        <v>594006</v>
      </c>
      <c r="Y9" s="21">
        <f t="shared" si="1"/>
        <v>-485999</v>
      </c>
      <c r="Z9" s="4">
        <f>+IF(X9&lt;&gt;0,+(Y9/X9)*100,0)</f>
        <v>-81.81718703178082</v>
      </c>
      <c r="AA9" s="19">
        <f>SUM(AA10:AA14)</f>
        <v>1188006</v>
      </c>
    </row>
    <row r="10" spans="1:27" ht="13.5">
      <c r="A10" s="5" t="s">
        <v>37</v>
      </c>
      <c r="B10" s="3"/>
      <c r="C10" s="22">
        <v>606795</v>
      </c>
      <c r="D10" s="22"/>
      <c r="E10" s="23">
        <v>1164006</v>
      </c>
      <c r="F10" s="24">
        <v>1164006</v>
      </c>
      <c r="G10" s="24">
        <v>13907</v>
      </c>
      <c r="H10" s="24">
        <v>14117</v>
      </c>
      <c r="I10" s="24">
        <v>15022</v>
      </c>
      <c r="J10" s="24">
        <v>43046</v>
      </c>
      <c r="K10" s="24">
        <v>14531</v>
      </c>
      <c r="L10" s="24">
        <v>14764</v>
      </c>
      <c r="M10" s="24">
        <v>25965</v>
      </c>
      <c r="N10" s="24">
        <v>55260</v>
      </c>
      <c r="O10" s="24"/>
      <c r="P10" s="24"/>
      <c r="Q10" s="24"/>
      <c r="R10" s="24"/>
      <c r="S10" s="24"/>
      <c r="T10" s="24"/>
      <c r="U10" s="24"/>
      <c r="V10" s="24"/>
      <c r="W10" s="24">
        <v>98306</v>
      </c>
      <c r="X10" s="24">
        <v>582006</v>
      </c>
      <c r="Y10" s="24">
        <v>-483700</v>
      </c>
      <c r="Z10" s="6">
        <v>-83.11</v>
      </c>
      <c r="AA10" s="22">
        <v>1164006</v>
      </c>
    </row>
    <row r="11" spans="1:27" ht="13.5">
      <c r="A11" s="5" t="s">
        <v>38</v>
      </c>
      <c r="B11" s="3"/>
      <c r="C11" s="22">
        <v>19683</v>
      </c>
      <c r="D11" s="22"/>
      <c r="E11" s="23">
        <v>24000</v>
      </c>
      <c r="F11" s="24">
        <v>24000</v>
      </c>
      <c r="G11" s="24"/>
      <c r="H11" s="24">
        <v>701</v>
      </c>
      <c r="I11" s="24"/>
      <c r="J11" s="24">
        <v>701</v>
      </c>
      <c r="K11" s="24">
        <v>117</v>
      </c>
      <c r="L11" s="24">
        <v>584</v>
      </c>
      <c r="M11" s="24">
        <v>8299</v>
      </c>
      <c r="N11" s="24">
        <v>9000</v>
      </c>
      <c r="O11" s="24"/>
      <c r="P11" s="24"/>
      <c r="Q11" s="24"/>
      <c r="R11" s="24"/>
      <c r="S11" s="24"/>
      <c r="T11" s="24"/>
      <c r="U11" s="24"/>
      <c r="V11" s="24"/>
      <c r="W11" s="24">
        <v>9701</v>
      </c>
      <c r="X11" s="24">
        <v>12000</v>
      </c>
      <c r="Y11" s="24">
        <v>-2299</v>
      </c>
      <c r="Z11" s="6">
        <v>-19.16</v>
      </c>
      <c r="AA11" s="22">
        <v>24000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50</v>
      </c>
      <c r="I15" s="21">
        <f t="shared" si="2"/>
        <v>0</v>
      </c>
      <c r="J15" s="21">
        <f t="shared" si="2"/>
        <v>50</v>
      </c>
      <c r="K15" s="21">
        <f t="shared" si="2"/>
        <v>222</v>
      </c>
      <c r="L15" s="21">
        <f t="shared" si="2"/>
        <v>456</v>
      </c>
      <c r="M15" s="21">
        <f t="shared" si="2"/>
        <v>0</v>
      </c>
      <c r="N15" s="21">
        <f t="shared" si="2"/>
        <v>678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728</v>
      </c>
      <c r="X15" s="21">
        <f t="shared" si="2"/>
        <v>0</v>
      </c>
      <c r="Y15" s="21">
        <f t="shared" si="2"/>
        <v>728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>
        <v>50</v>
      </c>
      <c r="I16" s="24"/>
      <c r="J16" s="24">
        <v>50</v>
      </c>
      <c r="K16" s="24">
        <v>222</v>
      </c>
      <c r="L16" s="24">
        <v>456</v>
      </c>
      <c r="M16" s="24"/>
      <c r="N16" s="24">
        <v>678</v>
      </c>
      <c r="O16" s="24"/>
      <c r="P16" s="24"/>
      <c r="Q16" s="24"/>
      <c r="R16" s="24"/>
      <c r="S16" s="24"/>
      <c r="T16" s="24"/>
      <c r="U16" s="24"/>
      <c r="V16" s="24"/>
      <c r="W16" s="24">
        <v>728</v>
      </c>
      <c r="X16" s="24"/>
      <c r="Y16" s="24">
        <v>728</v>
      </c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21002392</v>
      </c>
      <c r="D19" s="19">
        <f>SUM(D20:D23)</f>
        <v>0</v>
      </c>
      <c r="E19" s="20">
        <f t="shared" si="3"/>
        <v>24176000</v>
      </c>
      <c r="F19" s="21">
        <f t="shared" si="3"/>
        <v>24176000</v>
      </c>
      <c r="G19" s="21">
        <f t="shared" si="3"/>
        <v>1320193</v>
      </c>
      <c r="H19" s="21">
        <f t="shared" si="3"/>
        <v>1046673</v>
      </c>
      <c r="I19" s="21">
        <f t="shared" si="3"/>
        <v>1241486</v>
      </c>
      <c r="J19" s="21">
        <f t="shared" si="3"/>
        <v>3608352</v>
      </c>
      <c r="K19" s="21">
        <f t="shared" si="3"/>
        <v>1184364</v>
      </c>
      <c r="L19" s="21">
        <f t="shared" si="3"/>
        <v>1202543</v>
      </c>
      <c r="M19" s="21">
        <f t="shared" si="3"/>
        <v>1164771</v>
      </c>
      <c r="N19" s="21">
        <f t="shared" si="3"/>
        <v>3551678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7160030</v>
      </c>
      <c r="X19" s="21">
        <f t="shared" si="3"/>
        <v>12088128</v>
      </c>
      <c r="Y19" s="21">
        <f t="shared" si="3"/>
        <v>-4928098</v>
      </c>
      <c r="Z19" s="4">
        <f>+IF(X19&lt;&gt;0,+(Y19/X19)*100,0)</f>
        <v>-40.768082535194864</v>
      </c>
      <c r="AA19" s="19">
        <f>SUM(AA20:AA23)</f>
        <v>24176000</v>
      </c>
    </row>
    <row r="20" spans="1:27" ht="13.5">
      <c r="A20" s="5" t="s">
        <v>47</v>
      </c>
      <c r="B20" s="3"/>
      <c r="C20" s="22">
        <v>8847492</v>
      </c>
      <c r="D20" s="22"/>
      <c r="E20" s="23">
        <v>10679000</v>
      </c>
      <c r="F20" s="24">
        <v>10679000</v>
      </c>
      <c r="G20" s="24">
        <v>754041</v>
      </c>
      <c r="H20" s="24">
        <v>600910</v>
      </c>
      <c r="I20" s="24">
        <v>771368</v>
      </c>
      <c r="J20" s="24">
        <v>2126319</v>
      </c>
      <c r="K20" s="24">
        <v>681558</v>
      </c>
      <c r="L20" s="24">
        <v>705176</v>
      </c>
      <c r="M20" s="24">
        <v>659836</v>
      </c>
      <c r="N20" s="24">
        <v>2046570</v>
      </c>
      <c r="O20" s="24"/>
      <c r="P20" s="24"/>
      <c r="Q20" s="24"/>
      <c r="R20" s="24"/>
      <c r="S20" s="24"/>
      <c r="T20" s="24"/>
      <c r="U20" s="24"/>
      <c r="V20" s="24"/>
      <c r="W20" s="24">
        <v>4172889</v>
      </c>
      <c r="X20" s="24">
        <v>5339748</v>
      </c>
      <c r="Y20" s="24">
        <v>-1166859</v>
      </c>
      <c r="Z20" s="6">
        <v>-21.85</v>
      </c>
      <c r="AA20" s="22">
        <v>10679000</v>
      </c>
    </row>
    <row r="21" spans="1:27" ht="13.5">
      <c r="A21" s="5" t="s">
        <v>48</v>
      </c>
      <c r="B21" s="3"/>
      <c r="C21" s="22">
        <v>4743431</v>
      </c>
      <c r="D21" s="22"/>
      <c r="E21" s="23">
        <v>5500000</v>
      </c>
      <c r="F21" s="24">
        <v>5500000</v>
      </c>
      <c r="G21" s="24">
        <v>236302</v>
      </c>
      <c r="H21" s="24">
        <v>150025</v>
      </c>
      <c r="I21" s="24">
        <v>153302</v>
      </c>
      <c r="J21" s="24">
        <v>539629</v>
      </c>
      <c r="K21" s="24">
        <v>186962</v>
      </c>
      <c r="L21" s="24">
        <v>189099</v>
      </c>
      <c r="M21" s="24">
        <v>196053</v>
      </c>
      <c r="N21" s="24">
        <v>572114</v>
      </c>
      <c r="O21" s="24"/>
      <c r="P21" s="24"/>
      <c r="Q21" s="24"/>
      <c r="R21" s="24"/>
      <c r="S21" s="24"/>
      <c r="T21" s="24"/>
      <c r="U21" s="24"/>
      <c r="V21" s="24"/>
      <c r="W21" s="24">
        <v>1111743</v>
      </c>
      <c r="X21" s="24">
        <v>2749998</v>
      </c>
      <c r="Y21" s="24">
        <v>-1638255</v>
      </c>
      <c r="Z21" s="6">
        <v>-59.57</v>
      </c>
      <c r="AA21" s="22">
        <v>5500000</v>
      </c>
    </row>
    <row r="22" spans="1:27" ht="13.5">
      <c r="A22" s="5" t="s">
        <v>49</v>
      </c>
      <c r="B22" s="3"/>
      <c r="C22" s="25">
        <v>7411469</v>
      </c>
      <c r="D22" s="25"/>
      <c r="E22" s="26">
        <v>7997000</v>
      </c>
      <c r="F22" s="27">
        <v>7997000</v>
      </c>
      <c r="G22" s="27">
        <v>329850</v>
      </c>
      <c r="H22" s="27">
        <v>295738</v>
      </c>
      <c r="I22" s="27">
        <v>316816</v>
      </c>
      <c r="J22" s="27">
        <v>942404</v>
      </c>
      <c r="K22" s="27">
        <v>315844</v>
      </c>
      <c r="L22" s="27">
        <v>308268</v>
      </c>
      <c r="M22" s="27">
        <v>308882</v>
      </c>
      <c r="N22" s="27">
        <v>932994</v>
      </c>
      <c r="O22" s="27"/>
      <c r="P22" s="27"/>
      <c r="Q22" s="27"/>
      <c r="R22" s="27"/>
      <c r="S22" s="27"/>
      <c r="T22" s="27"/>
      <c r="U22" s="27"/>
      <c r="V22" s="27"/>
      <c r="W22" s="27">
        <v>1875398</v>
      </c>
      <c r="X22" s="27">
        <v>3998382</v>
      </c>
      <c r="Y22" s="27">
        <v>-2122984</v>
      </c>
      <c r="Z22" s="7">
        <v>-53.1</v>
      </c>
      <c r="AA22" s="25">
        <v>7997000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48988819</v>
      </c>
      <c r="D25" s="40">
        <f>+D5+D9+D15+D19+D24</f>
        <v>0</v>
      </c>
      <c r="E25" s="41">
        <f t="shared" si="4"/>
        <v>39468006</v>
      </c>
      <c r="F25" s="42">
        <f t="shared" si="4"/>
        <v>39468006</v>
      </c>
      <c r="G25" s="42">
        <f t="shared" si="4"/>
        <v>22107865</v>
      </c>
      <c r="H25" s="42">
        <f t="shared" si="4"/>
        <v>3630972</v>
      </c>
      <c r="I25" s="42">
        <f t="shared" si="4"/>
        <v>3257634</v>
      </c>
      <c r="J25" s="42">
        <f t="shared" si="4"/>
        <v>28996471</v>
      </c>
      <c r="K25" s="42">
        <f t="shared" si="4"/>
        <v>5718014</v>
      </c>
      <c r="L25" s="42">
        <f t="shared" si="4"/>
        <v>3620751</v>
      </c>
      <c r="M25" s="42">
        <f t="shared" si="4"/>
        <v>8103019</v>
      </c>
      <c r="N25" s="42">
        <f t="shared" si="4"/>
        <v>17441784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46438255</v>
      </c>
      <c r="X25" s="42">
        <f t="shared" si="4"/>
        <v>19734420</v>
      </c>
      <c r="Y25" s="42">
        <f t="shared" si="4"/>
        <v>26703835</v>
      </c>
      <c r="Z25" s="43">
        <f>+IF(X25&lt;&gt;0,+(Y25/X25)*100,0)</f>
        <v>135.31603665068442</v>
      </c>
      <c r="AA25" s="40">
        <f>+AA5+AA9+AA15+AA19+AA24</f>
        <v>39468006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22240458</v>
      </c>
      <c r="D28" s="19">
        <f>SUM(D29:D31)</f>
        <v>0</v>
      </c>
      <c r="E28" s="20">
        <f t="shared" si="5"/>
        <v>20801000</v>
      </c>
      <c r="F28" s="21">
        <f t="shared" si="5"/>
        <v>20801000</v>
      </c>
      <c r="G28" s="21">
        <f t="shared" si="5"/>
        <v>1167300</v>
      </c>
      <c r="H28" s="21">
        <f t="shared" si="5"/>
        <v>2449462</v>
      </c>
      <c r="I28" s="21">
        <f t="shared" si="5"/>
        <v>1520533</v>
      </c>
      <c r="J28" s="21">
        <f t="shared" si="5"/>
        <v>5137295</v>
      </c>
      <c r="K28" s="21">
        <f t="shared" si="5"/>
        <v>1514973</v>
      </c>
      <c r="L28" s="21">
        <f t="shared" si="5"/>
        <v>1320684</v>
      </c>
      <c r="M28" s="21">
        <f t="shared" si="5"/>
        <v>1987950</v>
      </c>
      <c r="N28" s="21">
        <f t="shared" si="5"/>
        <v>4823607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9960902</v>
      </c>
      <c r="X28" s="21">
        <f t="shared" si="5"/>
        <v>10400214</v>
      </c>
      <c r="Y28" s="21">
        <f t="shared" si="5"/>
        <v>-439312</v>
      </c>
      <c r="Z28" s="4">
        <f>+IF(X28&lt;&gt;0,+(Y28/X28)*100,0)</f>
        <v>-4.2240669278536</v>
      </c>
      <c r="AA28" s="19">
        <f>SUM(AA29:AA31)</f>
        <v>20801000</v>
      </c>
    </row>
    <row r="29" spans="1:27" ht="13.5">
      <c r="A29" s="5" t="s">
        <v>33</v>
      </c>
      <c r="B29" s="3"/>
      <c r="C29" s="22">
        <v>4374998</v>
      </c>
      <c r="D29" s="22"/>
      <c r="E29" s="23">
        <v>5132000</v>
      </c>
      <c r="F29" s="24">
        <v>5132000</v>
      </c>
      <c r="G29" s="24">
        <v>283456</v>
      </c>
      <c r="H29" s="24">
        <v>1499733</v>
      </c>
      <c r="I29" s="24">
        <v>478215</v>
      </c>
      <c r="J29" s="24">
        <v>2261404</v>
      </c>
      <c r="K29" s="24">
        <v>432023</v>
      </c>
      <c r="L29" s="24">
        <v>454484</v>
      </c>
      <c r="M29" s="24">
        <v>509682</v>
      </c>
      <c r="N29" s="24">
        <v>1396189</v>
      </c>
      <c r="O29" s="24"/>
      <c r="P29" s="24"/>
      <c r="Q29" s="24"/>
      <c r="R29" s="24"/>
      <c r="S29" s="24"/>
      <c r="T29" s="24"/>
      <c r="U29" s="24"/>
      <c r="V29" s="24"/>
      <c r="W29" s="24">
        <v>3657593</v>
      </c>
      <c r="X29" s="24">
        <v>2565798</v>
      </c>
      <c r="Y29" s="24">
        <v>1091795</v>
      </c>
      <c r="Z29" s="6">
        <v>42.55</v>
      </c>
      <c r="AA29" s="22">
        <v>5132000</v>
      </c>
    </row>
    <row r="30" spans="1:27" ht="13.5">
      <c r="A30" s="5" t="s">
        <v>34</v>
      </c>
      <c r="B30" s="3"/>
      <c r="C30" s="25">
        <v>13452376</v>
      </c>
      <c r="D30" s="25"/>
      <c r="E30" s="26">
        <v>10315000</v>
      </c>
      <c r="F30" s="27">
        <v>10315000</v>
      </c>
      <c r="G30" s="27">
        <v>537906</v>
      </c>
      <c r="H30" s="27">
        <v>577154</v>
      </c>
      <c r="I30" s="27">
        <v>636616</v>
      </c>
      <c r="J30" s="27">
        <v>1751676</v>
      </c>
      <c r="K30" s="27">
        <v>624652</v>
      </c>
      <c r="L30" s="27">
        <v>540570</v>
      </c>
      <c r="M30" s="27">
        <v>973838</v>
      </c>
      <c r="N30" s="27">
        <v>2139060</v>
      </c>
      <c r="O30" s="27"/>
      <c r="P30" s="27"/>
      <c r="Q30" s="27"/>
      <c r="R30" s="27"/>
      <c r="S30" s="27"/>
      <c r="T30" s="27"/>
      <c r="U30" s="27"/>
      <c r="V30" s="27"/>
      <c r="W30" s="27">
        <v>3890736</v>
      </c>
      <c r="X30" s="27">
        <v>5157606</v>
      </c>
      <c r="Y30" s="27">
        <v>-1266870</v>
      </c>
      <c r="Z30" s="7">
        <v>-24.56</v>
      </c>
      <c r="AA30" s="25">
        <v>10315000</v>
      </c>
    </row>
    <row r="31" spans="1:27" ht="13.5">
      <c r="A31" s="5" t="s">
        <v>35</v>
      </c>
      <c r="B31" s="3"/>
      <c r="C31" s="22">
        <v>4413084</v>
      </c>
      <c r="D31" s="22"/>
      <c r="E31" s="23">
        <v>5354000</v>
      </c>
      <c r="F31" s="24">
        <v>5354000</v>
      </c>
      <c r="G31" s="24">
        <v>345938</v>
      </c>
      <c r="H31" s="24">
        <v>372575</v>
      </c>
      <c r="I31" s="24">
        <v>405702</v>
      </c>
      <c r="J31" s="24">
        <v>1124215</v>
      </c>
      <c r="K31" s="24">
        <v>458298</v>
      </c>
      <c r="L31" s="24">
        <v>325630</v>
      </c>
      <c r="M31" s="24">
        <v>504430</v>
      </c>
      <c r="N31" s="24">
        <v>1288358</v>
      </c>
      <c r="O31" s="24"/>
      <c r="P31" s="24"/>
      <c r="Q31" s="24"/>
      <c r="R31" s="24"/>
      <c r="S31" s="24"/>
      <c r="T31" s="24"/>
      <c r="U31" s="24"/>
      <c r="V31" s="24"/>
      <c r="W31" s="24">
        <v>2412573</v>
      </c>
      <c r="X31" s="24">
        <v>2676810</v>
      </c>
      <c r="Y31" s="24">
        <v>-264237</v>
      </c>
      <c r="Z31" s="6">
        <v>-9.87</v>
      </c>
      <c r="AA31" s="22">
        <v>5354000</v>
      </c>
    </row>
    <row r="32" spans="1:27" ht="13.5">
      <c r="A32" s="2" t="s">
        <v>36</v>
      </c>
      <c r="B32" s="3"/>
      <c r="C32" s="19">
        <f aca="true" t="shared" si="6" ref="C32:Y32">SUM(C33:C37)</f>
        <v>2257303</v>
      </c>
      <c r="D32" s="19">
        <f>SUM(D33:D37)</f>
        <v>0</v>
      </c>
      <c r="E32" s="20">
        <f t="shared" si="6"/>
        <v>2199345</v>
      </c>
      <c r="F32" s="21">
        <f t="shared" si="6"/>
        <v>2199345</v>
      </c>
      <c r="G32" s="21">
        <f t="shared" si="6"/>
        <v>181518</v>
      </c>
      <c r="H32" s="21">
        <f t="shared" si="6"/>
        <v>178533</v>
      </c>
      <c r="I32" s="21">
        <f t="shared" si="6"/>
        <v>263021</v>
      </c>
      <c r="J32" s="21">
        <f t="shared" si="6"/>
        <v>623072</v>
      </c>
      <c r="K32" s="21">
        <f t="shared" si="6"/>
        <v>243653</v>
      </c>
      <c r="L32" s="21">
        <f t="shared" si="6"/>
        <v>248382</v>
      </c>
      <c r="M32" s="21">
        <f t="shared" si="6"/>
        <v>297133</v>
      </c>
      <c r="N32" s="21">
        <f t="shared" si="6"/>
        <v>789168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1412240</v>
      </c>
      <c r="X32" s="21">
        <f t="shared" si="6"/>
        <v>1083924</v>
      </c>
      <c r="Y32" s="21">
        <f t="shared" si="6"/>
        <v>328316</v>
      </c>
      <c r="Z32" s="4">
        <f>+IF(X32&lt;&gt;0,+(Y32/X32)*100,0)</f>
        <v>30.289577498053372</v>
      </c>
      <c r="AA32" s="19">
        <f>SUM(AA33:AA37)</f>
        <v>2199345</v>
      </c>
    </row>
    <row r="33" spans="1:27" ht="13.5">
      <c r="A33" s="5" t="s">
        <v>37</v>
      </c>
      <c r="B33" s="3"/>
      <c r="C33" s="22">
        <v>837674</v>
      </c>
      <c r="D33" s="22"/>
      <c r="E33" s="23">
        <v>1309006</v>
      </c>
      <c r="F33" s="24">
        <v>1309006</v>
      </c>
      <c r="G33" s="24">
        <v>76866</v>
      </c>
      <c r="H33" s="24">
        <v>74238</v>
      </c>
      <c r="I33" s="24">
        <v>136128</v>
      </c>
      <c r="J33" s="24">
        <v>287232</v>
      </c>
      <c r="K33" s="24">
        <v>128557</v>
      </c>
      <c r="L33" s="24">
        <v>100499</v>
      </c>
      <c r="M33" s="24">
        <v>122969</v>
      </c>
      <c r="N33" s="24">
        <v>352025</v>
      </c>
      <c r="O33" s="24"/>
      <c r="P33" s="24"/>
      <c r="Q33" s="24"/>
      <c r="R33" s="24"/>
      <c r="S33" s="24"/>
      <c r="T33" s="24"/>
      <c r="U33" s="24"/>
      <c r="V33" s="24"/>
      <c r="W33" s="24">
        <v>639257</v>
      </c>
      <c r="X33" s="24">
        <v>653754</v>
      </c>
      <c r="Y33" s="24">
        <v>-14497</v>
      </c>
      <c r="Z33" s="6">
        <v>-2.22</v>
      </c>
      <c r="AA33" s="22">
        <v>1309006</v>
      </c>
    </row>
    <row r="34" spans="1:27" ht="13.5">
      <c r="A34" s="5" t="s">
        <v>38</v>
      </c>
      <c r="B34" s="3"/>
      <c r="C34" s="22">
        <v>1375702</v>
      </c>
      <c r="D34" s="22"/>
      <c r="E34" s="23">
        <v>860339</v>
      </c>
      <c r="F34" s="24">
        <v>860339</v>
      </c>
      <c r="G34" s="24">
        <v>102172</v>
      </c>
      <c r="H34" s="24">
        <v>103409</v>
      </c>
      <c r="I34" s="24">
        <v>121310</v>
      </c>
      <c r="J34" s="24">
        <v>326891</v>
      </c>
      <c r="K34" s="24">
        <v>105976</v>
      </c>
      <c r="L34" s="24">
        <v>94242</v>
      </c>
      <c r="M34" s="24">
        <v>168861</v>
      </c>
      <c r="N34" s="24">
        <v>369079</v>
      </c>
      <c r="O34" s="24"/>
      <c r="P34" s="24"/>
      <c r="Q34" s="24"/>
      <c r="R34" s="24"/>
      <c r="S34" s="24"/>
      <c r="T34" s="24"/>
      <c r="U34" s="24"/>
      <c r="V34" s="24"/>
      <c r="W34" s="24">
        <v>695970</v>
      </c>
      <c r="X34" s="24">
        <v>430170</v>
      </c>
      <c r="Y34" s="24">
        <v>265800</v>
      </c>
      <c r="Z34" s="6">
        <v>61.79</v>
      </c>
      <c r="AA34" s="22">
        <v>860339</v>
      </c>
    </row>
    <row r="35" spans="1:27" ht="13.5">
      <c r="A35" s="5" t="s">
        <v>39</v>
      </c>
      <c r="B35" s="3"/>
      <c r="C35" s="22"/>
      <c r="D35" s="22"/>
      <c r="E35" s="23"/>
      <c r="F35" s="24"/>
      <c r="G35" s="24">
        <v>2480</v>
      </c>
      <c r="H35" s="24"/>
      <c r="I35" s="24">
        <v>1507</v>
      </c>
      <c r="J35" s="24">
        <v>3987</v>
      </c>
      <c r="K35" s="24">
        <v>321</v>
      </c>
      <c r="L35" s="24">
        <v>215</v>
      </c>
      <c r="M35" s="24">
        <v>177</v>
      </c>
      <c r="N35" s="24">
        <v>713</v>
      </c>
      <c r="O35" s="24"/>
      <c r="P35" s="24"/>
      <c r="Q35" s="24"/>
      <c r="R35" s="24"/>
      <c r="S35" s="24"/>
      <c r="T35" s="24"/>
      <c r="U35" s="24"/>
      <c r="V35" s="24"/>
      <c r="W35" s="24">
        <v>4700</v>
      </c>
      <c r="X35" s="24"/>
      <c r="Y35" s="24">
        <v>4700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43927</v>
      </c>
      <c r="D37" s="25"/>
      <c r="E37" s="26">
        <v>30000</v>
      </c>
      <c r="F37" s="27">
        <v>30000</v>
      </c>
      <c r="G37" s="27"/>
      <c r="H37" s="27">
        <v>886</v>
      </c>
      <c r="I37" s="27">
        <v>4076</v>
      </c>
      <c r="J37" s="27">
        <v>4962</v>
      </c>
      <c r="K37" s="27">
        <v>8799</v>
      </c>
      <c r="L37" s="27">
        <v>53426</v>
      </c>
      <c r="M37" s="27">
        <v>5126</v>
      </c>
      <c r="N37" s="27">
        <v>67351</v>
      </c>
      <c r="O37" s="27"/>
      <c r="P37" s="27"/>
      <c r="Q37" s="27"/>
      <c r="R37" s="27"/>
      <c r="S37" s="27"/>
      <c r="T37" s="27"/>
      <c r="U37" s="27"/>
      <c r="V37" s="27"/>
      <c r="W37" s="27">
        <v>72313</v>
      </c>
      <c r="X37" s="27"/>
      <c r="Y37" s="27">
        <v>72313</v>
      </c>
      <c r="Z37" s="7">
        <v>0</v>
      </c>
      <c r="AA37" s="25">
        <v>30000</v>
      </c>
    </row>
    <row r="38" spans="1:27" ht="13.5">
      <c r="A38" s="2" t="s">
        <v>42</v>
      </c>
      <c r="B38" s="8"/>
      <c r="C38" s="19">
        <f aca="true" t="shared" si="7" ref="C38:Y38">SUM(C39:C41)</f>
        <v>12429527</v>
      </c>
      <c r="D38" s="19">
        <f>SUM(D39:D41)</f>
        <v>0</v>
      </c>
      <c r="E38" s="20">
        <f t="shared" si="7"/>
        <v>11716715</v>
      </c>
      <c r="F38" s="21">
        <f t="shared" si="7"/>
        <v>11716715</v>
      </c>
      <c r="G38" s="21">
        <f t="shared" si="7"/>
        <v>181783</v>
      </c>
      <c r="H38" s="21">
        <f t="shared" si="7"/>
        <v>174129</v>
      </c>
      <c r="I38" s="21">
        <f t="shared" si="7"/>
        <v>176242</v>
      </c>
      <c r="J38" s="21">
        <f t="shared" si="7"/>
        <v>532154</v>
      </c>
      <c r="K38" s="21">
        <f t="shared" si="7"/>
        <v>185320</v>
      </c>
      <c r="L38" s="21">
        <f t="shared" si="7"/>
        <v>162650</v>
      </c>
      <c r="M38" s="21">
        <f t="shared" si="7"/>
        <v>278395</v>
      </c>
      <c r="N38" s="21">
        <f t="shared" si="7"/>
        <v>626365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1158519</v>
      </c>
      <c r="X38" s="21">
        <f t="shared" si="7"/>
        <v>38250</v>
      </c>
      <c r="Y38" s="21">
        <f t="shared" si="7"/>
        <v>1120269</v>
      </c>
      <c r="Z38" s="4">
        <f>+IF(X38&lt;&gt;0,+(Y38/X38)*100,0)</f>
        <v>2928.807843137255</v>
      </c>
      <c r="AA38" s="19">
        <f>SUM(AA39:AA41)</f>
        <v>11716715</v>
      </c>
    </row>
    <row r="39" spans="1:27" ht="13.5">
      <c r="A39" s="5" t="s">
        <v>43</v>
      </c>
      <c r="B39" s="3"/>
      <c r="C39" s="22">
        <v>151730</v>
      </c>
      <c r="D39" s="22"/>
      <c r="E39" s="23">
        <v>75000</v>
      </c>
      <c r="F39" s="24">
        <v>75000</v>
      </c>
      <c r="G39" s="24"/>
      <c r="H39" s="24">
        <v>3029</v>
      </c>
      <c r="I39" s="24">
        <v>5451</v>
      </c>
      <c r="J39" s="24">
        <v>8480</v>
      </c>
      <c r="K39" s="24">
        <v>1251</v>
      </c>
      <c r="L39" s="24">
        <v>5962</v>
      </c>
      <c r="M39" s="24"/>
      <c r="N39" s="24">
        <v>7213</v>
      </c>
      <c r="O39" s="24"/>
      <c r="P39" s="24"/>
      <c r="Q39" s="24"/>
      <c r="R39" s="24"/>
      <c r="S39" s="24"/>
      <c r="T39" s="24"/>
      <c r="U39" s="24"/>
      <c r="V39" s="24"/>
      <c r="W39" s="24">
        <v>15693</v>
      </c>
      <c r="X39" s="24">
        <v>37500</v>
      </c>
      <c r="Y39" s="24">
        <v>-21807</v>
      </c>
      <c r="Z39" s="6">
        <v>-58.15</v>
      </c>
      <c r="AA39" s="22">
        <v>75000</v>
      </c>
    </row>
    <row r="40" spans="1:27" ht="13.5">
      <c r="A40" s="5" t="s">
        <v>44</v>
      </c>
      <c r="B40" s="3"/>
      <c r="C40" s="22">
        <v>12277797</v>
      </c>
      <c r="D40" s="22"/>
      <c r="E40" s="23">
        <v>11639715</v>
      </c>
      <c r="F40" s="24">
        <v>11639715</v>
      </c>
      <c r="G40" s="24">
        <v>181783</v>
      </c>
      <c r="H40" s="24">
        <v>171100</v>
      </c>
      <c r="I40" s="24">
        <v>170791</v>
      </c>
      <c r="J40" s="24">
        <v>523674</v>
      </c>
      <c r="K40" s="24">
        <v>184069</v>
      </c>
      <c r="L40" s="24">
        <v>156688</v>
      </c>
      <c r="M40" s="24">
        <v>278395</v>
      </c>
      <c r="N40" s="24">
        <v>619152</v>
      </c>
      <c r="O40" s="24"/>
      <c r="P40" s="24"/>
      <c r="Q40" s="24"/>
      <c r="R40" s="24"/>
      <c r="S40" s="24"/>
      <c r="T40" s="24"/>
      <c r="U40" s="24"/>
      <c r="V40" s="24"/>
      <c r="W40" s="24">
        <v>1142826</v>
      </c>
      <c r="X40" s="24"/>
      <c r="Y40" s="24">
        <v>1142826</v>
      </c>
      <c r="Z40" s="6">
        <v>0</v>
      </c>
      <c r="AA40" s="22">
        <v>11639715</v>
      </c>
    </row>
    <row r="41" spans="1:27" ht="13.5">
      <c r="A41" s="5" t="s">
        <v>45</v>
      </c>
      <c r="B41" s="3"/>
      <c r="C41" s="22"/>
      <c r="D41" s="22"/>
      <c r="E41" s="23">
        <v>2000</v>
      </c>
      <c r="F41" s="24">
        <v>2000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750</v>
      </c>
      <c r="Y41" s="24">
        <v>-750</v>
      </c>
      <c r="Z41" s="6">
        <v>-100</v>
      </c>
      <c r="AA41" s="22">
        <v>2000</v>
      </c>
    </row>
    <row r="42" spans="1:27" ht="13.5">
      <c r="A42" s="2" t="s">
        <v>46</v>
      </c>
      <c r="B42" s="8"/>
      <c r="C42" s="19">
        <f aca="true" t="shared" si="8" ref="C42:Y42">SUM(C43:C46)</f>
        <v>16488991</v>
      </c>
      <c r="D42" s="19">
        <f>SUM(D43:D46)</f>
        <v>0</v>
      </c>
      <c r="E42" s="20">
        <f t="shared" si="8"/>
        <v>18370190</v>
      </c>
      <c r="F42" s="21">
        <f t="shared" si="8"/>
        <v>18370190</v>
      </c>
      <c r="G42" s="21">
        <f t="shared" si="8"/>
        <v>476309</v>
      </c>
      <c r="H42" s="21">
        <f t="shared" si="8"/>
        <v>1547275</v>
      </c>
      <c r="I42" s="21">
        <f t="shared" si="8"/>
        <v>1276833</v>
      </c>
      <c r="J42" s="21">
        <f t="shared" si="8"/>
        <v>3300417</v>
      </c>
      <c r="K42" s="21">
        <f t="shared" si="8"/>
        <v>601977</v>
      </c>
      <c r="L42" s="21">
        <f t="shared" si="8"/>
        <v>1030780</v>
      </c>
      <c r="M42" s="21">
        <f t="shared" si="8"/>
        <v>1949769</v>
      </c>
      <c r="N42" s="21">
        <f t="shared" si="8"/>
        <v>3582526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6882943</v>
      </c>
      <c r="X42" s="21">
        <f t="shared" si="8"/>
        <v>9185100</v>
      </c>
      <c r="Y42" s="21">
        <f t="shared" si="8"/>
        <v>-2302157</v>
      </c>
      <c r="Z42" s="4">
        <f>+IF(X42&lt;&gt;0,+(Y42/X42)*100,0)</f>
        <v>-25.064038497131225</v>
      </c>
      <c r="AA42" s="19">
        <f>SUM(AA43:AA46)</f>
        <v>18370190</v>
      </c>
    </row>
    <row r="43" spans="1:27" ht="13.5">
      <c r="A43" s="5" t="s">
        <v>47</v>
      </c>
      <c r="B43" s="3"/>
      <c r="C43" s="22">
        <v>8131639</v>
      </c>
      <c r="D43" s="22"/>
      <c r="E43" s="23">
        <v>9296141</v>
      </c>
      <c r="F43" s="24">
        <v>9296141</v>
      </c>
      <c r="G43" s="24">
        <v>110562</v>
      </c>
      <c r="H43" s="24">
        <v>1132845</v>
      </c>
      <c r="I43" s="24">
        <v>836854</v>
      </c>
      <c r="J43" s="24">
        <v>2080261</v>
      </c>
      <c r="K43" s="24">
        <v>216669</v>
      </c>
      <c r="L43" s="24">
        <v>632118</v>
      </c>
      <c r="M43" s="24">
        <v>1389000</v>
      </c>
      <c r="N43" s="24">
        <v>2237787</v>
      </c>
      <c r="O43" s="24"/>
      <c r="P43" s="24"/>
      <c r="Q43" s="24"/>
      <c r="R43" s="24"/>
      <c r="S43" s="24"/>
      <c r="T43" s="24"/>
      <c r="U43" s="24"/>
      <c r="V43" s="24"/>
      <c r="W43" s="24">
        <v>4318048</v>
      </c>
      <c r="X43" s="24">
        <v>4648074</v>
      </c>
      <c r="Y43" s="24">
        <v>-330026</v>
      </c>
      <c r="Z43" s="6">
        <v>-7.1</v>
      </c>
      <c r="AA43" s="22">
        <v>9296141</v>
      </c>
    </row>
    <row r="44" spans="1:27" ht="13.5">
      <c r="A44" s="5" t="s">
        <v>48</v>
      </c>
      <c r="B44" s="3"/>
      <c r="C44" s="22">
        <v>4059610</v>
      </c>
      <c r="D44" s="22"/>
      <c r="E44" s="23">
        <v>3620085</v>
      </c>
      <c r="F44" s="24">
        <v>3620085</v>
      </c>
      <c r="G44" s="24">
        <v>85495</v>
      </c>
      <c r="H44" s="24">
        <v>129600</v>
      </c>
      <c r="I44" s="24">
        <v>104281</v>
      </c>
      <c r="J44" s="24">
        <v>319376</v>
      </c>
      <c r="K44" s="24">
        <v>109080</v>
      </c>
      <c r="L44" s="24">
        <v>121891</v>
      </c>
      <c r="M44" s="24">
        <v>130535</v>
      </c>
      <c r="N44" s="24">
        <v>361506</v>
      </c>
      <c r="O44" s="24"/>
      <c r="P44" s="24"/>
      <c r="Q44" s="24"/>
      <c r="R44" s="24"/>
      <c r="S44" s="24"/>
      <c r="T44" s="24"/>
      <c r="U44" s="24"/>
      <c r="V44" s="24"/>
      <c r="W44" s="24">
        <v>680882</v>
      </c>
      <c r="X44" s="24">
        <v>1810044</v>
      </c>
      <c r="Y44" s="24">
        <v>-1129162</v>
      </c>
      <c r="Z44" s="6">
        <v>-62.38</v>
      </c>
      <c r="AA44" s="22">
        <v>3620085</v>
      </c>
    </row>
    <row r="45" spans="1:27" ht="13.5">
      <c r="A45" s="5" t="s">
        <v>49</v>
      </c>
      <c r="B45" s="3"/>
      <c r="C45" s="25">
        <v>4297742</v>
      </c>
      <c r="D45" s="25"/>
      <c r="E45" s="26">
        <v>5453964</v>
      </c>
      <c r="F45" s="27">
        <v>5453964</v>
      </c>
      <c r="G45" s="27">
        <v>280252</v>
      </c>
      <c r="H45" s="27">
        <v>284830</v>
      </c>
      <c r="I45" s="27">
        <v>335698</v>
      </c>
      <c r="J45" s="27">
        <v>900780</v>
      </c>
      <c r="K45" s="27">
        <v>276228</v>
      </c>
      <c r="L45" s="27">
        <v>276771</v>
      </c>
      <c r="M45" s="27">
        <v>430234</v>
      </c>
      <c r="N45" s="27">
        <v>983233</v>
      </c>
      <c r="O45" s="27"/>
      <c r="P45" s="27"/>
      <c r="Q45" s="27"/>
      <c r="R45" s="27"/>
      <c r="S45" s="27"/>
      <c r="T45" s="27"/>
      <c r="U45" s="27"/>
      <c r="V45" s="27"/>
      <c r="W45" s="27">
        <v>1884013</v>
      </c>
      <c r="X45" s="27">
        <v>2726982</v>
      </c>
      <c r="Y45" s="27">
        <v>-842969</v>
      </c>
      <c r="Z45" s="7">
        <v>-30.91</v>
      </c>
      <c r="AA45" s="25">
        <v>5453964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53416279</v>
      </c>
      <c r="D48" s="40">
        <f>+D28+D32+D38+D42+D47</f>
        <v>0</v>
      </c>
      <c r="E48" s="41">
        <f t="shared" si="9"/>
        <v>53087250</v>
      </c>
      <c r="F48" s="42">
        <f t="shared" si="9"/>
        <v>53087250</v>
      </c>
      <c r="G48" s="42">
        <f t="shared" si="9"/>
        <v>2006910</v>
      </c>
      <c r="H48" s="42">
        <f t="shared" si="9"/>
        <v>4349399</v>
      </c>
      <c r="I48" s="42">
        <f t="shared" si="9"/>
        <v>3236629</v>
      </c>
      <c r="J48" s="42">
        <f t="shared" si="9"/>
        <v>9592938</v>
      </c>
      <c r="K48" s="42">
        <f t="shared" si="9"/>
        <v>2545923</v>
      </c>
      <c r="L48" s="42">
        <f t="shared" si="9"/>
        <v>2762496</v>
      </c>
      <c r="M48" s="42">
        <f t="shared" si="9"/>
        <v>4513247</v>
      </c>
      <c r="N48" s="42">
        <f t="shared" si="9"/>
        <v>9821666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19414604</v>
      </c>
      <c r="X48" s="42">
        <f t="shared" si="9"/>
        <v>20707488</v>
      </c>
      <c r="Y48" s="42">
        <f t="shared" si="9"/>
        <v>-1292884</v>
      </c>
      <c r="Z48" s="43">
        <f>+IF(X48&lt;&gt;0,+(Y48/X48)*100,0)</f>
        <v>-6.243557885920301</v>
      </c>
      <c r="AA48" s="40">
        <f>+AA28+AA32+AA38+AA42+AA47</f>
        <v>53087250</v>
      </c>
    </row>
    <row r="49" spans="1:27" ht="13.5">
      <c r="A49" s="14" t="s">
        <v>58</v>
      </c>
      <c r="B49" s="15"/>
      <c r="C49" s="44">
        <f aca="true" t="shared" si="10" ref="C49:Y49">+C25-C48</f>
        <v>-4427460</v>
      </c>
      <c r="D49" s="44">
        <f>+D25-D48</f>
        <v>0</v>
      </c>
      <c r="E49" s="45">
        <f t="shared" si="10"/>
        <v>-13619244</v>
      </c>
      <c r="F49" s="46">
        <f t="shared" si="10"/>
        <v>-13619244</v>
      </c>
      <c r="G49" s="46">
        <f t="shared" si="10"/>
        <v>20100955</v>
      </c>
      <c r="H49" s="46">
        <f t="shared" si="10"/>
        <v>-718427</v>
      </c>
      <c r="I49" s="46">
        <f t="shared" si="10"/>
        <v>21005</v>
      </c>
      <c r="J49" s="46">
        <f t="shared" si="10"/>
        <v>19403533</v>
      </c>
      <c r="K49" s="46">
        <f t="shared" si="10"/>
        <v>3172091</v>
      </c>
      <c r="L49" s="46">
        <f t="shared" si="10"/>
        <v>858255</v>
      </c>
      <c r="M49" s="46">
        <f t="shared" si="10"/>
        <v>3589772</v>
      </c>
      <c r="N49" s="46">
        <f t="shared" si="10"/>
        <v>7620118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27023651</v>
      </c>
      <c r="X49" s="46">
        <f>IF(F25=F48,0,X25-X48)</f>
        <v>-973068</v>
      </c>
      <c r="Y49" s="46">
        <f t="shared" si="10"/>
        <v>27996719</v>
      </c>
      <c r="Z49" s="47">
        <f>+IF(X49&lt;&gt;0,+(Y49/X49)*100,0)</f>
        <v>-2877.159561305068</v>
      </c>
      <c r="AA49" s="44">
        <f>+AA25-AA48</f>
        <v>-13619244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19058344</v>
      </c>
      <c r="D5" s="19">
        <f>SUM(D6:D8)</f>
        <v>0</v>
      </c>
      <c r="E5" s="20">
        <f t="shared" si="0"/>
        <v>24100410</v>
      </c>
      <c r="F5" s="21">
        <f t="shared" si="0"/>
        <v>24100410</v>
      </c>
      <c r="G5" s="21">
        <f t="shared" si="0"/>
        <v>4532020</v>
      </c>
      <c r="H5" s="21">
        <f t="shared" si="0"/>
        <v>1521307</v>
      </c>
      <c r="I5" s="21">
        <f t="shared" si="0"/>
        <v>2915575</v>
      </c>
      <c r="J5" s="21">
        <f t="shared" si="0"/>
        <v>8968902</v>
      </c>
      <c r="K5" s="21">
        <f t="shared" si="0"/>
        <v>198507</v>
      </c>
      <c r="L5" s="21">
        <f t="shared" si="0"/>
        <v>128764</v>
      </c>
      <c r="M5" s="21">
        <f t="shared" si="0"/>
        <v>451538</v>
      </c>
      <c r="N5" s="21">
        <f t="shared" si="0"/>
        <v>778809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9747711</v>
      </c>
      <c r="X5" s="21">
        <f t="shared" si="0"/>
        <v>12050208</v>
      </c>
      <c r="Y5" s="21">
        <f t="shared" si="0"/>
        <v>-2302497</v>
      </c>
      <c r="Z5" s="4">
        <f>+IF(X5&lt;&gt;0,+(Y5/X5)*100,0)</f>
        <v>-19.10752909825291</v>
      </c>
      <c r="AA5" s="19">
        <f>SUM(AA6:AA8)</f>
        <v>24100410</v>
      </c>
    </row>
    <row r="6" spans="1:27" ht="13.5">
      <c r="A6" s="5" t="s">
        <v>33</v>
      </c>
      <c r="B6" s="3"/>
      <c r="C6" s="22">
        <v>217701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18452315</v>
      </c>
      <c r="D7" s="25"/>
      <c r="E7" s="26">
        <v>19976610</v>
      </c>
      <c r="F7" s="27">
        <v>19976610</v>
      </c>
      <c r="G7" s="27">
        <v>4522004</v>
      </c>
      <c r="H7" s="27">
        <v>1511301</v>
      </c>
      <c r="I7" s="27">
        <v>2901665</v>
      </c>
      <c r="J7" s="27">
        <v>8934970</v>
      </c>
      <c r="K7" s="27">
        <v>187843</v>
      </c>
      <c r="L7" s="27">
        <v>117744</v>
      </c>
      <c r="M7" s="27">
        <v>406375</v>
      </c>
      <c r="N7" s="27">
        <v>711962</v>
      </c>
      <c r="O7" s="27"/>
      <c r="P7" s="27"/>
      <c r="Q7" s="27"/>
      <c r="R7" s="27"/>
      <c r="S7" s="27"/>
      <c r="T7" s="27"/>
      <c r="U7" s="27"/>
      <c r="V7" s="27"/>
      <c r="W7" s="27">
        <v>9646932</v>
      </c>
      <c r="X7" s="27">
        <v>9988308</v>
      </c>
      <c r="Y7" s="27">
        <v>-341376</v>
      </c>
      <c r="Z7" s="7">
        <v>-3.42</v>
      </c>
      <c r="AA7" s="25">
        <v>19976610</v>
      </c>
    </row>
    <row r="8" spans="1:27" ht="13.5">
      <c r="A8" s="5" t="s">
        <v>35</v>
      </c>
      <c r="B8" s="3"/>
      <c r="C8" s="22">
        <v>388328</v>
      </c>
      <c r="D8" s="22"/>
      <c r="E8" s="23">
        <v>4123800</v>
      </c>
      <c r="F8" s="24">
        <v>4123800</v>
      </c>
      <c r="G8" s="24">
        <v>10016</v>
      </c>
      <c r="H8" s="24">
        <v>10006</v>
      </c>
      <c r="I8" s="24">
        <v>13910</v>
      </c>
      <c r="J8" s="24">
        <v>33932</v>
      </c>
      <c r="K8" s="24">
        <v>10664</v>
      </c>
      <c r="L8" s="24">
        <v>11020</v>
      </c>
      <c r="M8" s="24">
        <v>45163</v>
      </c>
      <c r="N8" s="24">
        <v>66847</v>
      </c>
      <c r="O8" s="24"/>
      <c r="P8" s="24"/>
      <c r="Q8" s="24"/>
      <c r="R8" s="24"/>
      <c r="S8" s="24"/>
      <c r="T8" s="24"/>
      <c r="U8" s="24"/>
      <c r="V8" s="24"/>
      <c r="W8" s="24">
        <v>100779</v>
      </c>
      <c r="X8" s="24">
        <v>2061900</v>
      </c>
      <c r="Y8" s="24">
        <v>-1961121</v>
      </c>
      <c r="Z8" s="6">
        <v>-95.11</v>
      </c>
      <c r="AA8" s="22">
        <v>4123800</v>
      </c>
    </row>
    <row r="9" spans="1:27" ht="13.5">
      <c r="A9" s="2" t="s">
        <v>36</v>
      </c>
      <c r="B9" s="3"/>
      <c r="C9" s="19">
        <f aca="true" t="shared" si="1" ref="C9:Y9">SUM(C10:C14)</f>
        <v>12969754</v>
      </c>
      <c r="D9" s="19">
        <f>SUM(D10:D14)</f>
        <v>0</v>
      </c>
      <c r="E9" s="20">
        <f t="shared" si="1"/>
        <v>10996140</v>
      </c>
      <c r="F9" s="21">
        <f t="shared" si="1"/>
        <v>10996140</v>
      </c>
      <c r="G9" s="21">
        <f t="shared" si="1"/>
        <v>516168</v>
      </c>
      <c r="H9" s="21">
        <f t="shared" si="1"/>
        <v>914257</v>
      </c>
      <c r="I9" s="21">
        <f t="shared" si="1"/>
        <v>814620</v>
      </c>
      <c r="J9" s="21">
        <f t="shared" si="1"/>
        <v>2245045</v>
      </c>
      <c r="K9" s="21">
        <f t="shared" si="1"/>
        <v>963745</v>
      </c>
      <c r="L9" s="21">
        <f t="shared" si="1"/>
        <v>226381</v>
      </c>
      <c r="M9" s="21">
        <f t="shared" si="1"/>
        <v>3734524</v>
      </c>
      <c r="N9" s="21">
        <f t="shared" si="1"/>
        <v>4924650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7169695</v>
      </c>
      <c r="X9" s="21">
        <f t="shared" si="1"/>
        <v>5498070</v>
      </c>
      <c r="Y9" s="21">
        <f t="shared" si="1"/>
        <v>1671625</v>
      </c>
      <c r="Z9" s="4">
        <f>+IF(X9&lt;&gt;0,+(Y9/X9)*100,0)</f>
        <v>30.403850805828224</v>
      </c>
      <c r="AA9" s="19">
        <f>SUM(AA10:AA14)</f>
        <v>10996140</v>
      </c>
    </row>
    <row r="10" spans="1:27" ht="13.5">
      <c r="A10" s="5" t="s">
        <v>37</v>
      </c>
      <c r="B10" s="3"/>
      <c r="C10" s="22">
        <v>4287442</v>
      </c>
      <c r="D10" s="22"/>
      <c r="E10" s="23">
        <v>5259960</v>
      </c>
      <c r="F10" s="24">
        <v>5259960</v>
      </c>
      <c r="G10" s="24">
        <v>27731</v>
      </c>
      <c r="H10" s="24"/>
      <c r="I10" s="24">
        <v>60592</v>
      </c>
      <c r="J10" s="24">
        <v>88323</v>
      </c>
      <c r="K10" s="24">
        <v>41563</v>
      </c>
      <c r="L10" s="24">
        <v>36761</v>
      </c>
      <c r="M10" s="24">
        <v>3225491</v>
      </c>
      <c r="N10" s="24">
        <v>3303815</v>
      </c>
      <c r="O10" s="24"/>
      <c r="P10" s="24"/>
      <c r="Q10" s="24"/>
      <c r="R10" s="24"/>
      <c r="S10" s="24"/>
      <c r="T10" s="24"/>
      <c r="U10" s="24"/>
      <c r="V10" s="24"/>
      <c r="W10" s="24">
        <v>3392138</v>
      </c>
      <c r="X10" s="24">
        <v>2629980</v>
      </c>
      <c r="Y10" s="24">
        <v>762158</v>
      </c>
      <c r="Z10" s="6">
        <v>28.98</v>
      </c>
      <c r="AA10" s="22">
        <v>5259960</v>
      </c>
    </row>
    <row r="11" spans="1:27" ht="13.5">
      <c r="A11" s="5" t="s">
        <v>38</v>
      </c>
      <c r="B11" s="3"/>
      <c r="C11" s="22">
        <v>2632</v>
      </c>
      <c r="D11" s="22"/>
      <c r="E11" s="23">
        <v>2000</v>
      </c>
      <c r="F11" s="24">
        <v>2000</v>
      </c>
      <c r="G11" s="24"/>
      <c r="H11" s="24"/>
      <c r="I11" s="24">
        <v>354</v>
      </c>
      <c r="J11" s="24">
        <v>354</v>
      </c>
      <c r="K11" s="24">
        <v>204</v>
      </c>
      <c r="L11" s="24">
        <v>261</v>
      </c>
      <c r="M11" s="24">
        <v>668</v>
      </c>
      <c r="N11" s="24">
        <v>1133</v>
      </c>
      <c r="O11" s="24"/>
      <c r="P11" s="24"/>
      <c r="Q11" s="24"/>
      <c r="R11" s="24"/>
      <c r="S11" s="24"/>
      <c r="T11" s="24"/>
      <c r="U11" s="24"/>
      <c r="V11" s="24"/>
      <c r="W11" s="24">
        <v>1487</v>
      </c>
      <c r="X11" s="24">
        <v>1002</v>
      </c>
      <c r="Y11" s="24">
        <v>485</v>
      </c>
      <c r="Z11" s="6">
        <v>48.4</v>
      </c>
      <c r="AA11" s="22">
        <v>2000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8679680</v>
      </c>
      <c r="D13" s="22"/>
      <c r="E13" s="23">
        <v>5734180</v>
      </c>
      <c r="F13" s="24">
        <v>5734180</v>
      </c>
      <c r="G13" s="24">
        <v>488437</v>
      </c>
      <c r="H13" s="24">
        <v>914257</v>
      </c>
      <c r="I13" s="24">
        <v>753674</v>
      </c>
      <c r="J13" s="24">
        <v>2156368</v>
      </c>
      <c r="K13" s="24">
        <v>921978</v>
      </c>
      <c r="L13" s="24">
        <v>189359</v>
      </c>
      <c r="M13" s="24">
        <v>508365</v>
      </c>
      <c r="N13" s="24">
        <v>1619702</v>
      </c>
      <c r="O13" s="24"/>
      <c r="P13" s="24"/>
      <c r="Q13" s="24"/>
      <c r="R13" s="24"/>
      <c r="S13" s="24"/>
      <c r="T13" s="24"/>
      <c r="U13" s="24"/>
      <c r="V13" s="24"/>
      <c r="W13" s="24">
        <v>3776070</v>
      </c>
      <c r="X13" s="24">
        <v>2867088</v>
      </c>
      <c r="Y13" s="24">
        <v>908982</v>
      </c>
      <c r="Z13" s="6">
        <v>31.7</v>
      </c>
      <c r="AA13" s="22">
        <v>5734180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2381169</v>
      </c>
      <c r="D15" s="19">
        <f>SUM(D16:D18)</f>
        <v>0</v>
      </c>
      <c r="E15" s="20">
        <f t="shared" si="2"/>
        <v>10077770</v>
      </c>
      <c r="F15" s="21">
        <f t="shared" si="2"/>
        <v>10077770</v>
      </c>
      <c r="G15" s="21">
        <f t="shared" si="2"/>
        <v>16462</v>
      </c>
      <c r="H15" s="21">
        <f t="shared" si="2"/>
        <v>13511</v>
      </c>
      <c r="I15" s="21">
        <f t="shared" si="2"/>
        <v>17595</v>
      </c>
      <c r="J15" s="21">
        <f t="shared" si="2"/>
        <v>47568</v>
      </c>
      <c r="K15" s="21">
        <f t="shared" si="2"/>
        <v>11665</v>
      </c>
      <c r="L15" s="21">
        <f t="shared" si="2"/>
        <v>14162</v>
      </c>
      <c r="M15" s="21">
        <f t="shared" si="2"/>
        <v>5322815</v>
      </c>
      <c r="N15" s="21">
        <f t="shared" si="2"/>
        <v>5348642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5396210</v>
      </c>
      <c r="X15" s="21">
        <f t="shared" si="2"/>
        <v>5038884</v>
      </c>
      <c r="Y15" s="21">
        <f t="shared" si="2"/>
        <v>357326</v>
      </c>
      <c r="Z15" s="4">
        <f>+IF(X15&lt;&gt;0,+(Y15/X15)*100,0)</f>
        <v>7.0913718196330775</v>
      </c>
      <c r="AA15" s="19">
        <f>SUM(AA16:AA18)</f>
        <v>10077770</v>
      </c>
    </row>
    <row r="16" spans="1:27" ht="13.5">
      <c r="A16" s="5" t="s">
        <v>43</v>
      </c>
      <c r="B16" s="3"/>
      <c r="C16" s="22"/>
      <c r="D16" s="22"/>
      <c r="E16" s="23">
        <v>150000</v>
      </c>
      <c r="F16" s="24">
        <v>150000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75000</v>
      </c>
      <c r="Y16" s="24">
        <v>-75000</v>
      </c>
      <c r="Z16" s="6">
        <v>-100</v>
      </c>
      <c r="AA16" s="22">
        <v>150000</v>
      </c>
    </row>
    <row r="17" spans="1:27" ht="13.5">
      <c r="A17" s="5" t="s">
        <v>44</v>
      </c>
      <c r="B17" s="3"/>
      <c r="C17" s="22">
        <v>2381169</v>
      </c>
      <c r="D17" s="22"/>
      <c r="E17" s="23">
        <v>9927770</v>
      </c>
      <c r="F17" s="24">
        <v>9927770</v>
      </c>
      <c r="G17" s="24">
        <v>16462</v>
      </c>
      <c r="H17" s="24">
        <v>13511</v>
      </c>
      <c r="I17" s="24">
        <v>17595</v>
      </c>
      <c r="J17" s="24">
        <v>47568</v>
      </c>
      <c r="K17" s="24">
        <v>11665</v>
      </c>
      <c r="L17" s="24">
        <v>14162</v>
      </c>
      <c r="M17" s="24">
        <v>5322815</v>
      </c>
      <c r="N17" s="24">
        <v>5348642</v>
      </c>
      <c r="O17" s="24"/>
      <c r="P17" s="24"/>
      <c r="Q17" s="24"/>
      <c r="R17" s="24"/>
      <c r="S17" s="24"/>
      <c r="T17" s="24"/>
      <c r="U17" s="24"/>
      <c r="V17" s="24"/>
      <c r="W17" s="24">
        <v>5396210</v>
      </c>
      <c r="X17" s="24">
        <v>4963884</v>
      </c>
      <c r="Y17" s="24">
        <v>432326</v>
      </c>
      <c r="Z17" s="6">
        <v>8.71</v>
      </c>
      <c r="AA17" s="22">
        <v>9927770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19186704</v>
      </c>
      <c r="D19" s="19">
        <f>SUM(D20:D23)</f>
        <v>0</v>
      </c>
      <c r="E19" s="20">
        <f t="shared" si="3"/>
        <v>23271860</v>
      </c>
      <c r="F19" s="21">
        <f t="shared" si="3"/>
        <v>23271860</v>
      </c>
      <c r="G19" s="21">
        <f t="shared" si="3"/>
        <v>1370147</v>
      </c>
      <c r="H19" s="21">
        <f t="shared" si="3"/>
        <v>1106557</v>
      </c>
      <c r="I19" s="21">
        <f t="shared" si="3"/>
        <v>1212457</v>
      </c>
      <c r="J19" s="21">
        <f t="shared" si="3"/>
        <v>3689161</v>
      </c>
      <c r="K19" s="21">
        <f t="shared" si="3"/>
        <v>1221695</v>
      </c>
      <c r="L19" s="21">
        <f t="shared" si="3"/>
        <v>1240534</v>
      </c>
      <c r="M19" s="21">
        <f t="shared" si="3"/>
        <v>4817684</v>
      </c>
      <c r="N19" s="21">
        <f t="shared" si="3"/>
        <v>7279913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10969074</v>
      </c>
      <c r="X19" s="21">
        <f t="shared" si="3"/>
        <v>11635932</v>
      </c>
      <c r="Y19" s="21">
        <f t="shared" si="3"/>
        <v>-666858</v>
      </c>
      <c r="Z19" s="4">
        <f>+IF(X19&lt;&gt;0,+(Y19/X19)*100,0)</f>
        <v>-5.731023522653794</v>
      </c>
      <c r="AA19" s="19">
        <f>SUM(AA20:AA23)</f>
        <v>23271860</v>
      </c>
    </row>
    <row r="20" spans="1:27" ht="13.5">
      <c r="A20" s="5" t="s">
        <v>47</v>
      </c>
      <c r="B20" s="3"/>
      <c r="C20" s="22">
        <v>7124668</v>
      </c>
      <c r="D20" s="22"/>
      <c r="E20" s="23">
        <v>9812170</v>
      </c>
      <c r="F20" s="24">
        <v>9812170</v>
      </c>
      <c r="G20" s="24">
        <v>678359</v>
      </c>
      <c r="H20" s="24">
        <v>607983</v>
      </c>
      <c r="I20" s="24">
        <v>609684</v>
      </c>
      <c r="J20" s="24">
        <v>1896026</v>
      </c>
      <c r="K20" s="24">
        <v>543553</v>
      </c>
      <c r="L20" s="24">
        <v>498219</v>
      </c>
      <c r="M20" s="24">
        <v>2217559</v>
      </c>
      <c r="N20" s="24">
        <v>3259331</v>
      </c>
      <c r="O20" s="24"/>
      <c r="P20" s="24"/>
      <c r="Q20" s="24"/>
      <c r="R20" s="24"/>
      <c r="S20" s="24"/>
      <c r="T20" s="24"/>
      <c r="U20" s="24"/>
      <c r="V20" s="24"/>
      <c r="W20" s="24">
        <v>5155357</v>
      </c>
      <c r="X20" s="24">
        <v>4906086</v>
      </c>
      <c r="Y20" s="24">
        <v>249271</v>
      </c>
      <c r="Z20" s="6">
        <v>5.08</v>
      </c>
      <c r="AA20" s="22">
        <v>9812170</v>
      </c>
    </row>
    <row r="21" spans="1:27" ht="13.5">
      <c r="A21" s="5" t="s">
        <v>48</v>
      </c>
      <c r="B21" s="3"/>
      <c r="C21" s="22">
        <v>7394381</v>
      </c>
      <c r="D21" s="22"/>
      <c r="E21" s="23">
        <v>7934140</v>
      </c>
      <c r="F21" s="24">
        <v>7934140</v>
      </c>
      <c r="G21" s="24">
        <v>538030</v>
      </c>
      <c r="H21" s="24">
        <v>342579</v>
      </c>
      <c r="I21" s="24">
        <v>466831</v>
      </c>
      <c r="J21" s="24">
        <v>1347440</v>
      </c>
      <c r="K21" s="24">
        <v>512975</v>
      </c>
      <c r="L21" s="24">
        <v>588487</v>
      </c>
      <c r="M21" s="24">
        <v>1067524</v>
      </c>
      <c r="N21" s="24">
        <v>2168986</v>
      </c>
      <c r="O21" s="24"/>
      <c r="P21" s="24"/>
      <c r="Q21" s="24"/>
      <c r="R21" s="24"/>
      <c r="S21" s="24"/>
      <c r="T21" s="24"/>
      <c r="U21" s="24"/>
      <c r="V21" s="24"/>
      <c r="W21" s="24">
        <v>3516426</v>
      </c>
      <c r="X21" s="24">
        <v>3967068</v>
      </c>
      <c r="Y21" s="24">
        <v>-450642</v>
      </c>
      <c r="Z21" s="6">
        <v>-11.36</v>
      </c>
      <c r="AA21" s="22">
        <v>7934140</v>
      </c>
    </row>
    <row r="22" spans="1:27" ht="13.5">
      <c r="A22" s="5" t="s">
        <v>49</v>
      </c>
      <c r="B22" s="3"/>
      <c r="C22" s="25">
        <v>3918953</v>
      </c>
      <c r="D22" s="25"/>
      <c r="E22" s="26">
        <v>4662390</v>
      </c>
      <c r="F22" s="27">
        <v>4662390</v>
      </c>
      <c r="G22" s="27">
        <v>82691</v>
      </c>
      <c r="H22" s="27">
        <v>84571</v>
      </c>
      <c r="I22" s="27">
        <v>67566</v>
      </c>
      <c r="J22" s="27">
        <v>234828</v>
      </c>
      <c r="K22" s="27">
        <v>92041</v>
      </c>
      <c r="L22" s="27">
        <v>85054</v>
      </c>
      <c r="M22" s="27">
        <v>1461072</v>
      </c>
      <c r="N22" s="27">
        <v>1638167</v>
      </c>
      <c r="O22" s="27"/>
      <c r="P22" s="27"/>
      <c r="Q22" s="27"/>
      <c r="R22" s="27"/>
      <c r="S22" s="27"/>
      <c r="T22" s="27"/>
      <c r="U22" s="27"/>
      <c r="V22" s="27"/>
      <c r="W22" s="27">
        <v>1872995</v>
      </c>
      <c r="X22" s="27">
        <v>2331198</v>
      </c>
      <c r="Y22" s="27">
        <v>-458203</v>
      </c>
      <c r="Z22" s="7">
        <v>-19.66</v>
      </c>
      <c r="AA22" s="25">
        <v>4662390</v>
      </c>
    </row>
    <row r="23" spans="1:27" ht="13.5">
      <c r="A23" s="5" t="s">
        <v>50</v>
      </c>
      <c r="B23" s="3"/>
      <c r="C23" s="22">
        <v>748702</v>
      </c>
      <c r="D23" s="22"/>
      <c r="E23" s="23">
        <v>863160</v>
      </c>
      <c r="F23" s="24">
        <v>863160</v>
      </c>
      <c r="G23" s="24">
        <v>71067</v>
      </c>
      <c r="H23" s="24">
        <v>71424</v>
      </c>
      <c r="I23" s="24">
        <v>68376</v>
      </c>
      <c r="J23" s="24">
        <v>210867</v>
      </c>
      <c r="K23" s="24">
        <v>73126</v>
      </c>
      <c r="L23" s="24">
        <v>68774</v>
      </c>
      <c r="M23" s="24">
        <v>71529</v>
      </c>
      <c r="N23" s="24">
        <v>213429</v>
      </c>
      <c r="O23" s="24"/>
      <c r="P23" s="24"/>
      <c r="Q23" s="24"/>
      <c r="R23" s="24"/>
      <c r="S23" s="24"/>
      <c r="T23" s="24"/>
      <c r="U23" s="24"/>
      <c r="V23" s="24"/>
      <c r="W23" s="24">
        <v>424296</v>
      </c>
      <c r="X23" s="24">
        <v>431580</v>
      </c>
      <c r="Y23" s="24">
        <v>-7284</v>
      </c>
      <c r="Z23" s="6">
        <v>-1.69</v>
      </c>
      <c r="AA23" s="22">
        <v>863160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>
        <v>32</v>
      </c>
      <c r="J24" s="21">
        <v>32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32</v>
      </c>
      <c r="X24" s="21"/>
      <c r="Y24" s="21">
        <v>32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53595971</v>
      </c>
      <c r="D25" s="40">
        <f>+D5+D9+D15+D19+D24</f>
        <v>0</v>
      </c>
      <c r="E25" s="41">
        <f t="shared" si="4"/>
        <v>68446180</v>
      </c>
      <c r="F25" s="42">
        <f t="shared" si="4"/>
        <v>68446180</v>
      </c>
      <c r="G25" s="42">
        <f t="shared" si="4"/>
        <v>6434797</v>
      </c>
      <c r="H25" s="42">
        <f t="shared" si="4"/>
        <v>3555632</v>
      </c>
      <c r="I25" s="42">
        <f t="shared" si="4"/>
        <v>4960279</v>
      </c>
      <c r="J25" s="42">
        <f t="shared" si="4"/>
        <v>14950708</v>
      </c>
      <c r="K25" s="42">
        <f t="shared" si="4"/>
        <v>2395612</v>
      </c>
      <c r="L25" s="42">
        <f t="shared" si="4"/>
        <v>1609841</v>
      </c>
      <c r="M25" s="42">
        <f t="shared" si="4"/>
        <v>14326561</v>
      </c>
      <c r="N25" s="42">
        <f t="shared" si="4"/>
        <v>18332014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33282722</v>
      </c>
      <c r="X25" s="42">
        <f t="shared" si="4"/>
        <v>34223094</v>
      </c>
      <c r="Y25" s="42">
        <f t="shared" si="4"/>
        <v>-940372</v>
      </c>
      <c r="Z25" s="43">
        <f>+IF(X25&lt;&gt;0,+(Y25/X25)*100,0)</f>
        <v>-2.7477702629692105</v>
      </c>
      <c r="AA25" s="40">
        <f>+AA5+AA9+AA15+AA19+AA24</f>
        <v>68446180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18860917</v>
      </c>
      <c r="D28" s="19">
        <f>SUM(D29:D31)</f>
        <v>0</v>
      </c>
      <c r="E28" s="20">
        <f t="shared" si="5"/>
        <v>15531000</v>
      </c>
      <c r="F28" s="21">
        <f t="shared" si="5"/>
        <v>15531000</v>
      </c>
      <c r="G28" s="21">
        <f t="shared" si="5"/>
        <v>1325110</v>
      </c>
      <c r="H28" s="21">
        <f t="shared" si="5"/>
        <v>928897</v>
      </c>
      <c r="I28" s="21">
        <f t="shared" si="5"/>
        <v>946074</v>
      </c>
      <c r="J28" s="21">
        <f t="shared" si="5"/>
        <v>3200081</v>
      </c>
      <c r="K28" s="21">
        <f t="shared" si="5"/>
        <v>969001</v>
      </c>
      <c r="L28" s="21">
        <f t="shared" si="5"/>
        <v>882055</v>
      </c>
      <c r="M28" s="21">
        <f t="shared" si="5"/>
        <v>1488738</v>
      </c>
      <c r="N28" s="21">
        <f t="shared" si="5"/>
        <v>3339794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6539875</v>
      </c>
      <c r="X28" s="21">
        <f t="shared" si="5"/>
        <v>7765260</v>
      </c>
      <c r="Y28" s="21">
        <f t="shared" si="5"/>
        <v>-1225385</v>
      </c>
      <c r="Z28" s="4">
        <f>+IF(X28&lt;&gt;0,+(Y28/X28)*100,0)</f>
        <v>-15.780347341879086</v>
      </c>
      <c r="AA28" s="19">
        <f>SUM(AA29:AA31)</f>
        <v>15531000</v>
      </c>
    </row>
    <row r="29" spans="1:27" ht="13.5">
      <c r="A29" s="5" t="s">
        <v>33</v>
      </c>
      <c r="B29" s="3"/>
      <c r="C29" s="22">
        <v>3283720</v>
      </c>
      <c r="D29" s="22"/>
      <c r="E29" s="23">
        <v>4709640</v>
      </c>
      <c r="F29" s="24">
        <v>4709640</v>
      </c>
      <c r="G29" s="24">
        <v>265650</v>
      </c>
      <c r="H29" s="24">
        <v>289223</v>
      </c>
      <c r="I29" s="24">
        <v>302546</v>
      </c>
      <c r="J29" s="24">
        <v>857419</v>
      </c>
      <c r="K29" s="24">
        <v>265702</v>
      </c>
      <c r="L29" s="24">
        <v>274454</v>
      </c>
      <c r="M29" s="24">
        <v>466183</v>
      </c>
      <c r="N29" s="24">
        <v>1006339</v>
      </c>
      <c r="O29" s="24"/>
      <c r="P29" s="24"/>
      <c r="Q29" s="24"/>
      <c r="R29" s="24"/>
      <c r="S29" s="24"/>
      <c r="T29" s="24"/>
      <c r="U29" s="24"/>
      <c r="V29" s="24"/>
      <c r="W29" s="24">
        <v>1863758</v>
      </c>
      <c r="X29" s="24">
        <v>2354820</v>
      </c>
      <c r="Y29" s="24">
        <v>-491062</v>
      </c>
      <c r="Z29" s="6">
        <v>-20.85</v>
      </c>
      <c r="AA29" s="22">
        <v>4709640</v>
      </c>
    </row>
    <row r="30" spans="1:27" ht="13.5">
      <c r="A30" s="5" t="s">
        <v>34</v>
      </c>
      <c r="B30" s="3"/>
      <c r="C30" s="25">
        <v>4579169</v>
      </c>
      <c r="D30" s="25"/>
      <c r="E30" s="26">
        <v>5486360</v>
      </c>
      <c r="F30" s="27">
        <v>5486360</v>
      </c>
      <c r="G30" s="27">
        <v>1049611</v>
      </c>
      <c r="H30" s="27">
        <v>626640</v>
      </c>
      <c r="I30" s="27">
        <v>627782</v>
      </c>
      <c r="J30" s="27">
        <v>2304033</v>
      </c>
      <c r="K30" s="27">
        <v>690415</v>
      </c>
      <c r="L30" s="27">
        <v>594596</v>
      </c>
      <c r="M30" s="27">
        <v>805877</v>
      </c>
      <c r="N30" s="27">
        <v>2090888</v>
      </c>
      <c r="O30" s="27"/>
      <c r="P30" s="27"/>
      <c r="Q30" s="27"/>
      <c r="R30" s="27"/>
      <c r="S30" s="27"/>
      <c r="T30" s="27"/>
      <c r="U30" s="27"/>
      <c r="V30" s="27"/>
      <c r="W30" s="27">
        <v>4394921</v>
      </c>
      <c r="X30" s="27">
        <v>2743182</v>
      </c>
      <c r="Y30" s="27">
        <v>1651739</v>
      </c>
      <c r="Z30" s="7">
        <v>60.21</v>
      </c>
      <c r="AA30" s="25">
        <v>5486360</v>
      </c>
    </row>
    <row r="31" spans="1:27" ht="13.5">
      <c r="A31" s="5" t="s">
        <v>35</v>
      </c>
      <c r="B31" s="3"/>
      <c r="C31" s="22">
        <v>10998028</v>
      </c>
      <c r="D31" s="22"/>
      <c r="E31" s="23">
        <v>5335000</v>
      </c>
      <c r="F31" s="24">
        <v>5335000</v>
      </c>
      <c r="G31" s="24">
        <v>9849</v>
      </c>
      <c r="H31" s="24">
        <v>13034</v>
      </c>
      <c r="I31" s="24">
        <v>15746</v>
      </c>
      <c r="J31" s="24">
        <v>38629</v>
      </c>
      <c r="K31" s="24">
        <v>12884</v>
      </c>
      <c r="L31" s="24">
        <v>13005</v>
      </c>
      <c r="M31" s="24">
        <v>216678</v>
      </c>
      <c r="N31" s="24">
        <v>242567</v>
      </c>
      <c r="O31" s="24"/>
      <c r="P31" s="24"/>
      <c r="Q31" s="24"/>
      <c r="R31" s="24"/>
      <c r="S31" s="24"/>
      <c r="T31" s="24"/>
      <c r="U31" s="24"/>
      <c r="V31" s="24"/>
      <c r="W31" s="24">
        <v>281196</v>
      </c>
      <c r="X31" s="24">
        <v>2667258</v>
      </c>
      <c r="Y31" s="24">
        <v>-2386062</v>
      </c>
      <c r="Z31" s="6">
        <v>-89.46</v>
      </c>
      <c r="AA31" s="22">
        <v>5335000</v>
      </c>
    </row>
    <row r="32" spans="1:27" ht="13.5">
      <c r="A32" s="2" t="s">
        <v>36</v>
      </c>
      <c r="B32" s="3"/>
      <c r="C32" s="19">
        <f aca="true" t="shared" si="6" ref="C32:Y32">SUM(C33:C37)</f>
        <v>11867448</v>
      </c>
      <c r="D32" s="19">
        <f>SUM(D33:D37)</f>
        <v>0</v>
      </c>
      <c r="E32" s="20">
        <f t="shared" si="6"/>
        <v>8600720</v>
      </c>
      <c r="F32" s="21">
        <f t="shared" si="6"/>
        <v>8600720</v>
      </c>
      <c r="G32" s="21">
        <f t="shared" si="6"/>
        <v>589977</v>
      </c>
      <c r="H32" s="21">
        <f t="shared" si="6"/>
        <v>1077606</v>
      </c>
      <c r="I32" s="21">
        <f t="shared" si="6"/>
        <v>876046</v>
      </c>
      <c r="J32" s="21">
        <f t="shared" si="6"/>
        <v>2543629</v>
      </c>
      <c r="K32" s="21">
        <f t="shared" si="6"/>
        <v>1141802</v>
      </c>
      <c r="L32" s="21">
        <f t="shared" si="6"/>
        <v>384611</v>
      </c>
      <c r="M32" s="21">
        <f t="shared" si="6"/>
        <v>1022125</v>
      </c>
      <c r="N32" s="21">
        <f t="shared" si="6"/>
        <v>2548538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5092167</v>
      </c>
      <c r="X32" s="21">
        <f t="shared" si="6"/>
        <v>4300104</v>
      </c>
      <c r="Y32" s="21">
        <f t="shared" si="6"/>
        <v>792063</v>
      </c>
      <c r="Z32" s="4">
        <f>+IF(X32&lt;&gt;0,+(Y32/X32)*100,0)</f>
        <v>18.41962426955255</v>
      </c>
      <c r="AA32" s="19">
        <f>SUM(AA33:AA37)</f>
        <v>8600720</v>
      </c>
    </row>
    <row r="33" spans="1:27" ht="13.5">
      <c r="A33" s="5" t="s">
        <v>37</v>
      </c>
      <c r="B33" s="3"/>
      <c r="C33" s="22">
        <v>2894369</v>
      </c>
      <c r="D33" s="22"/>
      <c r="E33" s="23">
        <v>2209850</v>
      </c>
      <c r="F33" s="24">
        <v>2209850</v>
      </c>
      <c r="G33" s="24">
        <v>85916</v>
      </c>
      <c r="H33" s="24">
        <v>146134</v>
      </c>
      <c r="I33" s="24">
        <v>92399</v>
      </c>
      <c r="J33" s="24">
        <v>324449</v>
      </c>
      <c r="K33" s="24">
        <v>204052</v>
      </c>
      <c r="L33" s="24">
        <v>173524</v>
      </c>
      <c r="M33" s="24">
        <v>413961</v>
      </c>
      <c r="N33" s="24">
        <v>791537</v>
      </c>
      <c r="O33" s="24"/>
      <c r="P33" s="24"/>
      <c r="Q33" s="24"/>
      <c r="R33" s="24"/>
      <c r="S33" s="24"/>
      <c r="T33" s="24"/>
      <c r="U33" s="24"/>
      <c r="V33" s="24"/>
      <c r="W33" s="24">
        <v>1115986</v>
      </c>
      <c r="X33" s="24">
        <v>1104924</v>
      </c>
      <c r="Y33" s="24">
        <v>11062</v>
      </c>
      <c r="Z33" s="6">
        <v>1</v>
      </c>
      <c r="AA33" s="22">
        <v>2209850</v>
      </c>
    </row>
    <row r="34" spans="1:27" ht="13.5">
      <c r="A34" s="5" t="s">
        <v>38</v>
      </c>
      <c r="B34" s="3"/>
      <c r="C34" s="22">
        <v>265635</v>
      </c>
      <c r="D34" s="22"/>
      <c r="E34" s="23">
        <v>515690</v>
      </c>
      <c r="F34" s="24">
        <v>515690</v>
      </c>
      <c r="G34" s="24">
        <v>15624</v>
      </c>
      <c r="H34" s="24">
        <v>17215</v>
      </c>
      <c r="I34" s="24">
        <v>29973</v>
      </c>
      <c r="J34" s="24">
        <v>62812</v>
      </c>
      <c r="K34" s="24">
        <v>15772</v>
      </c>
      <c r="L34" s="24">
        <v>21728</v>
      </c>
      <c r="M34" s="24">
        <v>99799</v>
      </c>
      <c r="N34" s="24">
        <v>137299</v>
      </c>
      <c r="O34" s="24"/>
      <c r="P34" s="24"/>
      <c r="Q34" s="24"/>
      <c r="R34" s="24"/>
      <c r="S34" s="24"/>
      <c r="T34" s="24"/>
      <c r="U34" s="24"/>
      <c r="V34" s="24"/>
      <c r="W34" s="24">
        <v>200111</v>
      </c>
      <c r="X34" s="24">
        <v>257844</v>
      </c>
      <c r="Y34" s="24">
        <v>-57733</v>
      </c>
      <c r="Z34" s="6">
        <v>-22.39</v>
      </c>
      <c r="AA34" s="22">
        <v>515690</v>
      </c>
    </row>
    <row r="35" spans="1:27" ht="13.5">
      <c r="A35" s="5" t="s">
        <v>39</v>
      </c>
      <c r="B35" s="3"/>
      <c r="C35" s="22">
        <v>27764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70248</v>
      </c>
      <c r="Y35" s="24">
        <v>-70248</v>
      </c>
      <c r="Z35" s="6">
        <v>-100</v>
      </c>
      <c r="AA35" s="22"/>
    </row>
    <row r="36" spans="1:27" ht="13.5">
      <c r="A36" s="5" t="s">
        <v>40</v>
      </c>
      <c r="B36" s="3"/>
      <c r="C36" s="22">
        <v>8679680</v>
      </c>
      <c r="D36" s="22"/>
      <c r="E36" s="23">
        <v>5734180</v>
      </c>
      <c r="F36" s="24">
        <v>5734180</v>
      </c>
      <c r="G36" s="24">
        <v>488437</v>
      </c>
      <c r="H36" s="24">
        <v>914257</v>
      </c>
      <c r="I36" s="24">
        <v>753674</v>
      </c>
      <c r="J36" s="24">
        <v>2156368</v>
      </c>
      <c r="K36" s="24">
        <v>921978</v>
      </c>
      <c r="L36" s="24">
        <v>189359</v>
      </c>
      <c r="M36" s="24">
        <v>508365</v>
      </c>
      <c r="N36" s="24">
        <v>1619702</v>
      </c>
      <c r="O36" s="24"/>
      <c r="P36" s="24"/>
      <c r="Q36" s="24"/>
      <c r="R36" s="24"/>
      <c r="S36" s="24"/>
      <c r="T36" s="24"/>
      <c r="U36" s="24"/>
      <c r="V36" s="24"/>
      <c r="W36" s="24">
        <v>3776070</v>
      </c>
      <c r="X36" s="24">
        <v>2867088</v>
      </c>
      <c r="Y36" s="24">
        <v>908982</v>
      </c>
      <c r="Z36" s="6">
        <v>31.7</v>
      </c>
      <c r="AA36" s="22">
        <v>5734180</v>
      </c>
    </row>
    <row r="37" spans="1:27" ht="13.5">
      <c r="A37" s="5" t="s">
        <v>41</v>
      </c>
      <c r="B37" s="3"/>
      <c r="C37" s="25"/>
      <c r="D37" s="25"/>
      <c r="E37" s="26">
        <v>141000</v>
      </c>
      <c r="F37" s="27">
        <v>141000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>
        <v>141000</v>
      </c>
    </row>
    <row r="38" spans="1:27" ht="13.5">
      <c r="A38" s="2" t="s">
        <v>42</v>
      </c>
      <c r="B38" s="8"/>
      <c r="C38" s="19">
        <f aca="true" t="shared" si="7" ref="C38:Y38">SUM(C39:C41)</f>
        <v>2472101</v>
      </c>
      <c r="D38" s="19">
        <f>SUM(D39:D41)</f>
        <v>0</v>
      </c>
      <c r="E38" s="20">
        <f t="shared" si="7"/>
        <v>2612840</v>
      </c>
      <c r="F38" s="21">
        <f t="shared" si="7"/>
        <v>2612840</v>
      </c>
      <c r="G38" s="21">
        <f t="shared" si="7"/>
        <v>137444</v>
      </c>
      <c r="H38" s="21">
        <f t="shared" si="7"/>
        <v>134731</v>
      </c>
      <c r="I38" s="21">
        <f t="shared" si="7"/>
        <v>137814</v>
      </c>
      <c r="J38" s="21">
        <f t="shared" si="7"/>
        <v>409989</v>
      </c>
      <c r="K38" s="21">
        <f t="shared" si="7"/>
        <v>111292</v>
      </c>
      <c r="L38" s="21">
        <f t="shared" si="7"/>
        <v>129495</v>
      </c>
      <c r="M38" s="21">
        <f t="shared" si="7"/>
        <v>368692</v>
      </c>
      <c r="N38" s="21">
        <f t="shared" si="7"/>
        <v>609479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1019468</v>
      </c>
      <c r="X38" s="21">
        <f t="shared" si="7"/>
        <v>1306422</v>
      </c>
      <c r="Y38" s="21">
        <f t="shared" si="7"/>
        <v>-286954</v>
      </c>
      <c r="Z38" s="4">
        <f>+IF(X38&lt;&gt;0,+(Y38/X38)*100,0)</f>
        <v>-21.964878117484243</v>
      </c>
      <c r="AA38" s="19">
        <f>SUM(AA39:AA41)</f>
        <v>2612840</v>
      </c>
    </row>
    <row r="39" spans="1:27" ht="13.5">
      <c r="A39" s="5" t="s">
        <v>43</v>
      </c>
      <c r="B39" s="3"/>
      <c r="C39" s="22">
        <v>1065908</v>
      </c>
      <c r="D39" s="22"/>
      <c r="E39" s="23">
        <v>1167030</v>
      </c>
      <c r="F39" s="24">
        <v>1167030</v>
      </c>
      <c r="G39" s="24">
        <v>82228</v>
      </c>
      <c r="H39" s="24">
        <v>75702</v>
      </c>
      <c r="I39" s="24">
        <v>75708</v>
      </c>
      <c r="J39" s="24">
        <v>233638</v>
      </c>
      <c r="K39" s="24">
        <v>62202</v>
      </c>
      <c r="L39" s="24">
        <v>72877</v>
      </c>
      <c r="M39" s="24">
        <v>72057</v>
      </c>
      <c r="N39" s="24">
        <v>207136</v>
      </c>
      <c r="O39" s="24"/>
      <c r="P39" s="24"/>
      <c r="Q39" s="24"/>
      <c r="R39" s="24"/>
      <c r="S39" s="24"/>
      <c r="T39" s="24"/>
      <c r="U39" s="24"/>
      <c r="V39" s="24"/>
      <c r="W39" s="24">
        <v>440774</v>
      </c>
      <c r="X39" s="24">
        <v>583518</v>
      </c>
      <c r="Y39" s="24">
        <v>-142744</v>
      </c>
      <c r="Z39" s="6">
        <v>-24.46</v>
      </c>
      <c r="AA39" s="22">
        <v>1167030</v>
      </c>
    </row>
    <row r="40" spans="1:27" ht="13.5">
      <c r="A40" s="5" t="s">
        <v>44</v>
      </c>
      <c r="B40" s="3"/>
      <c r="C40" s="22">
        <v>1406193</v>
      </c>
      <c r="D40" s="22"/>
      <c r="E40" s="23">
        <v>1445810</v>
      </c>
      <c r="F40" s="24">
        <v>1445810</v>
      </c>
      <c r="G40" s="24">
        <v>55216</v>
      </c>
      <c r="H40" s="24">
        <v>59029</v>
      </c>
      <c r="I40" s="24">
        <v>62106</v>
      </c>
      <c r="J40" s="24">
        <v>176351</v>
      </c>
      <c r="K40" s="24">
        <v>49090</v>
      </c>
      <c r="L40" s="24">
        <v>56618</v>
      </c>
      <c r="M40" s="24">
        <v>296635</v>
      </c>
      <c r="N40" s="24">
        <v>402343</v>
      </c>
      <c r="O40" s="24"/>
      <c r="P40" s="24"/>
      <c r="Q40" s="24"/>
      <c r="R40" s="24"/>
      <c r="S40" s="24"/>
      <c r="T40" s="24"/>
      <c r="U40" s="24"/>
      <c r="V40" s="24"/>
      <c r="W40" s="24">
        <v>578694</v>
      </c>
      <c r="X40" s="24">
        <v>722904</v>
      </c>
      <c r="Y40" s="24">
        <v>-144210</v>
      </c>
      <c r="Z40" s="6">
        <v>-19.95</v>
      </c>
      <c r="AA40" s="22">
        <v>1445810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20087423</v>
      </c>
      <c r="D42" s="19">
        <f>SUM(D43:D46)</f>
        <v>0</v>
      </c>
      <c r="E42" s="20">
        <f t="shared" si="8"/>
        <v>21970680</v>
      </c>
      <c r="F42" s="21">
        <f t="shared" si="8"/>
        <v>21970680</v>
      </c>
      <c r="G42" s="21">
        <f t="shared" si="8"/>
        <v>341661</v>
      </c>
      <c r="H42" s="21">
        <f t="shared" si="8"/>
        <v>371182</v>
      </c>
      <c r="I42" s="21">
        <f t="shared" si="8"/>
        <v>504062</v>
      </c>
      <c r="J42" s="21">
        <f t="shared" si="8"/>
        <v>1216905</v>
      </c>
      <c r="K42" s="21">
        <f t="shared" si="8"/>
        <v>413970</v>
      </c>
      <c r="L42" s="21">
        <f t="shared" si="8"/>
        <v>479825</v>
      </c>
      <c r="M42" s="21">
        <f t="shared" si="8"/>
        <v>1804141</v>
      </c>
      <c r="N42" s="21">
        <f t="shared" si="8"/>
        <v>2697936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3914841</v>
      </c>
      <c r="X42" s="21">
        <f t="shared" si="8"/>
        <v>10985340</v>
      </c>
      <c r="Y42" s="21">
        <f t="shared" si="8"/>
        <v>-7070499</v>
      </c>
      <c r="Z42" s="4">
        <f>+IF(X42&lt;&gt;0,+(Y42/X42)*100,0)</f>
        <v>-64.36304201781647</v>
      </c>
      <c r="AA42" s="19">
        <f>SUM(AA43:AA46)</f>
        <v>21970680</v>
      </c>
    </row>
    <row r="43" spans="1:27" ht="13.5">
      <c r="A43" s="5" t="s">
        <v>47</v>
      </c>
      <c r="B43" s="3"/>
      <c r="C43" s="22">
        <v>6880748</v>
      </c>
      <c r="D43" s="22"/>
      <c r="E43" s="23">
        <v>6261220</v>
      </c>
      <c r="F43" s="24">
        <v>6261220</v>
      </c>
      <c r="G43" s="24">
        <v>16075</v>
      </c>
      <c r="H43" s="24">
        <v>43844</v>
      </c>
      <c r="I43" s="24">
        <v>22402</v>
      </c>
      <c r="J43" s="24">
        <v>82321</v>
      </c>
      <c r="K43" s="24">
        <v>46302</v>
      </c>
      <c r="L43" s="24">
        <v>52249</v>
      </c>
      <c r="M43" s="24">
        <v>1234484</v>
      </c>
      <c r="N43" s="24">
        <v>1333035</v>
      </c>
      <c r="O43" s="24"/>
      <c r="P43" s="24"/>
      <c r="Q43" s="24"/>
      <c r="R43" s="24"/>
      <c r="S43" s="24"/>
      <c r="T43" s="24"/>
      <c r="U43" s="24"/>
      <c r="V43" s="24"/>
      <c r="W43" s="24">
        <v>1415356</v>
      </c>
      <c r="X43" s="24">
        <v>3130608</v>
      </c>
      <c r="Y43" s="24">
        <v>-1715252</v>
      </c>
      <c r="Z43" s="6">
        <v>-54.79</v>
      </c>
      <c r="AA43" s="22">
        <v>6261220</v>
      </c>
    </row>
    <row r="44" spans="1:27" ht="13.5">
      <c r="A44" s="5" t="s">
        <v>48</v>
      </c>
      <c r="B44" s="3"/>
      <c r="C44" s="22">
        <v>8842694</v>
      </c>
      <c r="D44" s="22"/>
      <c r="E44" s="23">
        <v>7723410</v>
      </c>
      <c r="F44" s="24">
        <v>7723410</v>
      </c>
      <c r="G44" s="24">
        <v>114736</v>
      </c>
      <c r="H44" s="24">
        <v>110752</v>
      </c>
      <c r="I44" s="24">
        <v>229886</v>
      </c>
      <c r="J44" s="24">
        <v>455374</v>
      </c>
      <c r="K44" s="24">
        <v>152732</v>
      </c>
      <c r="L44" s="24">
        <v>217527</v>
      </c>
      <c r="M44" s="24">
        <v>307801</v>
      </c>
      <c r="N44" s="24">
        <v>678060</v>
      </c>
      <c r="O44" s="24"/>
      <c r="P44" s="24"/>
      <c r="Q44" s="24"/>
      <c r="R44" s="24"/>
      <c r="S44" s="24"/>
      <c r="T44" s="24"/>
      <c r="U44" s="24"/>
      <c r="V44" s="24"/>
      <c r="W44" s="24">
        <v>1133434</v>
      </c>
      <c r="X44" s="24">
        <v>3861708</v>
      </c>
      <c r="Y44" s="24">
        <v>-2728274</v>
      </c>
      <c r="Z44" s="6">
        <v>-70.65</v>
      </c>
      <c r="AA44" s="22">
        <v>7723410</v>
      </c>
    </row>
    <row r="45" spans="1:27" ht="13.5">
      <c r="A45" s="5" t="s">
        <v>49</v>
      </c>
      <c r="B45" s="3"/>
      <c r="C45" s="25">
        <v>2085385</v>
      </c>
      <c r="D45" s="25"/>
      <c r="E45" s="26">
        <v>4028090</v>
      </c>
      <c r="F45" s="27">
        <v>4028090</v>
      </c>
      <c r="G45" s="27">
        <v>106437</v>
      </c>
      <c r="H45" s="27">
        <v>109644</v>
      </c>
      <c r="I45" s="27">
        <v>116527</v>
      </c>
      <c r="J45" s="27">
        <v>332608</v>
      </c>
      <c r="K45" s="27">
        <v>99818</v>
      </c>
      <c r="L45" s="27">
        <v>106578</v>
      </c>
      <c r="M45" s="27">
        <v>132538</v>
      </c>
      <c r="N45" s="27">
        <v>338934</v>
      </c>
      <c r="O45" s="27"/>
      <c r="P45" s="27"/>
      <c r="Q45" s="27"/>
      <c r="R45" s="27"/>
      <c r="S45" s="27"/>
      <c r="T45" s="27"/>
      <c r="U45" s="27"/>
      <c r="V45" s="27"/>
      <c r="W45" s="27">
        <v>671542</v>
      </c>
      <c r="X45" s="27">
        <v>2014044</v>
      </c>
      <c r="Y45" s="27">
        <v>-1342502</v>
      </c>
      <c r="Z45" s="7">
        <v>-66.66</v>
      </c>
      <c r="AA45" s="25">
        <v>4028090</v>
      </c>
    </row>
    <row r="46" spans="1:27" ht="13.5">
      <c r="A46" s="5" t="s">
        <v>50</v>
      </c>
      <c r="B46" s="3"/>
      <c r="C46" s="22">
        <v>2278596</v>
      </c>
      <c r="D46" s="22"/>
      <c r="E46" s="23">
        <v>3957960</v>
      </c>
      <c r="F46" s="24">
        <v>3957960</v>
      </c>
      <c r="G46" s="24">
        <v>104413</v>
      </c>
      <c r="H46" s="24">
        <v>106942</v>
      </c>
      <c r="I46" s="24">
        <v>135247</v>
      </c>
      <c r="J46" s="24">
        <v>346602</v>
      </c>
      <c r="K46" s="24">
        <v>115118</v>
      </c>
      <c r="L46" s="24">
        <v>103471</v>
      </c>
      <c r="M46" s="24">
        <v>129318</v>
      </c>
      <c r="N46" s="24">
        <v>347907</v>
      </c>
      <c r="O46" s="24"/>
      <c r="P46" s="24"/>
      <c r="Q46" s="24"/>
      <c r="R46" s="24"/>
      <c r="S46" s="24"/>
      <c r="T46" s="24"/>
      <c r="U46" s="24"/>
      <c r="V46" s="24"/>
      <c r="W46" s="24">
        <v>694509</v>
      </c>
      <c r="X46" s="24">
        <v>1978980</v>
      </c>
      <c r="Y46" s="24">
        <v>-1284471</v>
      </c>
      <c r="Z46" s="6">
        <v>-64.91</v>
      </c>
      <c r="AA46" s="22">
        <v>3957960</v>
      </c>
    </row>
    <row r="47" spans="1:27" ht="13.5">
      <c r="A47" s="2" t="s">
        <v>51</v>
      </c>
      <c r="B47" s="8" t="s">
        <v>52</v>
      </c>
      <c r="C47" s="19">
        <v>187866</v>
      </c>
      <c r="D47" s="19"/>
      <c r="E47" s="20">
        <v>270550</v>
      </c>
      <c r="F47" s="21">
        <v>270550</v>
      </c>
      <c r="G47" s="21">
        <v>27314</v>
      </c>
      <c r="H47" s="21">
        <v>16138</v>
      </c>
      <c r="I47" s="21">
        <v>19075</v>
      </c>
      <c r="J47" s="21">
        <v>62527</v>
      </c>
      <c r="K47" s="21">
        <v>16114</v>
      </c>
      <c r="L47" s="21">
        <v>15139</v>
      </c>
      <c r="M47" s="21">
        <v>15212</v>
      </c>
      <c r="N47" s="21">
        <v>46465</v>
      </c>
      <c r="O47" s="21"/>
      <c r="P47" s="21"/>
      <c r="Q47" s="21"/>
      <c r="R47" s="21"/>
      <c r="S47" s="21"/>
      <c r="T47" s="21"/>
      <c r="U47" s="21"/>
      <c r="V47" s="21"/>
      <c r="W47" s="21">
        <v>108992</v>
      </c>
      <c r="X47" s="21">
        <v>135276</v>
      </c>
      <c r="Y47" s="21">
        <v>-26284</v>
      </c>
      <c r="Z47" s="4">
        <v>-19.43</v>
      </c>
      <c r="AA47" s="19">
        <v>270550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53475755</v>
      </c>
      <c r="D48" s="40">
        <f>+D28+D32+D38+D42+D47</f>
        <v>0</v>
      </c>
      <c r="E48" s="41">
        <f t="shared" si="9"/>
        <v>48985790</v>
      </c>
      <c r="F48" s="42">
        <f t="shared" si="9"/>
        <v>48985790</v>
      </c>
      <c r="G48" s="42">
        <f t="shared" si="9"/>
        <v>2421506</v>
      </c>
      <c r="H48" s="42">
        <f t="shared" si="9"/>
        <v>2528554</v>
      </c>
      <c r="I48" s="42">
        <f t="shared" si="9"/>
        <v>2483071</v>
      </c>
      <c r="J48" s="42">
        <f t="shared" si="9"/>
        <v>7433131</v>
      </c>
      <c r="K48" s="42">
        <f t="shared" si="9"/>
        <v>2652179</v>
      </c>
      <c r="L48" s="42">
        <f t="shared" si="9"/>
        <v>1891125</v>
      </c>
      <c r="M48" s="42">
        <f t="shared" si="9"/>
        <v>4698908</v>
      </c>
      <c r="N48" s="42">
        <f t="shared" si="9"/>
        <v>9242212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16675343</v>
      </c>
      <c r="X48" s="42">
        <f t="shared" si="9"/>
        <v>24492402</v>
      </c>
      <c r="Y48" s="42">
        <f t="shared" si="9"/>
        <v>-7817059</v>
      </c>
      <c r="Z48" s="43">
        <f>+IF(X48&lt;&gt;0,+(Y48/X48)*100,0)</f>
        <v>-31.9162612143962</v>
      </c>
      <c r="AA48" s="40">
        <f>+AA28+AA32+AA38+AA42+AA47</f>
        <v>48985790</v>
      </c>
    </row>
    <row r="49" spans="1:27" ht="13.5">
      <c r="A49" s="14" t="s">
        <v>58</v>
      </c>
      <c r="B49" s="15"/>
      <c r="C49" s="44">
        <f aca="true" t="shared" si="10" ref="C49:Y49">+C25-C48</f>
        <v>120216</v>
      </c>
      <c r="D49" s="44">
        <f>+D25-D48</f>
        <v>0</v>
      </c>
      <c r="E49" s="45">
        <f t="shared" si="10"/>
        <v>19460390</v>
      </c>
      <c r="F49" s="46">
        <f t="shared" si="10"/>
        <v>19460390</v>
      </c>
      <c r="G49" s="46">
        <f t="shared" si="10"/>
        <v>4013291</v>
      </c>
      <c r="H49" s="46">
        <f t="shared" si="10"/>
        <v>1027078</v>
      </c>
      <c r="I49" s="46">
        <f t="shared" si="10"/>
        <v>2477208</v>
      </c>
      <c r="J49" s="46">
        <f t="shared" si="10"/>
        <v>7517577</v>
      </c>
      <c r="K49" s="46">
        <f t="shared" si="10"/>
        <v>-256567</v>
      </c>
      <c r="L49" s="46">
        <f t="shared" si="10"/>
        <v>-281284</v>
      </c>
      <c r="M49" s="46">
        <f t="shared" si="10"/>
        <v>9627653</v>
      </c>
      <c r="N49" s="46">
        <f t="shared" si="10"/>
        <v>9089802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16607379</v>
      </c>
      <c r="X49" s="46">
        <f>IF(F25=F48,0,X25-X48)</f>
        <v>9730692</v>
      </c>
      <c r="Y49" s="46">
        <f t="shared" si="10"/>
        <v>6876687</v>
      </c>
      <c r="Z49" s="47">
        <f>+IF(X49&lt;&gt;0,+(Y49/X49)*100,0)</f>
        <v>70.67007156325573</v>
      </c>
      <c r="AA49" s="44">
        <f>+AA25-AA48</f>
        <v>19460390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38975167</v>
      </c>
      <c r="D5" s="19">
        <f>SUM(D6:D8)</f>
        <v>0</v>
      </c>
      <c r="E5" s="20">
        <f t="shared" si="0"/>
        <v>44941219</v>
      </c>
      <c r="F5" s="21">
        <f t="shared" si="0"/>
        <v>44941219</v>
      </c>
      <c r="G5" s="21">
        <f t="shared" si="0"/>
        <v>11818238</v>
      </c>
      <c r="H5" s="21">
        <f t="shared" si="0"/>
        <v>639018</v>
      </c>
      <c r="I5" s="21">
        <f t="shared" si="0"/>
        <v>561903</v>
      </c>
      <c r="J5" s="21">
        <f t="shared" si="0"/>
        <v>13019159</v>
      </c>
      <c r="K5" s="21">
        <f t="shared" si="0"/>
        <v>908369</v>
      </c>
      <c r="L5" s="21">
        <f t="shared" si="0"/>
        <v>1731384</v>
      </c>
      <c r="M5" s="21">
        <f t="shared" si="0"/>
        <v>13766461</v>
      </c>
      <c r="N5" s="21">
        <f t="shared" si="0"/>
        <v>16406214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29425373</v>
      </c>
      <c r="X5" s="21">
        <f t="shared" si="0"/>
        <v>21838428</v>
      </c>
      <c r="Y5" s="21">
        <f t="shared" si="0"/>
        <v>7586945</v>
      </c>
      <c r="Z5" s="4">
        <f>+IF(X5&lt;&gt;0,+(Y5/X5)*100,0)</f>
        <v>34.741259764668044</v>
      </c>
      <c r="AA5" s="19">
        <f>SUM(AA6:AA8)</f>
        <v>44941219</v>
      </c>
    </row>
    <row r="6" spans="1:27" ht="13.5">
      <c r="A6" s="5" t="s">
        <v>33</v>
      </c>
      <c r="B6" s="3"/>
      <c r="C6" s="22">
        <v>4826275</v>
      </c>
      <c r="D6" s="22"/>
      <c r="E6" s="23">
        <v>9585832</v>
      </c>
      <c r="F6" s="24">
        <v>9585832</v>
      </c>
      <c r="G6" s="24">
        <v>1337915</v>
      </c>
      <c r="H6" s="24">
        <v>123400</v>
      </c>
      <c r="I6" s="24">
        <v>264646</v>
      </c>
      <c r="J6" s="24">
        <v>1725961</v>
      </c>
      <c r="K6" s="24">
        <v>814070</v>
      </c>
      <c r="L6" s="24">
        <v>1479231</v>
      </c>
      <c r="M6" s="24">
        <v>2977561</v>
      </c>
      <c r="N6" s="24">
        <v>5270862</v>
      </c>
      <c r="O6" s="24"/>
      <c r="P6" s="24"/>
      <c r="Q6" s="24"/>
      <c r="R6" s="24"/>
      <c r="S6" s="24"/>
      <c r="T6" s="24"/>
      <c r="U6" s="24"/>
      <c r="V6" s="24"/>
      <c r="W6" s="24">
        <v>6996823</v>
      </c>
      <c r="X6" s="24">
        <v>4042914</v>
      </c>
      <c r="Y6" s="24">
        <v>2953909</v>
      </c>
      <c r="Z6" s="6">
        <v>73.06</v>
      </c>
      <c r="AA6" s="22">
        <v>9585832</v>
      </c>
    </row>
    <row r="7" spans="1:27" ht="13.5">
      <c r="A7" s="5" t="s">
        <v>34</v>
      </c>
      <c r="B7" s="3"/>
      <c r="C7" s="25">
        <v>32761717</v>
      </c>
      <c r="D7" s="25"/>
      <c r="E7" s="26">
        <v>30373960</v>
      </c>
      <c r="F7" s="27">
        <v>30373960</v>
      </c>
      <c r="G7" s="27">
        <v>9167414</v>
      </c>
      <c r="H7" s="27">
        <v>355935</v>
      </c>
      <c r="I7" s="27">
        <v>233775</v>
      </c>
      <c r="J7" s="27">
        <v>9757124</v>
      </c>
      <c r="K7" s="27">
        <v>94299</v>
      </c>
      <c r="L7" s="27">
        <v>125603</v>
      </c>
      <c r="M7" s="27">
        <v>10725895</v>
      </c>
      <c r="N7" s="27">
        <v>10945797</v>
      </c>
      <c r="O7" s="27"/>
      <c r="P7" s="27"/>
      <c r="Q7" s="27"/>
      <c r="R7" s="27"/>
      <c r="S7" s="27"/>
      <c r="T7" s="27"/>
      <c r="U7" s="27"/>
      <c r="V7" s="27"/>
      <c r="W7" s="27">
        <v>20702921</v>
      </c>
      <c r="X7" s="27">
        <v>15304800</v>
      </c>
      <c r="Y7" s="27">
        <v>5398121</v>
      </c>
      <c r="Z7" s="7">
        <v>35.27</v>
      </c>
      <c r="AA7" s="25">
        <v>30373960</v>
      </c>
    </row>
    <row r="8" spans="1:27" ht="13.5">
      <c r="A8" s="5" t="s">
        <v>35</v>
      </c>
      <c r="B8" s="3"/>
      <c r="C8" s="22">
        <v>1387175</v>
      </c>
      <c r="D8" s="22"/>
      <c r="E8" s="23">
        <v>4981427</v>
      </c>
      <c r="F8" s="24">
        <v>4981427</v>
      </c>
      <c r="G8" s="24">
        <v>1312909</v>
      </c>
      <c r="H8" s="24">
        <v>159683</v>
      </c>
      <c r="I8" s="24">
        <v>63482</v>
      </c>
      <c r="J8" s="24">
        <v>1536074</v>
      </c>
      <c r="K8" s="24"/>
      <c r="L8" s="24">
        <v>126550</v>
      </c>
      <c r="M8" s="24">
        <v>63005</v>
      </c>
      <c r="N8" s="24">
        <v>189555</v>
      </c>
      <c r="O8" s="24"/>
      <c r="P8" s="24"/>
      <c r="Q8" s="24"/>
      <c r="R8" s="24"/>
      <c r="S8" s="24"/>
      <c r="T8" s="24"/>
      <c r="U8" s="24"/>
      <c r="V8" s="24"/>
      <c r="W8" s="24">
        <v>1725629</v>
      </c>
      <c r="X8" s="24">
        <v>2490714</v>
      </c>
      <c r="Y8" s="24">
        <v>-765085</v>
      </c>
      <c r="Z8" s="6">
        <v>-30.72</v>
      </c>
      <c r="AA8" s="22">
        <v>4981427</v>
      </c>
    </row>
    <row r="9" spans="1:27" ht="13.5">
      <c r="A9" s="2" t="s">
        <v>36</v>
      </c>
      <c r="B9" s="3"/>
      <c r="C9" s="19">
        <f aca="true" t="shared" si="1" ref="C9:Y9">SUM(C10:C14)</f>
        <v>774113</v>
      </c>
      <c r="D9" s="19">
        <f>SUM(D10:D14)</f>
        <v>0</v>
      </c>
      <c r="E9" s="20">
        <f t="shared" si="1"/>
        <v>3058800</v>
      </c>
      <c r="F9" s="21">
        <f t="shared" si="1"/>
        <v>3058800</v>
      </c>
      <c r="G9" s="21">
        <f t="shared" si="1"/>
        <v>0</v>
      </c>
      <c r="H9" s="21">
        <f t="shared" si="1"/>
        <v>0</v>
      </c>
      <c r="I9" s="21">
        <f t="shared" si="1"/>
        <v>10404</v>
      </c>
      <c r="J9" s="21">
        <f t="shared" si="1"/>
        <v>10404</v>
      </c>
      <c r="K9" s="21">
        <f t="shared" si="1"/>
        <v>6564</v>
      </c>
      <c r="L9" s="21">
        <f t="shared" si="1"/>
        <v>0</v>
      </c>
      <c r="M9" s="21">
        <f t="shared" si="1"/>
        <v>2769</v>
      </c>
      <c r="N9" s="21">
        <f t="shared" si="1"/>
        <v>9333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19737</v>
      </c>
      <c r="X9" s="21">
        <f t="shared" si="1"/>
        <v>1329402</v>
      </c>
      <c r="Y9" s="21">
        <f t="shared" si="1"/>
        <v>-1309665</v>
      </c>
      <c r="Z9" s="4">
        <f>+IF(X9&lt;&gt;0,+(Y9/X9)*100,0)</f>
        <v>-98.51534750210998</v>
      </c>
      <c r="AA9" s="19">
        <f>SUM(AA10:AA14)</f>
        <v>3058800</v>
      </c>
    </row>
    <row r="10" spans="1:27" ht="13.5">
      <c r="A10" s="5" t="s">
        <v>37</v>
      </c>
      <c r="B10" s="3"/>
      <c r="C10" s="22"/>
      <c r="D10" s="22"/>
      <c r="E10" s="23">
        <v>2428800</v>
      </c>
      <c r="F10" s="24">
        <v>2428800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1214400</v>
      </c>
      <c r="Y10" s="24">
        <v>-1214400</v>
      </c>
      <c r="Z10" s="6">
        <v>-100</v>
      </c>
      <c r="AA10" s="22">
        <v>2428800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774113</v>
      </c>
      <c r="D12" s="22"/>
      <c r="E12" s="23">
        <v>630000</v>
      </c>
      <c r="F12" s="24">
        <v>630000</v>
      </c>
      <c r="G12" s="24"/>
      <c r="H12" s="24"/>
      <c r="I12" s="24">
        <v>10404</v>
      </c>
      <c r="J12" s="24">
        <v>10404</v>
      </c>
      <c r="K12" s="24">
        <v>6564</v>
      </c>
      <c r="L12" s="24"/>
      <c r="M12" s="24">
        <v>2769</v>
      </c>
      <c r="N12" s="24">
        <v>9333</v>
      </c>
      <c r="O12" s="24"/>
      <c r="P12" s="24"/>
      <c r="Q12" s="24"/>
      <c r="R12" s="24"/>
      <c r="S12" s="24"/>
      <c r="T12" s="24"/>
      <c r="U12" s="24"/>
      <c r="V12" s="24"/>
      <c r="W12" s="24">
        <v>19737</v>
      </c>
      <c r="X12" s="24">
        <v>115002</v>
      </c>
      <c r="Y12" s="24">
        <v>-95265</v>
      </c>
      <c r="Z12" s="6">
        <v>-82.84</v>
      </c>
      <c r="AA12" s="22">
        <v>630000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3642624</v>
      </c>
      <c r="D15" s="19">
        <f>SUM(D16:D18)</f>
        <v>0</v>
      </c>
      <c r="E15" s="20">
        <f t="shared" si="2"/>
        <v>43129452</v>
      </c>
      <c r="F15" s="21">
        <f t="shared" si="2"/>
        <v>43129452</v>
      </c>
      <c r="G15" s="21">
        <f t="shared" si="2"/>
        <v>3045826</v>
      </c>
      <c r="H15" s="21">
        <f t="shared" si="2"/>
        <v>213650</v>
      </c>
      <c r="I15" s="21">
        <f t="shared" si="2"/>
        <v>7352</v>
      </c>
      <c r="J15" s="21">
        <f t="shared" si="2"/>
        <v>3266828</v>
      </c>
      <c r="K15" s="21">
        <f t="shared" si="2"/>
        <v>10632</v>
      </c>
      <c r="L15" s="21">
        <f t="shared" si="2"/>
        <v>5599</v>
      </c>
      <c r="M15" s="21">
        <f t="shared" si="2"/>
        <v>101354</v>
      </c>
      <c r="N15" s="21">
        <f t="shared" si="2"/>
        <v>117585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3384413</v>
      </c>
      <c r="X15" s="21">
        <f t="shared" si="2"/>
        <v>4078758</v>
      </c>
      <c r="Y15" s="21">
        <f t="shared" si="2"/>
        <v>-694345</v>
      </c>
      <c r="Z15" s="4">
        <f>+IF(X15&lt;&gt;0,+(Y15/X15)*100,0)</f>
        <v>-17.02344193992387</v>
      </c>
      <c r="AA15" s="19">
        <f>SUM(AA16:AA18)</f>
        <v>43129452</v>
      </c>
    </row>
    <row r="16" spans="1:27" ht="13.5">
      <c r="A16" s="5" t="s">
        <v>43</v>
      </c>
      <c r="B16" s="3"/>
      <c r="C16" s="22">
        <v>1342624</v>
      </c>
      <c r="D16" s="22"/>
      <c r="E16" s="23">
        <v>43121265</v>
      </c>
      <c r="F16" s="24">
        <v>43121265</v>
      </c>
      <c r="G16" s="24">
        <v>617026</v>
      </c>
      <c r="H16" s="24">
        <v>213650</v>
      </c>
      <c r="I16" s="24">
        <v>7352</v>
      </c>
      <c r="J16" s="24">
        <v>838028</v>
      </c>
      <c r="K16" s="24">
        <v>10632</v>
      </c>
      <c r="L16" s="24">
        <v>5599</v>
      </c>
      <c r="M16" s="24">
        <v>101354</v>
      </c>
      <c r="N16" s="24">
        <v>117585</v>
      </c>
      <c r="O16" s="24"/>
      <c r="P16" s="24"/>
      <c r="Q16" s="24"/>
      <c r="R16" s="24"/>
      <c r="S16" s="24"/>
      <c r="T16" s="24"/>
      <c r="U16" s="24"/>
      <c r="V16" s="24"/>
      <c r="W16" s="24">
        <v>955613</v>
      </c>
      <c r="X16" s="24">
        <v>4074666</v>
      </c>
      <c r="Y16" s="24">
        <v>-3119053</v>
      </c>
      <c r="Z16" s="6">
        <v>-76.55</v>
      </c>
      <c r="AA16" s="22">
        <v>43121265</v>
      </c>
    </row>
    <row r="17" spans="1:27" ht="13.5">
      <c r="A17" s="5" t="s">
        <v>44</v>
      </c>
      <c r="B17" s="3"/>
      <c r="C17" s="22"/>
      <c r="D17" s="22"/>
      <c r="E17" s="23">
        <v>8187</v>
      </c>
      <c r="F17" s="24">
        <v>8187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4092</v>
      </c>
      <c r="Y17" s="24">
        <v>-4092</v>
      </c>
      <c r="Z17" s="6">
        <v>-100</v>
      </c>
      <c r="AA17" s="22">
        <v>8187</v>
      </c>
    </row>
    <row r="18" spans="1:27" ht="13.5">
      <c r="A18" s="5" t="s">
        <v>45</v>
      </c>
      <c r="B18" s="3"/>
      <c r="C18" s="22">
        <v>2300000</v>
      </c>
      <c r="D18" s="22"/>
      <c r="E18" s="23"/>
      <c r="F18" s="24"/>
      <c r="G18" s="24">
        <v>2428800</v>
      </c>
      <c r="H18" s="24"/>
      <c r="I18" s="24"/>
      <c r="J18" s="24">
        <v>2428800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2428800</v>
      </c>
      <c r="X18" s="24"/>
      <c r="Y18" s="24">
        <v>2428800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43391904</v>
      </c>
      <c r="D25" s="40">
        <f>+D5+D9+D15+D19+D24</f>
        <v>0</v>
      </c>
      <c r="E25" s="41">
        <f t="shared" si="4"/>
        <v>91129471</v>
      </c>
      <c r="F25" s="42">
        <f t="shared" si="4"/>
        <v>91129471</v>
      </c>
      <c r="G25" s="42">
        <f t="shared" si="4"/>
        <v>14864064</v>
      </c>
      <c r="H25" s="42">
        <f t="shared" si="4"/>
        <v>852668</v>
      </c>
      <c r="I25" s="42">
        <f t="shared" si="4"/>
        <v>579659</v>
      </c>
      <c r="J25" s="42">
        <f t="shared" si="4"/>
        <v>16296391</v>
      </c>
      <c r="K25" s="42">
        <f t="shared" si="4"/>
        <v>925565</v>
      </c>
      <c r="L25" s="42">
        <f t="shared" si="4"/>
        <v>1736983</v>
      </c>
      <c r="M25" s="42">
        <f t="shared" si="4"/>
        <v>13870584</v>
      </c>
      <c r="N25" s="42">
        <f t="shared" si="4"/>
        <v>16533132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32829523</v>
      </c>
      <c r="X25" s="42">
        <f t="shared" si="4"/>
        <v>27246588</v>
      </c>
      <c r="Y25" s="42">
        <f t="shared" si="4"/>
        <v>5582935</v>
      </c>
      <c r="Z25" s="43">
        <f>+IF(X25&lt;&gt;0,+(Y25/X25)*100,0)</f>
        <v>20.490400486108573</v>
      </c>
      <c r="AA25" s="40">
        <f>+AA5+AA9+AA15+AA19+AA24</f>
        <v>91129471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32755222</v>
      </c>
      <c r="D28" s="19">
        <f>SUM(D29:D31)</f>
        <v>0</v>
      </c>
      <c r="E28" s="20">
        <f t="shared" si="5"/>
        <v>39458741</v>
      </c>
      <c r="F28" s="21">
        <f t="shared" si="5"/>
        <v>39458741</v>
      </c>
      <c r="G28" s="21">
        <f t="shared" si="5"/>
        <v>2893395</v>
      </c>
      <c r="H28" s="21">
        <f t="shared" si="5"/>
        <v>2445563</v>
      </c>
      <c r="I28" s="21">
        <f t="shared" si="5"/>
        <v>2548855</v>
      </c>
      <c r="J28" s="21">
        <f t="shared" si="5"/>
        <v>7887813</v>
      </c>
      <c r="K28" s="21">
        <f t="shared" si="5"/>
        <v>3642791</v>
      </c>
      <c r="L28" s="21">
        <f t="shared" si="5"/>
        <v>4444484</v>
      </c>
      <c r="M28" s="21">
        <f t="shared" si="5"/>
        <v>5005576</v>
      </c>
      <c r="N28" s="21">
        <f t="shared" si="5"/>
        <v>13092851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20980664</v>
      </c>
      <c r="X28" s="21">
        <f t="shared" si="5"/>
        <v>18976368</v>
      </c>
      <c r="Y28" s="21">
        <f t="shared" si="5"/>
        <v>2004296</v>
      </c>
      <c r="Z28" s="4">
        <f>+IF(X28&lt;&gt;0,+(Y28/X28)*100,0)</f>
        <v>10.562063298941082</v>
      </c>
      <c r="AA28" s="19">
        <f>SUM(AA29:AA31)</f>
        <v>39458741</v>
      </c>
    </row>
    <row r="29" spans="1:27" ht="13.5">
      <c r="A29" s="5" t="s">
        <v>33</v>
      </c>
      <c r="B29" s="3"/>
      <c r="C29" s="22">
        <v>19888205</v>
      </c>
      <c r="D29" s="22"/>
      <c r="E29" s="23">
        <v>23159921</v>
      </c>
      <c r="F29" s="24">
        <v>23159921</v>
      </c>
      <c r="G29" s="24">
        <v>1919139</v>
      </c>
      <c r="H29" s="24">
        <v>1179632</v>
      </c>
      <c r="I29" s="24">
        <v>1190829</v>
      </c>
      <c r="J29" s="24">
        <v>4289600</v>
      </c>
      <c r="K29" s="24">
        <v>2593310</v>
      </c>
      <c r="L29" s="24">
        <v>2969906</v>
      </c>
      <c r="M29" s="24">
        <v>4160767</v>
      </c>
      <c r="N29" s="24">
        <v>9723983</v>
      </c>
      <c r="O29" s="24"/>
      <c r="P29" s="24"/>
      <c r="Q29" s="24"/>
      <c r="R29" s="24"/>
      <c r="S29" s="24"/>
      <c r="T29" s="24"/>
      <c r="U29" s="24"/>
      <c r="V29" s="24"/>
      <c r="W29" s="24">
        <v>14013583</v>
      </c>
      <c r="X29" s="24">
        <v>10826958</v>
      </c>
      <c r="Y29" s="24">
        <v>3186625</v>
      </c>
      <c r="Z29" s="6">
        <v>29.43</v>
      </c>
      <c r="AA29" s="22">
        <v>23159921</v>
      </c>
    </row>
    <row r="30" spans="1:27" ht="13.5">
      <c r="A30" s="5" t="s">
        <v>34</v>
      </c>
      <c r="B30" s="3"/>
      <c r="C30" s="25">
        <v>4400537</v>
      </c>
      <c r="D30" s="25"/>
      <c r="E30" s="26">
        <v>5605112</v>
      </c>
      <c r="F30" s="27">
        <v>5605112</v>
      </c>
      <c r="G30" s="27">
        <v>366000</v>
      </c>
      <c r="H30" s="27">
        <v>578547</v>
      </c>
      <c r="I30" s="27">
        <v>485334</v>
      </c>
      <c r="J30" s="27">
        <v>1429881</v>
      </c>
      <c r="K30" s="27">
        <v>374360</v>
      </c>
      <c r="L30" s="27">
        <v>557066</v>
      </c>
      <c r="M30" s="27">
        <v>385310</v>
      </c>
      <c r="N30" s="27">
        <v>1316736</v>
      </c>
      <c r="O30" s="27"/>
      <c r="P30" s="27"/>
      <c r="Q30" s="27"/>
      <c r="R30" s="27"/>
      <c r="S30" s="27"/>
      <c r="T30" s="27"/>
      <c r="U30" s="27"/>
      <c r="V30" s="27"/>
      <c r="W30" s="27">
        <v>2746617</v>
      </c>
      <c r="X30" s="27">
        <v>2802558</v>
      </c>
      <c r="Y30" s="27">
        <v>-55941</v>
      </c>
      <c r="Z30" s="7">
        <v>-2</v>
      </c>
      <c r="AA30" s="25">
        <v>5605112</v>
      </c>
    </row>
    <row r="31" spans="1:27" ht="13.5">
      <c r="A31" s="5" t="s">
        <v>35</v>
      </c>
      <c r="B31" s="3"/>
      <c r="C31" s="22">
        <v>8466480</v>
      </c>
      <c r="D31" s="22"/>
      <c r="E31" s="23">
        <v>10693708</v>
      </c>
      <c r="F31" s="24">
        <v>10693708</v>
      </c>
      <c r="G31" s="24">
        <v>608256</v>
      </c>
      <c r="H31" s="24">
        <v>687384</v>
      </c>
      <c r="I31" s="24">
        <v>872692</v>
      </c>
      <c r="J31" s="24">
        <v>2168332</v>
      </c>
      <c r="K31" s="24">
        <v>675121</v>
      </c>
      <c r="L31" s="24">
        <v>917512</v>
      </c>
      <c r="M31" s="24">
        <v>459499</v>
      </c>
      <c r="N31" s="24">
        <v>2052132</v>
      </c>
      <c r="O31" s="24"/>
      <c r="P31" s="24"/>
      <c r="Q31" s="24"/>
      <c r="R31" s="24"/>
      <c r="S31" s="24"/>
      <c r="T31" s="24"/>
      <c r="U31" s="24"/>
      <c r="V31" s="24"/>
      <c r="W31" s="24">
        <v>4220464</v>
      </c>
      <c r="X31" s="24">
        <v>5346852</v>
      </c>
      <c r="Y31" s="24">
        <v>-1126388</v>
      </c>
      <c r="Z31" s="6">
        <v>-21.07</v>
      </c>
      <c r="AA31" s="22">
        <v>10693708</v>
      </c>
    </row>
    <row r="32" spans="1:27" ht="13.5">
      <c r="A32" s="2" t="s">
        <v>36</v>
      </c>
      <c r="B32" s="3"/>
      <c r="C32" s="19">
        <f aca="true" t="shared" si="6" ref="C32:Y32">SUM(C33:C37)</f>
        <v>4074675</v>
      </c>
      <c r="D32" s="19">
        <f>SUM(D33:D37)</f>
        <v>0</v>
      </c>
      <c r="E32" s="20">
        <f t="shared" si="6"/>
        <v>9354447</v>
      </c>
      <c r="F32" s="21">
        <f t="shared" si="6"/>
        <v>9354447</v>
      </c>
      <c r="G32" s="21">
        <f t="shared" si="6"/>
        <v>351907</v>
      </c>
      <c r="H32" s="21">
        <f t="shared" si="6"/>
        <v>367398</v>
      </c>
      <c r="I32" s="21">
        <f t="shared" si="6"/>
        <v>372847</v>
      </c>
      <c r="J32" s="21">
        <f t="shared" si="6"/>
        <v>1092152</v>
      </c>
      <c r="K32" s="21">
        <f t="shared" si="6"/>
        <v>361424</v>
      </c>
      <c r="L32" s="21">
        <f t="shared" si="6"/>
        <v>511356</v>
      </c>
      <c r="M32" s="21">
        <f t="shared" si="6"/>
        <v>341370</v>
      </c>
      <c r="N32" s="21">
        <f t="shared" si="6"/>
        <v>1214150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2306302</v>
      </c>
      <c r="X32" s="21">
        <f t="shared" si="6"/>
        <v>4691208</v>
      </c>
      <c r="Y32" s="21">
        <f t="shared" si="6"/>
        <v>-2384906</v>
      </c>
      <c r="Z32" s="4">
        <f>+IF(X32&lt;&gt;0,+(Y32/X32)*100,0)</f>
        <v>-50.837779949215644</v>
      </c>
      <c r="AA32" s="19">
        <f>SUM(AA33:AA37)</f>
        <v>9354447</v>
      </c>
    </row>
    <row r="33" spans="1:27" ht="13.5">
      <c r="A33" s="5" t="s">
        <v>37</v>
      </c>
      <c r="B33" s="3"/>
      <c r="C33" s="22"/>
      <c r="D33" s="22"/>
      <c r="E33" s="23">
        <v>4642710</v>
      </c>
      <c r="F33" s="24">
        <v>4642710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2335338</v>
      </c>
      <c r="Y33" s="24">
        <v>-2335338</v>
      </c>
      <c r="Z33" s="6">
        <v>-100</v>
      </c>
      <c r="AA33" s="22">
        <v>4642710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4012830</v>
      </c>
      <c r="D35" s="22"/>
      <c r="E35" s="23">
        <v>4645628</v>
      </c>
      <c r="F35" s="24">
        <v>4645628</v>
      </c>
      <c r="G35" s="24">
        <v>346624</v>
      </c>
      <c r="H35" s="24">
        <v>362115</v>
      </c>
      <c r="I35" s="24">
        <v>367564</v>
      </c>
      <c r="J35" s="24">
        <v>1076303</v>
      </c>
      <c r="K35" s="24">
        <v>356141</v>
      </c>
      <c r="L35" s="24">
        <v>506073</v>
      </c>
      <c r="M35" s="24">
        <v>336087</v>
      </c>
      <c r="N35" s="24">
        <v>1198301</v>
      </c>
      <c r="O35" s="24"/>
      <c r="P35" s="24"/>
      <c r="Q35" s="24"/>
      <c r="R35" s="24"/>
      <c r="S35" s="24"/>
      <c r="T35" s="24"/>
      <c r="U35" s="24"/>
      <c r="V35" s="24"/>
      <c r="W35" s="24">
        <v>2274604</v>
      </c>
      <c r="X35" s="24">
        <v>2322816</v>
      </c>
      <c r="Y35" s="24">
        <v>-48212</v>
      </c>
      <c r="Z35" s="6">
        <v>-2.08</v>
      </c>
      <c r="AA35" s="22">
        <v>4645628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61845</v>
      </c>
      <c r="D37" s="25"/>
      <c r="E37" s="26">
        <v>66109</v>
      </c>
      <c r="F37" s="27">
        <v>66109</v>
      </c>
      <c r="G37" s="27">
        <v>5283</v>
      </c>
      <c r="H37" s="27">
        <v>5283</v>
      </c>
      <c r="I37" s="27">
        <v>5283</v>
      </c>
      <c r="J37" s="27">
        <v>15849</v>
      </c>
      <c r="K37" s="27">
        <v>5283</v>
      </c>
      <c r="L37" s="27">
        <v>5283</v>
      </c>
      <c r="M37" s="27">
        <v>5283</v>
      </c>
      <c r="N37" s="27">
        <v>15849</v>
      </c>
      <c r="O37" s="27"/>
      <c r="P37" s="27"/>
      <c r="Q37" s="27"/>
      <c r="R37" s="27"/>
      <c r="S37" s="27"/>
      <c r="T37" s="27"/>
      <c r="U37" s="27"/>
      <c r="V37" s="27"/>
      <c r="W37" s="27">
        <v>31698</v>
      </c>
      <c r="X37" s="27">
        <v>33054</v>
      </c>
      <c r="Y37" s="27">
        <v>-1356</v>
      </c>
      <c r="Z37" s="7">
        <v>-4.1</v>
      </c>
      <c r="AA37" s="25">
        <v>66109</v>
      </c>
    </row>
    <row r="38" spans="1:27" ht="13.5">
      <c r="A38" s="2" t="s">
        <v>42</v>
      </c>
      <c r="B38" s="8"/>
      <c r="C38" s="19">
        <f aca="true" t="shared" si="7" ref="C38:Y38">SUM(C39:C41)</f>
        <v>14591652</v>
      </c>
      <c r="D38" s="19">
        <f>SUM(D39:D41)</f>
        <v>0</v>
      </c>
      <c r="E38" s="20">
        <f t="shared" si="7"/>
        <v>48878501</v>
      </c>
      <c r="F38" s="21">
        <f t="shared" si="7"/>
        <v>48878501</v>
      </c>
      <c r="G38" s="21">
        <f t="shared" si="7"/>
        <v>1775097</v>
      </c>
      <c r="H38" s="21">
        <f t="shared" si="7"/>
        <v>1929356</v>
      </c>
      <c r="I38" s="21">
        <f t="shared" si="7"/>
        <v>1838829</v>
      </c>
      <c r="J38" s="21">
        <f t="shared" si="7"/>
        <v>5543282</v>
      </c>
      <c r="K38" s="21">
        <f t="shared" si="7"/>
        <v>1773123</v>
      </c>
      <c r="L38" s="21">
        <f t="shared" si="7"/>
        <v>2550128</v>
      </c>
      <c r="M38" s="21">
        <f t="shared" si="7"/>
        <v>2560553</v>
      </c>
      <c r="N38" s="21">
        <f t="shared" si="7"/>
        <v>6883804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12427086</v>
      </c>
      <c r="X38" s="21">
        <f t="shared" si="7"/>
        <v>7097016</v>
      </c>
      <c r="Y38" s="21">
        <f t="shared" si="7"/>
        <v>5330070</v>
      </c>
      <c r="Z38" s="4">
        <f>+IF(X38&lt;&gt;0,+(Y38/X38)*100,0)</f>
        <v>75.10297285507036</v>
      </c>
      <c r="AA38" s="19">
        <f>SUM(AA39:AA41)</f>
        <v>48878501</v>
      </c>
    </row>
    <row r="39" spans="1:27" ht="13.5">
      <c r="A39" s="5" t="s">
        <v>43</v>
      </c>
      <c r="B39" s="3"/>
      <c r="C39" s="22">
        <v>10289519</v>
      </c>
      <c r="D39" s="22"/>
      <c r="E39" s="23">
        <v>47966589</v>
      </c>
      <c r="F39" s="24">
        <v>47966589</v>
      </c>
      <c r="G39" s="24">
        <v>1374710</v>
      </c>
      <c r="H39" s="24">
        <v>1466305</v>
      </c>
      <c r="I39" s="24">
        <v>1410466</v>
      </c>
      <c r="J39" s="24">
        <v>4251481</v>
      </c>
      <c r="K39" s="24">
        <v>1310897</v>
      </c>
      <c r="L39" s="24">
        <v>1945446</v>
      </c>
      <c r="M39" s="24">
        <v>2141425</v>
      </c>
      <c r="N39" s="24">
        <v>5397768</v>
      </c>
      <c r="O39" s="24"/>
      <c r="P39" s="24"/>
      <c r="Q39" s="24"/>
      <c r="R39" s="24"/>
      <c r="S39" s="24"/>
      <c r="T39" s="24"/>
      <c r="U39" s="24"/>
      <c r="V39" s="24"/>
      <c r="W39" s="24">
        <v>9649249</v>
      </c>
      <c r="X39" s="24">
        <v>6641058</v>
      </c>
      <c r="Y39" s="24">
        <v>3008191</v>
      </c>
      <c r="Z39" s="6">
        <v>45.3</v>
      </c>
      <c r="AA39" s="22">
        <v>47966589</v>
      </c>
    </row>
    <row r="40" spans="1:27" ht="13.5">
      <c r="A40" s="5" t="s">
        <v>44</v>
      </c>
      <c r="B40" s="3"/>
      <c r="C40" s="22"/>
      <c r="D40" s="22"/>
      <c r="E40" s="23">
        <v>911912</v>
      </c>
      <c r="F40" s="24">
        <v>911912</v>
      </c>
      <c r="G40" s="24">
        <v>67343</v>
      </c>
      <c r="H40" s="24">
        <v>67343</v>
      </c>
      <c r="I40" s="24">
        <v>66162</v>
      </c>
      <c r="J40" s="24">
        <v>200848</v>
      </c>
      <c r="K40" s="24">
        <v>66162</v>
      </c>
      <c r="L40" s="24">
        <v>66162</v>
      </c>
      <c r="M40" s="24">
        <v>66162</v>
      </c>
      <c r="N40" s="24">
        <v>198486</v>
      </c>
      <c r="O40" s="24"/>
      <c r="P40" s="24"/>
      <c r="Q40" s="24"/>
      <c r="R40" s="24"/>
      <c r="S40" s="24"/>
      <c r="T40" s="24"/>
      <c r="U40" s="24"/>
      <c r="V40" s="24"/>
      <c r="W40" s="24">
        <v>399334</v>
      </c>
      <c r="X40" s="24">
        <v>455958</v>
      </c>
      <c r="Y40" s="24">
        <v>-56624</v>
      </c>
      <c r="Z40" s="6">
        <v>-12.42</v>
      </c>
      <c r="AA40" s="22">
        <v>911912</v>
      </c>
    </row>
    <row r="41" spans="1:27" ht="13.5">
      <c r="A41" s="5" t="s">
        <v>45</v>
      </c>
      <c r="B41" s="3"/>
      <c r="C41" s="22">
        <v>4302133</v>
      </c>
      <c r="D41" s="22"/>
      <c r="E41" s="23"/>
      <c r="F41" s="24"/>
      <c r="G41" s="24">
        <v>333044</v>
      </c>
      <c r="H41" s="24">
        <v>395708</v>
      </c>
      <c r="I41" s="24">
        <v>362201</v>
      </c>
      <c r="J41" s="24">
        <v>1090953</v>
      </c>
      <c r="K41" s="24">
        <v>396064</v>
      </c>
      <c r="L41" s="24">
        <v>538520</v>
      </c>
      <c r="M41" s="24">
        <v>352966</v>
      </c>
      <c r="N41" s="24">
        <v>1287550</v>
      </c>
      <c r="O41" s="24"/>
      <c r="P41" s="24"/>
      <c r="Q41" s="24"/>
      <c r="R41" s="24"/>
      <c r="S41" s="24"/>
      <c r="T41" s="24"/>
      <c r="U41" s="24"/>
      <c r="V41" s="24"/>
      <c r="W41" s="24">
        <v>2378503</v>
      </c>
      <c r="X41" s="24"/>
      <c r="Y41" s="24">
        <v>2378503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1957841</v>
      </c>
      <c r="F47" s="21">
        <v>1957841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905628</v>
      </c>
      <c r="Y47" s="21">
        <v>-905628</v>
      </c>
      <c r="Z47" s="4">
        <v>-100</v>
      </c>
      <c r="AA47" s="19">
        <v>1957841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51421549</v>
      </c>
      <c r="D48" s="40">
        <f>+D28+D32+D38+D42+D47</f>
        <v>0</v>
      </c>
      <c r="E48" s="41">
        <f t="shared" si="9"/>
        <v>99649530</v>
      </c>
      <c r="F48" s="42">
        <f t="shared" si="9"/>
        <v>99649530</v>
      </c>
      <c r="G48" s="42">
        <f t="shared" si="9"/>
        <v>5020399</v>
      </c>
      <c r="H48" s="42">
        <f t="shared" si="9"/>
        <v>4742317</v>
      </c>
      <c r="I48" s="42">
        <f t="shared" si="9"/>
        <v>4760531</v>
      </c>
      <c r="J48" s="42">
        <f t="shared" si="9"/>
        <v>14523247</v>
      </c>
      <c r="K48" s="42">
        <f t="shared" si="9"/>
        <v>5777338</v>
      </c>
      <c r="L48" s="42">
        <f t="shared" si="9"/>
        <v>7505968</v>
      </c>
      <c r="M48" s="42">
        <f t="shared" si="9"/>
        <v>7907499</v>
      </c>
      <c r="N48" s="42">
        <f t="shared" si="9"/>
        <v>21190805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35714052</v>
      </c>
      <c r="X48" s="42">
        <f t="shared" si="9"/>
        <v>31670220</v>
      </c>
      <c r="Y48" s="42">
        <f t="shared" si="9"/>
        <v>4043832</v>
      </c>
      <c r="Z48" s="43">
        <f>+IF(X48&lt;&gt;0,+(Y48/X48)*100,0)</f>
        <v>12.768563022296656</v>
      </c>
      <c r="AA48" s="40">
        <f>+AA28+AA32+AA38+AA42+AA47</f>
        <v>99649530</v>
      </c>
    </row>
    <row r="49" spans="1:27" ht="13.5">
      <c r="A49" s="14" t="s">
        <v>58</v>
      </c>
      <c r="B49" s="15"/>
      <c r="C49" s="44">
        <f aca="true" t="shared" si="10" ref="C49:Y49">+C25-C48</f>
        <v>-8029645</v>
      </c>
      <c r="D49" s="44">
        <f>+D25-D48</f>
        <v>0</v>
      </c>
      <c r="E49" s="45">
        <f t="shared" si="10"/>
        <v>-8520059</v>
      </c>
      <c r="F49" s="46">
        <f t="shared" si="10"/>
        <v>-8520059</v>
      </c>
      <c r="G49" s="46">
        <f t="shared" si="10"/>
        <v>9843665</v>
      </c>
      <c r="H49" s="46">
        <f t="shared" si="10"/>
        <v>-3889649</v>
      </c>
      <c r="I49" s="46">
        <f t="shared" si="10"/>
        <v>-4180872</v>
      </c>
      <c r="J49" s="46">
        <f t="shared" si="10"/>
        <v>1773144</v>
      </c>
      <c r="K49" s="46">
        <f t="shared" si="10"/>
        <v>-4851773</v>
      </c>
      <c r="L49" s="46">
        <f t="shared" si="10"/>
        <v>-5768985</v>
      </c>
      <c r="M49" s="46">
        <f t="shared" si="10"/>
        <v>5963085</v>
      </c>
      <c r="N49" s="46">
        <f t="shared" si="10"/>
        <v>-4657673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-2884529</v>
      </c>
      <c r="X49" s="46">
        <f>IF(F25=F48,0,X25-X48)</f>
        <v>-4423632</v>
      </c>
      <c r="Y49" s="46">
        <f t="shared" si="10"/>
        <v>1539103</v>
      </c>
      <c r="Z49" s="47">
        <f>+IF(X49&lt;&gt;0,+(Y49/X49)*100,0)</f>
        <v>-34.79274496612738</v>
      </c>
      <c r="AA49" s="44">
        <f>+AA25-AA48</f>
        <v>-8520059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35121916</v>
      </c>
      <c r="D5" s="19">
        <f>SUM(D6:D8)</f>
        <v>0</v>
      </c>
      <c r="E5" s="20">
        <f t="shared" si="0"/>
        <v>46980000</v>
      </c>
      <c r="F5" s="21">
        <f t="shared" si="0"/>
        <v>46980000</v>
      </c>
      <c r="G5" s="21">
        <f t="shared" si="0"/>
        <v>10980255</v>
      </c>
      <c r="H5" s="21">
        <f t="shared" si="0"/>
        <v>639552</v>
      </c>
      <c r="I5" s="21">
        <f t="shared" si="0"/>
        <v>321041</v>
      </c>
      <c r="J5" s="21">
        <f t="shared" si="0"/>
        <v>11940848</v>
      </c>
      <c r="K5" s="21">
        <f t="shared" si="0"/>
        <v>617437</v>
      </c>
      <c r="L5" s="21">
        <f t="shared" si="0"/>
        <v>0</v>
      </c>
      <c r="M5" s="21">
        <f t="shared" si="0"/>
        <v>0</v>
      </c>
      <c r="N5" s="21">
        <f t="shared" si="0"/>
        <v>617437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12558285</v>
      </c>
      <c r="X5" s="21">
        <f t="shared" si="0"/>
        <v>0</v>
      </c>
      <c r="Y5" s="21">
        <f t="shared" si="0"/>
        <v>12558285</v>
      </c>
      <c r="Z5" s="4">
        <f>+IF(X5&lt;&gt;0,+(Y5/X5)*100,0)</f>
        <v>0</v>
      </c>
      <c r="AA5" s="19">
        <f>SUM(AA6:AA8)</f>
        <v>46980000</v>
      </c>
    </row>
    <row r="6" spans="1:27" ht="13.5">
      <c r="A6" s="5" t="s">
        <v>33</v>
      </c>
      <c r="B6" s="3"/>
      <c r="C6" s="22">
        <v>301055</v>
      </c>
      <c r="D6" s="22"/>
      <c r="E6" s="23">
        <v>457000</v>
      </c>
      <c r="F6" s="24">
        <v>457000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457000</v>
      </c>
    </row>
    <row r="7" spans="1:27" ht="13.5">
      <c r="A7" s="5" t="s">
        <v>34</v>
      </c>
      <c r="B7" s="3"/>
      <c r="C7" s="25">
        <v>34820861</v>
      </c>
      <c r="D7" s="25"/>
      <c r="E7" s="26">
        <v>46523000</v>
      </c>
      <c r="F7" s="27">
        <v>46523000</v>
      </c>
      <c r="G7" s="27">
        <v>10980255</v>
      </c>
      <c r="H7" s="27">
        <v>639552</v>
      </c>
      <c r="I7" s="27">
        <v>321041</v>
      </c>
      <c r="J7" s="27">
        <v>11940848</v>
      </c>
      <c r="K7" s="27">
        <v>617437</v>
      </c>
      <c r="L7" s="27"/>
      <c r="M7" s="27"/>
      <c r="N7" s="27">
        <v>617437</v>
      </c>
      <c r="O7" s="27"/>
      <c r="P7" s="27"/>
      <c r="Q7" s="27"/>
      <c r="R7" s="27"/>
      <c r="S7" s="27"/>
      <c r="T7" s="27"/>
      <c r="U7" s="27"/>
      <c r="V7" s="27"/>
      <c r="W7" s="27">
        <v>12558285</v>
      </c>
      <c r="X7" s="27"/>
      <c r="Y7" s="27">
        <v>12558285</v>
      </c>
      <c r="Z7" s="7">
        <v>0</v>
      </c>
      <c r="AA7" s="25">
        <v>46523000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53583045</v>
      </c>
      <c r="D9" s="19">
        <f>SUM(D10:D14)</f>
        <v>0</v>
      </c>
      <c r="E9" s="20">
        <f t="shared" si="1"/>
        <v>23615000</v>
      </c>
      <c r="F9" s="21">
        <f t="shared" si="1"/>
        <v>23615000</v>
      </c>
      <c r="G9" s="21">
        <f t="shared" si="1"/>
        <v>120335</v>
      </c>
      <c r="H9" s="21">
        <f t="shared" si="1"/>
        <v>74350</v>
      </c>
      <c r="I9" s="21">
        <f t="shared" si="1"/>
        <v>37923</v>
      </c>
      <c r="J9" s="21">
        <f t="shared" si="1"/>
        <v>232608</v>
      </c>
      <c r="K9" s="21">
        <f t="shared" si="1"/>
        <v>139699</v>
      </c>
      <c r="L9" s="21">
        <f t="shared" si="1"/>
        <v>0</v>
      </c>
      <c r="M9" s="21">
        <f t="shared" si="1"/>
        <v>0</v>
      </c>
      <c r="N9" s="21">
        <f t="shared" si="1"/>
        <v>139699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372307</v>
      </c>
      <c r="X9" s="21">
        <f t="shared" si="1"/>
        <v>6300</v>
      </c>
      <c r="Y9" s="21">
        <f t="shared" si="1"/>
        <v>366007</v>
      </c>
      <c r="Z9" s="4">
        <f>+IF(X9&lt;&gt;0,+(Y9/X9)*100,0)</f>
        <v>5809.634920634921</v>
      </c>
      <c r="AA9" s="19">
        <f>SUM(AA10:AA14)</f>
        <v>23615000</v>
      </c>
    </row>
    <row r="10" spans="1:27" ht="13.5">
      <c r="A10" s="5" t="s">
        <v>37</v>
      </c>
      <c r="B10" s="3"/>
      <c r="C10" s="22">
        <v>53580132</v>
      </c>
      <c r="D10" s="22"/>
      <c r="E10" s="23">
        <v>23597000</v>
      </c>
      <c r="F10" s="24">
        <v>23597000</v>
      </c>
      <c r="G10" s="24">
        <v>82429</v>
      </c>
      <c r="H10" s="24">
        <v>69708</v>
      </c>
      <c r="I10" s="24">
        <v>37923</v>
      </c>
      <c r="J10" s="24">
        <v>190060</v>
      </c>
      <c r="K10" s="24">
        <v>139617</v>
      </c>
      <c r="L10" s="24"/>
      <c r="M10" s="24"/>
      <c r="N10" s="24">
        <v>139617</v>
      </c>
      <c r="O10" s="24"/>
      <c r="P10" s="24"/>
      <c r="Q10" s="24"/>
      <c r="R10" s="24"/>
      <c r="S10" s="24"/>
      <c r="T10" s="24"/>
      <c r="U10" s="24"/>
      <c r="V10" s="24"/>
      <c r="W10" s="24">
        <v>329677</v>
      </c>
      <c r="X10" s="24"/>
      <c r="Y10" s="24">
        <v>329677</v>
      </c>
      <c r="Z10" s="6">
        <v>0</v>
      </c>
      <c r="AA10" s="22">
        <v>23597000</v>
      </c>
    </row>
    <row r="11" spans="1:27" ht="13.5">
      <c r="A11" s="5" t="s">
        <v>38</v>
      </c>
      <c r="B11" s="3"/>
      <c r="C11" s="22">
        <v>2913</v>
      </c>
      <c r="D11" s="22"/>
      <c r="E11" s="23">
        <v>5000</v>
      </c>
      <c r="F11" s="24">
        <v>5000</v>
      </c>
      <c r="G11" s="24"/>
      <c r="H11" s="24">
        <v>82</v>
      </c>
      <c r="I11" s="24"/>
      <c r="J11" s="24">
        <v>82</v>
      </c>
      <c r="K11" s="24">
        <v>82</v>
      </c>
      <c r="L11" s="24"/>
      <c r="M11" s="24"/>
      <c r="N11" s="24">
        <v>82</v>
      </c>
      <c r="O11" s="24"/>
      <c r="P11" s="24"/>
      <c r="Q11" s="24"/>
      <c r="R11" s="24"/>
      <c r="S11" s="24"/>
      <c r="T11" s="24"/>
      <c r="U11" s="24"/>
      <c r="V11" s="24"/>
      <c r="W11" s="24">
        <v>164</v>
      </c>
      <c r="X11" s="24"/>
      <c r="Y11" s="24">
        <v>164</v>
      </c>
      <c r="Z11" s="6">
        <v>0</v>
      </c>
      <c r="AA11" s="22">
        <v>5000</v>
      </c>
    </row>
    <row r="12" spans="1:27" ht="13.5">
      <c r="A12" s="5" t="s">
        <v>39</v>
      </c>
      <c r="B12" s="3"/>
      <c r="C12" s="22"/>
      <c r="D12" s="22"/>
      <c r="E12" s="23">
        <v>2000</v>
      </c>
      <c r="F12" s="24">
        <v>2000</v>
      </c>
      <c r="G12" s="24">
        <v>37906</v>
      </c>
      <c r="H12" s="24">
        <v>4560</v>
      </c>
      <c r="I12" s="24"/>
      <c r="J12" s="24">
        <v>42466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42466</v>
      </c>
      <c r="X12" s="24">
        <v>1002</v>
      </c>
      <c r="Y12" s="24">
        <v>41464</v>
      </c>
      <c r="Z12" s="6">
        <v>4138.12</v>
      </c>
      <c r="AA12" s="22">
        <v>2000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11000</v>
      </c>
      <c r="F14" s="27">
        <v>11000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5298</v>
      </c>
      <c r="Y14" s="27">
        <v>-5298</v>
      </c>
      <c r="Z14" s="7">
        <v>-100</v>
      </c>
      <c r="AA14" s="25">
        <v>11000</v>
      </c>
    </row>
    <row r="15" spans="1:27" ht="13.5">
      <c r="A15" s="2" t="s">
        <v>42</v>
      </c>
      <c r="B15" s="8"/>
      <c r="C15" s="19">
        <f aca="true" t="shared" si="2" ref="C15:Y15">SUM(C16:C18)</f>
        <v>12088081</v>
      </c>
      <c r="D15" s="19">
        <f>SUM(D16:D18)</f>
        <v>0</v>
      </c>
      <c r="E15" s="20">
        <f t="shared" si="2"/>
        <v>1127000</v>
      </c>
      <c r="F15" s="21">
        <f t="shared" si="2"/>
        <v>1127000</v>
      </c>
      <c r="G15" s="21">
        <f t="shared" si="2"/>
        <v>1392743</v>
      </c>
      <c r="H15" s="21">
        <f t="shared" si="2"/>
        <v>577000</v>
      </c>
      <c r="I15" s="21">
        <f t="shared" si="2"/>
        <v>769038</v>
      </c>
      <c r="J15" s="21">
        <f t="shared" si="2"/>
        <v>2738781</v>
      </c>
      <c r="K15" s="21">
        <f t="shared" si="2"/>
        <v>1188202</v>
      </c>
      <c r="L15" s="21">
        <f t="shared" si="2"/>
        <v>0</v>
      </c>
      <c r="M15" s="21">
        <f t="shared" si="2"/>
        <v>0</v>
      </c>
      <c r="N15" s="21">
        <f t="shared" si="2"/>
        <v>1188202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3926983</v>
      </c>
      <c r="X15" s="21">
        <f t="shared" si="2"/>
        <v>0</v>
      </c>
      <c r="Y15" s="21">
        <f t="shared" si="2"/>
        <v>3926983</v>
      </c>
      <c r="Z15" s="4">
        <f>+IF(X15&lt;&gt;0,+(Y15/X15)*100,0)</f>
        <v>0</v>
      </c>
      <c r="AA15" s="19">
        <f>SUM(AA16:AA18)</f>
        <v>1127000</v>
      </c>
    </row>
    <row r="16" spans="1:27" ht="13.5">
      <c r="A16" s="5" t="s">
        <v>43</v>
      </c>
      <c r="B16" s="3"/>
      <c r="C16" s="22">
        <v>12088081</v>
      </c>
      <c r="D16" s="22"/>
      <c r="E16" s="23">
        <v>1127000</v>
      </c>
      <c r="F16" s="24">
        <v>1127000</v>
      </c>
      <c r="G16" s="24">
        <v>777</v>
      </c>
      <c r="H16" s="24">
        <v>277787</v>
      </c>
      <c r="I16" s="24">
        <v>637</v>
      </c>
      <c r="J16" s="24">
        <v>279201</v>
      </c>
      <c r="K16" s="24">
        <v>672187</v>
      </c>
      <c r="L16" s="24"/>
      <c r="M16" s="24"/>
      <c r="N16" s="24">
        <v>672187</v>
      </c>
      <c r="O16" s="24"/>
      <c r="P16" s="24"/>
      <c r="Q16" s="24"/>
      <c r="R16" s="24"/>
      <c r="S16" s="24"/>
      <c r="T16" s="24"/>
      <c r="U16" s="24"/>
      <c r="V16" s="24"/>
      <c r="W16" s="24">
        <v>951388</v>
      </c>
      <c r="X16" s="24"/>
      <c r="Y16" s="24">
        <v>951388</v>
      </c>
      <c r="Z16" s="6">
        <v>0</v>
      </c>
      <c r="AA16" s="22">
        <v>1127000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>
        <v>1391966</v>
      </c>
      <c r="H17" s="24">
        <v>299213</v>
      </c>
      <c r="I17" s="24">
        <v>768401</v>
      </c>
      <c r="J17" s="24">
        <v>2459580</v>
      </c>
      <c r="K17" s="24">
        <v>516015</v>
      </c>
      <c r="L17" s="24"/>
      <c r="M17" s="24"/>
      <c r="N17" s="24">
        <v>516015</v>
      </c>
      <c r="O17" s="24"/>
      <c r="P17" s="24"/>
      <c r="Q17" s="24"/>
      <c r="R17" s="24"/>
      <c r="S17" s="24"/>
      <c r="T17" s="24"/>
      <c r="U17" s="24"/>
      <c r="V17" s="24"/>
      <c r="W17" s="24">
        <v>2975595</v>
      </c>
      <c r="X17" s="24"/>
      <c r="Y17" s="24">
        <v>2975595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18487642</v>
      </c>
      <c r="D19" s="19">
        <f>SUM(D20:D23)</f>
        <v>0</v>
      </c>
      <c r="E19" s="20">
        <f t="shared" si="3"/>
        <v>24908000</v>
      </c>
      <c r="F19" s="21">
        <f t="shared" si="3"/>
        <v>24908000</v>
      </c>
      <c r="G19" s="21">
        <f t="shared" si="3"/>
        <v>3390540</v>
      </c>
      <c r="H19" s="21">
        <f t="shared" si="3"/>
        <v>3942259</v>
      </c>
      <c r="I19" s="21">
        <f t="shared" si="3"/>
        <v>4769299</v>
      </c>
      <c r="J19" s="21">
        <f t="shared" si="3"/>
        <v>12102098</v>
      </c>
      <c r="K19" s="21">
        <f t="shared" si="3"/>
        <v>3790347</v>
      </c>
      <c r="L19" s="21">
        <f t="shared" si="3"/>
        <v>0</v>
      </c>
      <c r="M19" s="21">
        <f t="shared" si="3"/>
        <v>0</v>
      </c>
      <c r="N19" s="21">
        <f t="shared" si="3"/>
        <v>3790347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15892445</v>
      </c>
      <c r="X19" s="21">
        <f t="shared" si="3"/>
        <v>12453684</v>
      </c>
      <c r="Y19" s="21">
        <f t="shared" si="3"/>
        <v>3438761</v>
      </c>
      <c r="Z19" s="4">
        <f>+IF(X19&lt;&gt;0,+(Y19/X19)*100,0)</f>
        <v>27.61239967225762</v>
      </c>
      <c r="AA19" s="19">
        <f>SUM(AA20:AA23)</f>
        <v>24908000</v>
      </c>
    </row>
    <row r="20" spans="1:27" ht="13.5">
      <c r="A20" s="5" t="s">
        <v>47</v>
      </c>
      <c r="B20" s="3"/>
      <c r="C20" s="22">
        <v>7152669</v>
      </c>
      <c r="D20" s="22"/>
      <c r="E20" s="23">
        <v>11683000</v>
      </c>
      <c r="F20" s="24">
        <v>11683000</v>
      </c>
      <c r="G20" s="24">
        <v>1310109</v>
      </c>
      <c r="H20" s="24">
        <v>1438529</v>
      </c>
      <c r="I20" s="24">
        <v>1354271</v>
      </c>
      <c r="J20" s="24">
        <v>4102909</v>
      </c>
      <c r="K20" s="24">
        <v>1351239</v>
      </c>
      <c r="L20" s="24"/>
      <c r="M20" s="24"/>
      <c r="N20" s="24">
        <v>1351239</v>
      </c>
      <c r="O20" s="24"/>
      <c r="P20" s="24"/>
      <c r="Q20" s="24"/>
      <c r="R20" s="24"/>
      <c r="S20" s="24"/>
      <c r="T20" s="24"/>
      <c r="U20" s="24"/>
      <c r="V20" s="24"/>
      <c r="W20" s="24">
        <v>5454148</v>
      </c>
      <c r="X20" s="24">
        <v>5841522</v>
      </c>
      <c r="Y20" s="24">
        <v>-387374</v>
      </c>
      <c r="Z20" s="6">
        <v>-6.63</v>
      </c>
      <c r="AA20" s="22">
        <v>11683000</v>
      </c>
    </row>
    <row r="21" spans="1:27" ht="13.5">
      <c r="A21" s="5" t="s">
        <v>48</v>
      </c>
      <c r="B21" s="3"/>
      <c r="C21" s="22">
        <v>5792229</v>
      </c>
      <c r="D21" s="22"/>
      <c r="E21" s="23">
        <v>6485000</v>
      </c>
      <c r="F21" s="24">
        <v>6485000</v>
      </c>
      <c r="G21" s="24">
        <v>933339</v>
      </c>
      <c r="H21" s="24">
        <v>1129832</v>
      </c>
      <c r="I21" s="24">
        <v>2261149</v>
      </c>
      <c r="J21" s="24">
        <v>4324320</v>
      </c>
      <c r="K21" s="24">
        <v>1305779</v>
      </c>
      <c r="L21" s="24"/>
      <c r="M21" s="24"/>
      <c r="N21" s="24">
        <v>1305779</v>
      </c>
      <c r="O21" s="24"/>
      <c r="P21" s="24"/>
      <c r="Q21" s="24"/>
      <c r="R21" s="24"/>
      <c r="S21" s="24"/>
      <c r="T21" s="24"/>
      <c r="U21" s="24"/>
      <c r="V21" s="24"/>
      <c r="W21" s="24">
        <v>5630099</v>
      </c>
      <c r="X21" s="24">
        <v>3242538</v>
      </c>
      <c r="Y21" s="24">
        <v>2387561</v>
      </c>
      <c r="Z21" s="6">
        <v>73.63</v>
      </c>
      <c r="AA21" s="22">
        <v>6485000</v>
      </c>
    </row>
    <row r="22" spans="1:27" ht="13.5">
      <c r="A22" s="5" t="s">
        <v>49</v>
      </c>
      <c r="B22" s="3"/>
      <c r="C22" s="25">
        <v>3523982</v>
      </c>
      <c r="D22" s="25"/>
      <c r="E22" s="26">
        <v>3305000</v>
      </c>
      <c r="F22" s="27">
        <v>3305000</v>
      </c>
      <c r="G22" s="27">
        <v>521310</v>
      </c>
      <c r="H22" s="27">
        <v>753708</v>
      </c>
      <c r="I22" s="27">
        <v>526653</v>
      </c>
      <c r="J22" s="27">
        <v>1801671</v>
      </c>
      <c r="K22" s="27">
        <v>520465</v>
      </c>
      <c r="L22" s="27"/>
      <c r="M22" s="27"/>
      <c r="N22" s="27">
        <v>520465</v>
      </c>
      <c r="O22" s="27"/>
      <c r="P22" s="27"/>
      <c r="Q22" s="27"/>
      <c r="R22" s="27"/>
      <c r="S22" s="27"/>
      <c r="T22" s="27"/>
      <c r="U22" s="27"/>
      <c r="V22" s="27"/>
      <c r="W22" s="27">
        <v>2322136</v>
      </c>
      <c r="X22" s="27"/>
      <c r="Y22" s="27">
        <v>2322136</v>
      </c>
      <c r="Z22" s="7">
        <v>0</v>
      </c>
      <c r="AA22" s="25">
        <v>3305000</v>
      </c>
    </row>
    <row r="23" spans="1:27" ht="13.5">
      <c r="A23" s="5" t="s">
        <v>50</v>
      </c>
      <c r="B23" s="3"/>
      <c r="C23" s="22">
        <v>2018762</v>
      </c>
      <c r="D23" s="22"/>
      <c r="E23" s="23">
        <v>3435000</v>
      </c>
      <c r="F23" s="24">
        <v>3435000</v>
      </c>
      <c r="G23" s="24">
        <v>625782</v>
      </c>
      <c r="H23" s="24">
        <v>620190</v>
      </c>
      <c r="I23" s="24">
        <v>627226</v>
      </c>
      <c r="J23" s="24">
        <v>1873198</v>
      </c>
      <c r="K23" s="24">
        <v>612864</v>
      </c>
      <c r="L23" s="24"/>
      <c r="M23" s="24"/>
      <c r="N23" s="24">
        <v>612864</v>
      </c>
      <c r="O23" s="24"/>
      <c r="P23" s="24"/>
      <c r="Q23" s="24"/>
      <c r="R23" s="24"/>
      <c r="S23" s="24"/>
      <c r="T23" s="24"/>
      <c r="U23" s="24"/>
      <c r="V23" s="24"/>
      <c r="W23" s="24">
        <v>2486062</v>
      </c>
      <c r="X23" s="24">
        <v>3369624</v>
      </c>
      <c r="Y23" s="24">
        <v>-883562</v>
      </c>
      <c r="Z23" s="6">
        <v>-26.22</v>
      </c>
      <c r="AA23" s="22">
        <v>3435000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119280684</v>
      </c>
      <c r="D25" s="40">
        <f>+D5+D9+D15+D19+D24</f>
        <v>0</v>
      </c>
      <c r="E25" s="41">
        <f t="shared" si="4"/>
        <v>96630000</v>
      </c>
      <c r="F25" s="42">
        <f t="shared" si="4"/>
        <v>96630000</v>
      </c>
      <c r="G25" s="42">
        <f t="shared" si="4"/>
        <v>15883873</v>
      </c>
      <c r="H25" s="42">
        <f t="shared" si="4"/>
        <v>5233161</v>
      </c>
      <c r="I25" s="42">
        <f t="shared" si="4"/>
        <v>5897301</v>
      </c>
      <c r="J25" s="42">
        <f t="shared" si="4"/>
        <v>27014335</v>
      </c>
      <c r="K25" s="42">
        <f t="shared" si="4"/>
        <v>5735685</v>
      </c>
      <c r="L25" s="42">
        <f t="shared" si="4"/>
        <v>0</v>
      </c>
      <c r="M25" s="42">
        <f t="shared" si="4"/>
        <v>0</v>
      </c>
      <c r="N25" s="42">
        <f t="shared" si="4"/>
        <v>5735685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32750020</v>
      </c>
      <c r="X25" s="42">
        <f t="shared" si="4"/>
        <v>12459984</v>
      </c>
      <c r="Y25" s="42">
        <f t="shared" si="4"/>
        <v>20290036</v>
      </c>
      <c r="Z25" s="43">
        <f>+IF(X25&lt;&gt;0,+(Y25/X25)*100,0)</f>
        <v>162.84158952371047</v>
      </c>
      <c r="AA25" s="40">
        <f>+AA5+AA9+AA15+AA19+AA24</f>
        <v>96630000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22833492</v>
      </c>
      <c r="D28" s="19">
        <f>SUM(D29:D31)</f>
        <v>0</v>
      </c>
      <c r="E28" s="20">
        <f t="shared" si="5"/>
        <v>22032000</v>
      </c>
      <c r="F28" s="21">
        <f t="shared" si="5"/>
        <v>22032000</v>
      </c>
      <c r="G28" s="21">
        <f t="shared" si="5"/>
        <v>914291</v>
      </c>
      <c r="H28" s="21">
        <f t="shared" si="5"/>
        <v>1502485</v>
      </c>
      <c r="I28" s="21">
        <f t="shared" si="5"/>
        <v>1027732</v>
      </c>
      <c r="J28" s="21">
        <f t="shared" si="5"/>
        <v>3444508</v>
      </c>
      <c r="K28" s="21">
        <f t="shared" si="5"/>
        <v>966572</v>
      </c>
      <c r="L28" s="21">
        <f t="shared" si="5"/>
        <v>0</v>
      </c>
      <c r="M28" s="21">
        <f t="shared" si="5"/>
        <v>0</v>
      </c>
      <c r="N28" s="21">
        <f t="shared" si="5"/>
        <v>966572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4411080</v>
      </c>
      <c r="X28" s="21">
        <f t="shared" si="5"/>
        <v>0</v>
      </c>
      <c r="Y28" s="21">
        <f t="shared" si="5"/>
        <v>4411080</v>
      </c>
      <c r="Z28" s="4">
        <f>+IF(X28&lt;&gt;0,+(Y28/X28)*100,0)</f>
        <v>0</v>
      </c>
      <c r="AA28" s="19">
        <f>SUM(AA29:AA31)</f>
        <v>22032000</v>
      </c>
    </row>
    <row r="29" spans="1:27" ht="13.5">
      <c r="A29" s="5" t="s">
        <v>33</v>
      </c>
      <c r="B29" s="3"/>
      <c r="C29" s="22">
        <v>7261676</v>
      </c>
      <c r="D29" s="22"/>
      <c r="E29" s="23">
        <v>5527000</v>
      </c>
      <c r="F29" s="24">
        <v>5527000</v>
      </c>
      <c r="G29" s="24">
        <v>464302</v>
      </c>
      <c r="H29" s="24">
        <v>1014766</v>
      </c>
      <c r="I29" s="24">
        <v>541246</v>
      </c>
      <c r="J29" s="24">
        <v>2020314</v>
      </c>
      <c r="K29" s="24">
        <v>595835</v>
      </c>
      <c r="L29" s="24"/>
      <c r="M29" s="24"/>
      <c r="N29" s="24">
        <v>595835</v>
      </c>
      <c r="O29" s="24"/>
      <c r="P29" s="24"/>
      <c r="Q29" s="24"/>
      <c r="R29" s="24"/>
      <c r="S29" s="24"/>
      <c r="T29" s="24"/>
      <c r="U29" s="24"/>
      <c r="V29" s="24"/>
      <c r="W29" s="24">
        <v>2616149</v>
      </c>
      <c r="X29" s="24"/>
      <c r="Y29" s="24">
        <v>2616149</v>
      </c>
      <c r="Z29" s="6">
        <v>0</v>
      </c>
      <c r="AA29" s="22">
        <v>5527000</v>
      </c>
    </row>
    <row r="30" spans="1:27" ht="13.5">
      <c r="A30" s="5" t="s">
        <v>34</v>
      </c>
      <c r="B30" s="3"/>
      <c r="C30" s="25">
        <v>15571816</v>
      </c>
      <c r="D30" s="25"/>
      <c r="E30" s="26">
        <v>16505000</v>
      </c>
      <c r="F30" s="27">
        <v>16505000</v>
      </c>
      <c r="G30" s="27">
        <v>449989</v>
      </c>
      <c r="H30" s="27">
        <v>487719</v>
      </c>
      <c r="I30" s="27">
        <v>486486</v>
      </c>
      <c r="J30" s="27">
        <v>1424194</v>
      </c>
      <c r="K30" s="27">
        <v>370737</v>
      </c>
      <c r="L30" s="27"/>
      <c r="M30" s="27"/>
      <c r="N30" s="27">
        <v>370737</v>
      </c>
      <c r="O30" s="27"/>
      <c r="P30" s="27"/>
      <c r="Q30" s="27"/>
      <c r="R30" s="27"/>
      <c r="S30" s="27"/>
      <c r="T30" s="27"/>
      <c r="U30" s="27"/>
      <c r="V30" s="27"/>
      <c r="W30" s="27">
        <v>1794931</v>
      </c>
      <c r="X30" s="27"/>
      <c r="Y30" s="27">
        <v>1794931</v>
      </c>
      <c r="Z30" s="7">
        <v>0</v>
      </c>
      <c r="AA30" s="25">
        <v>16505000</v>
      </c>
    </row>
    <row r="31" spans="1:27" ht="13.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46675981</v>
      </c>
      <c r="D32" s="19">
        <f>SUM(D33:D37)</f>
        <v>0</v>
      </c>
      <c r="E32" s="20">
        <f t="shared" si="6"/>
        <v>27312000</v>
      </c>
      <c r="F32" s="21">
        <f t="shared" si="6"/>
        <v>27312000</v>
      </c>
      <c r="G32" s="21">
        <f t="shared" si="6"/>
        <v>563019</v>
      </c>
      <c r="H32" s="21">
        <f t="shared" si="6"/>
        <v>484921</v>
      </c>
      <c r="I32" s="21">
        <f t="shared" si="6"/>
        <v>360552</v>
      </c>
      <c r="J32" s="21">
        <f t="shared" si="6"/>
        <v>1408492</v>
      </c>
      <c r="K32" s="21">
        <f t="shared" si="6"/>
        <v>437392</v>
      </c>
      <c r="L32" s="21">
        <f t="shared" si="6"/>
        <v>0</v>
      </c>
      <c r="M32" s="21">
        <f t="shared" si="6"/>
        <v>0</v>
      </c>
      <c r="N32" s="21">
        <f t="shared" si="6"/>
        <v>437392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1845884</v>
      </c>
      <c r="X32" s="21">
        <f t="shared" si="6"/>
        <v>66498</v>
      </c>
      <c r="Y32" s="21">
        <f t="shared" si="6"/>
        <v>1779386</v>
      </c>
      <c r="Z32" s="4">
        <f>+IF(X32&lt;&gt;0,+(Y32/X32)*100,0)</f>
        <v>2675.8488977112092</v>
      </c>
      <c r="AA32" s="19">
        <f>SUM(AA33:AA37)</f>
        <v>27312000</v>
      </c>
    </row>
    <row r="33" spans="1:27" ht="13.5">
      <c r="A33" s="5" t="s">
        <v>37</v>
      </c>
      <c r="B33" s="3"/>
      <c r="C33" s="22">
        <v>46624962</v>
      </c>
      <c r="D33" s="22"/>
      <c r="E33" s="23">
        <v>27168000</v>
      </c>
      <c r="F33" s="24">
        <v>27168000</v>
      </c>
      <c r="G33" s="24">
        <v>560024</v>
      </c>
      <c r="H33" s="24">
        <v>443620</v>
      </c>
      <c r="I33" s="24">
        <v>360552</v>
      </c>
      <c r="J33" s="24">
        <v>1364196</v>
      </c>
      <c r="K33" s="24">
        <v>437392</v>
      </c>
      <c r="L33" s="24"/>
      <c r="M33" s="24"/>
      <c r="N33" s="24">
        <v>437392</v>
      </c>
      <c r="O33" s="24"/>
      <c r="P33" s="24"/>
      <c r="Q33" s="24"/>
      <c r="R33" s="24"/>
      <c r="S33" s="24"/>
      <c r="T33" s="24"/>
      <c r="U33" s="24"/>
      <c r="V33" s="24"/>
      <c r="W33" s="24">
        <v>1801588</v>
      </c>
      <c r="X33" s="24"/>
      <c r="Y33" s="24">
        <v>1801588</v>
      </c>
      <c r="Z33" s="6">
        <v>0</v>
      </c>
      <c r="AA33" s="22">
        <v>27168000</v>
      </c>
    </row>
    <row r="34" spans="1:27" ht="13.5">
      <c r="A34" s="5" t="s">
        <v>38</v>
      </c>
      <c r="B34" s="3"/>
      <c r="C34" s="22">
        <v>750</v>
      </c>
      <c r="D34" s="22"/>
      <c r="E34" s="23">
        <v>11000</v>
      </c>
      <c r="F34" s="24">
        <v>11000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>
        <v>11000</v>
      </c>
    </row>
    <row r="35" spans="1:27" ht="13.5">
      <c r="A35" s="5" t="s">
        <v>39</v>
      </c>
      <c r="B35" s="3"/>
      <c r="C35" s="22">
        <v>50269</v>
      </c>
      <c r="D35" s="22"/>
      <c r="E35" s="23">
        <v>133000</v>
      </c>
      <c r="F35" s="24">
        <v>133000</v>
      </c>
      <c r="G35" s="24">
        <v>2995</v>
      </c>
      <c r="H35" s="24">
        <v>41301</v>
      </c>
      <c r="I35" s="24"/>
      <c r="J35" s="24">
        <v>44296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44296</v>
      </c>
      <c r="X35" s="24">
        <v>66498</v>
      </c>
      <c r="Y35" s="24">
        <v>-22202</v>
      </c>
      <c r="Z35" s="6">
        <v>-33.39</v>
      </c>
      <c r="AA35" s="22">
        <v>133000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12983140</v>
      </c>
      <c r="D38" s="19">
        <f>SUM(D39:D41)</f>
        <v>0</v>
      </c>
      <c r="E38" s="20">
        <f t="shared" si="7"/>
        <v>11226000</v>
      </c>
      <c r="F38" s="21">
        <f t="shared" si="7"/>
        <v>11226000</v>
      </c>
      <c r="G38" s="21">
        <f t="shared" si="7"/>
        <v>1440876</v>
      </c>
      <c r="H38" s="21">
        <f t="shared" si="7"/>
        <v>1014104</v>
      </c>
      <c r="I38" s="21">
        <f t="shared" si="7"/>
        <v>1414725</v>
      </c>
      <c r="J38" s="21">
        <f t="shared" si="7"/>
        <v>3869705</v>
      </c>
      <c r="K38" s="21">
        <f t="shared" si="7"/>
        <v>1045027</v>
      </c>
      <c r="L38" s="21">
        <f t="shared" si="7"/>
        <v>0</v>
      </c>
      <c r="M38" s="21">
        <f t="shared" si="7"/>
        <v>0</v>
      </c>
      <c r="N38" s="21">
        <f t="shared" si="7"/>
        <v>1045027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4914732</v>
      </c>
      <c r="X38" s="21">
        <f t="shared" si="7"/>
        <v>0</v>
      </c>
      <c r="Y38" s="21">
        <f t="shared" si="7"/>
        <v>4914732</v>
      </c>
      <c r="Z38" s="4">
        <f>+IF(X38&lt;&gt;0,+(Y38/X38)*100,0)</f>
        <v>0</v>
      </c>
      <c r="AA38" s="19">
        <f>SUM(AA39:AA41)</f>
        <v>11226000</v>
      </c>
    </row>
    <row r="39" spans="1:27" ht="13.5">
      <c r="A39" s="5" t="s">
        <v>43</v>
      </c>
      <c r="B39" s="3"/>
      <c r="C39" s="22">
        <v>12983140</v>
      </c>
      <c r="D39" s="22"/>
      <c r="E39" s="23">
        <v>11226000</v>
      </c>
      <c r="F39" s="24">
        <v>11226000</v>
      </c>
      <c r="G39" s="24">
        <v>408768</v>
      </c>
      <c r="H39" s="24">
        <v>402056</v>
      </c>
      <c r="I39" s="24">
        <v>416450</v>
      </c>
      <c r="J39" s="24">
        <v>1227274</v>
      </c>
      <c r="K39" s="24">
        <v>378357</v>
      </c>
      <c r="L39" s="24"/>
      <c r="M39" s="24"/>
      <c r="N39" s="24">
        <v>378357</v>
      </c>
      <c r="O39" s="24"/>
      <c r="P39" s="24"/>
      <c r="Q39" s="24"/>
      <c r="R39" s="24"/>
      <c r="S39" s="24"/>
      <c r="T39" s="24"/>
      <c r="U39" s="24"/>
      <c r="V39" s="24"/>
      <c r="W39" s="24">
        <v>1605631</v>
      </c>
      <c r="X39" s="24"/>
      <c r="Y39" s="24">
        <v>1605631</v>
      </c>
      <c r="Z39" s="6">
        <v>0</v>
      </c>
      <c r="AA39" s="22">
        <v>11226000</v>
      </c>
    </row>
    <row r="40" spans="1:27" ht="13.5">
      <c r="A40" s="5" t="s">
        <v>44</v>
      </c>
      <c r="B40" s="3"/>
      <c r="C40" s="22"/>
      <c r="D40" s="22"/>
      <c r="E40" s="23"/>
      <c r="F40" s="24"/>
      <c r="G40" s="24">
        <v>1032108</v>
      </c>
      <c r="H40" s="24">
        <v>612048</v>
      </c>
      <c r="I40" s="24">
        <v>998275</v>
      </c>
      <c r="J40" s="24">
        <v>2642431</v>
      </c>
      <c r="K40" s="24">
        <v>666670</v>
      </c>
      <c r="L40" s="24"/>
      <c r="M40" s="24"/>
      <c r="N40" s="24">
        <v>666670</v>
      </c>
      <c r="O40" s="24"/>
      <c r="P40" s="24"/>
      <c r="Q40" s="24"/>
      <c r="R40" s="24"/>
      <c r="S40" s="24"/>
      <c r="T40" s="24"/>
      <c r="U40" s="24"/>
      <c r="V40" s="24"/>
      <c r="W40" s="24">
        <v>3309101</v>
      </c>
      <c r="X40" s="24"/>
      <c r="Y40" s="24">
        <v>3309101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23666266</v>
      </c>
      <c r="D42" s="19">
        <f>SUM(D43:D46)</f>
        <v>0</v>
      </c>
      <c r="E42" s="20">
        <f t="shared" si="8"/>
        <v>27028000</v>
      </c>
      <c r="F42" s="21">
        <f t="shared" si="8"/>
        <v>27028000</v>
      </c>
      <c r="G42" s="21">
        <f t="shared" si="8"/>
        <v>1033724</v>
      </c>
      <c r="H42" s="21">
        <f t="shared" si="8"/>
        <v>980001</v>
      </c>
      <c r="I42" s="21">
        <f t="shared" si="8"/>
        <v>779764</v>
      </c>
      <c r="J42" s="21">
        <f t="shared" si="8"/>
        <v>2793489</v>
      </c>
      <c r="K42" s="21">
        <f t="shared" si="8"/>
        <v>1942226</v>
      </c>
      <c r="L42" s="21">
        <f t="shared" si="8"/>
        <v>0</v>
      </c>
      <c r="M42" s="21">
        <f t="shared" si="8"/>
        <v>0</v>
      </c>
      <c r="N42" s="21">
        <f t="shared" si="8"/>
        <v>1942226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4735715</v>
      </c>
      <c r="X42" s="21">
        <f t="shared" si="8"/>
        <v>12459480</v>
      </c>
      <c r="Y42" s="21">
        <f t="shared" si="8"/>
        <v>-7723765</v>
      </c>
      <c r="Z42" s="4">
        <f>+IF(X42&lt;&gt;0,+(Y42/X42)*100,0)</f>
        <v>-61.991070253333206</v>
      </c>
      <c r="AA42" s="19">
        <f>SUM(AA43:AA46)</f>
        <v>27028000</v>
      </c>
    </row>
    <row r="43" spans="1:27" ht="13.5">
      <c r="A43" s="5" t="s">
        <v>47</v>
      </c>
      <c r="B43" s="3"/>
      <c r="C43" s="22">
        <v>14068016</v>
      </c>
      <c r="D43" s="22"/>
      <c r="E43" s="23">
        <v>13250000</v>
      </c>
      <c r="F43" s="24">
        <v>13250000</v>
      </c>
      <c r="G43" s="24">
        <v>212927</v>
      </c>
      <c r="H43" s="24">
        <v>92066</v>
      </c>
      <c r="I43" s="24">
        <v>67108</v>
      </c>
      <c r="J43" s="24">
        <v>372101</v>
      </c>
      <c r="K43" s="24">
        <v>225028</v>
      </c>
      <c r="L43" s="24"/>
      <c r="M43" s="24"/>
      <c r="N43" s="24">
        <v>225028</v>
      </c>
      <c r="O43" s="24"/>
      <c r="P43" s="24"/>
      <c r="Q43" s="24"/>
      <c r="R43" s="24"/>
      <c r="S43" s="24"/>
      <c r="T43" s="24"/>
      <c r="U43" s="24"/>
      <c r="V43" s="24"/>
      <c r="W43" s="24">
        <v>597129</v>
      </c>
      <c r="X43" s="24">
        <v>6225570</v>
      </c>
      <c r="Y43" s="24">
        <v>-5628441</v>
      </c>
      <c r="Z43" s="6">
        <v>-90.41</v>
      </c>
      <c r="AA43" s="22">
        <v>13250000</v>
      </c>
    </row>
    <row r="44" spans="1:27" ht="13.5">
      <c r="A44" s="5" t="s">
        <v>48</v>
      </c>
      <c r="B44" s="3"/>
      <c r="C44" s="22">
        <v>3607439</v>
      </c>
      <c r="D44" s="22"/>
      <c r="E44" s="23">
        <v>4161000</v>
      </c>
      <c r="F44" s="24">
        <v>4161000</v>
      </c>
      <c r="G44" s="24">
        <v>171984</v>
      </c>
      <c r="H44" s="24">
        <v>181944</v>
      </c>
      <c r="I44" s="24">
        <v>110019</v>
      </c>
      <c r="J44" s="24">
        <v>463947</v>
      </c>
      <c r="K44" s="24">
        <v>543181</v>
      </c>
      <c r="L44" s="24"/>
      <c r="M44" s="24"/>
      <c r="N44" s="24">
        <v>543181</v>
      </c>
      <c r="O44" s="24"/>
      <c r="P44" s="24"/>
      <c r="Q44" s="24"/>
      <c r="R44" s="24"/>
      <c r="S44" s="24"/>
      <c r="T44" s="24"/>
      <c r="U44" s="24"/>
      <c r="V44" s="24"/>
      <c r="W44" s="24">
        <v>1007128</v>
      </c>
      <c r="X44" s="24">
        <v>1507326</v>
      </c>
      <c r="Y44" s="24">
        <v>-500198</v>
      </c>
      <c r="Z44" s="6">
        <v>-33.18</v>
      </c>
      <c r="AA44" s="22">
        <v>4161000</v>
      </c>
    </row>
    <row r="45" spans="1:27" ht="13.5">
      <c r="A45" s="5" t="s">
        <v>49</v>
      </c>
      <c r="B45" s="3"/>
      <c r="C45" s="25">
        <v>5844028</v>
      </c>
      <c r="D45" s="25"/>
      <c r="E45" s="26"/>
      <c r="F45" s="27"/>
      <c r="G45" s="27">
        <v>377477</v>
      </c>
      <c r="H45" s="27">
        <v>437063</v>
      </c>
      <c r="I45" s="27">
        <v>325507</v>
      </c>
      <c r="J45" s="27">
        <v>1140047</v>
      </c>
      <c r="K45" s="27">
        <v>660850</v>
      </c>
      <c r="L45" s="27"/>
      <c r="M45" s="27"/>
      <c r="N45" s="27">
        <v>660850</v>
      </c>
      <c r="O45" s="27"/>
      <c r="P45" s="27"/>
      <c r="Q45" s="27"/>
      <c r="R45" s="27"/>
      <c r="S45" s="27"/>
      <c r="T45" s="27"/>
      <c r="U45" s="27"/>
      <c r="V45" s="27"/>
      <c r="W45" s="27">
        <v>1800897</v>
      </c>
      <c r="X45" s="27"/>
      <c r="Y45" s="27">
        <v>1800897</v>
      </c>
      <c r="Z45" s="7">
        <v>0</v>
      </c>
      <c r="AA45" s="25"/>
    </row>
    <row r="46" spans="1:27" ht="13.5">
      <c r="A46" s="5" t="s">
        <v>50</v>
      </c>
      <c r="B46" s="3"/>
      <c r="C46" s="22">
        <v>146783</v>
      </c>
      <c r="D46" s="22"/>
      <c r="E46" s="23">
        <v>9617000</v>
      </c>
      <c r="F46" s="24">
        <v>9617000</v>
      </c>
      <c r="G46" s="24">
        <v>271336</v>
      </c>
      <c r="H46" s="24">
        <v>268928</v>
      </c>
      <c r="I46" s="24">
        <v>277130</v>
      </c>
      <c r="J46" s="24">
        <v>817394</v>
      </c>
      <c r="K46" s="24">
        <v>513167</v>
      </c>
      <c r="L46" s="24"/>
      <c r="M46" s="24"/>
      <c r="N46" s="24">
        <v>513167</v>
      </c>
      <c r="O46" s="24"/>
      <c r="P46" s="24"/>
      <c r="Q46" s="24"/>
      <c r="R46" s="24"/>
      <c r="S46" s="24"/>
      <c r="T46" s="24"/>
      <c r="U46" s="24"/>
      <c r="V46" s="24"/>
      <c r="W46" s="24">
        <v>1330561</v>
      </c>
      <c r="X46" s="24">
        <v>4726584</v>
      </c>
      <c r="Y46" s="24">
        <v>-3396023</v>
      </c>
      <c r="Z46" s="6">
        <v>-71.85</v>
      </c>
      <c r="AA46" s="22">
        <v>9617000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106158879</v>
      </c>
      <c r="D48" s="40">
        <f>+D28+D32+D38+D42+D47</f>
        <v>0</v>
      </c>
      <c r="E48" s="41">
        <f t="shared" si="9"/>
        <v>87598000</v>
      </c>
      <c r="F48" s="42">
        <f t="shared" si="9"/>
        <v>87598000</v>
      </c>
      <c r="G48" s="42">
        <f t="shared" si="9"/>
        <v>3951910</v>
      </c>
      <c r="H48" s="42">
        <f t="shared" si="9"/>
        <v>3981511</v>
      </c>
      <c r="I48" s="42">
        <f t="shared" si="9"/>
        <v>3582773</v>
      </c>
      <c r="J48" s="42">
        <f t="shared" si="9"/>
        <v>11516194</v>
      </c>
      <c r="K48" s="42">
        <f t="shared" si="9"/>
        <v>4391217</v>
      </c>
      <c r="L48" s="42">
        <f t="shared" si="9"/>
        <v>0</v>
      </c>
      <c r="M48" s="42">
        <f t="shared" si="9"/>
        <v>0</v>
      </c>
      <c r="N48" s="42">
        <f t="shared" si="9"/>
        <v>4391217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15907411</v>
      </c>
      <c r="X48" s="42">
        <f t="shared" si="9"/>
        <v>12525978</v>
      </c>
      <c r="Y48" s="42">
        <f t="shared" si="9"/>
        <v>3381433</v>
      </c>
      <c r="Z48" s="43">
        <f>+IF(X48&lt;&gt;0,+(Y48/X48)*100,0)</f>
        <v>26.99536116062155</v>
      </c>
      <c r="AA48" s="40">
        <f>+AA28+AA32+AA38+AA42+AA47</f>
        <v>87598000</v>
      </c>
    </row>
    <row r="49" spans="1:27" ht="13.5">
      <c r="A49" s="14" t="s">
        <v>58</v>
      </c>
      <c r="B49" s="15"/>
      <c r="C49" s="44">
        <f aca="true" t="shared" si="10" ref="C49:Y49">+C25-C48</f>
        <v>13121805</v>
      </c>
      <c r="D49" s="44">
        <f>+D25-D48</f>
        <v>0</v>
      </c>
      <c r="E49" s="45">
        <f t="shared" si="10"/>
        <v>9032000</v>
      </c>
      <c r="F49" s="46">
        <f t="shared" si="10"/>
        <v>9032000</v>
      </c>
      <c r="G49" s="46">
        <f t="shared" si="10"/>
        <v>11931963</v>
      </c>
      <c r="H49" s="46">
        <f t="shared" si="10"/>
        <v>1251650</v>
      </c>
      <c r="I49" s="46">
        <f t="shared" si="10"/>
        <v>2314528</v>
      </c>
      <c r="J49" s="46">
        <f t="shared" si="10"/>
        <v>15498141</v>
      </c>
      <c r="K49" s="46">
        <f t="shared" si="10"/>
        <v>1344468</v>
      </c>
      <c r="L49" s="46">
        <f t="shared" si="10"/>
        <v>0</v>
      </c>
      <c r="M49" s="46">
        <f t="shared" si="10"/>
        <v>0</v>
      </c>
      <c r="N49" s="46">
        <f t="shared" si="10"/>
        <v>1344468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16842609</v>
      </c>
      <c r="X49" s="46">
        <f>IF(F25=F48,0,X25-X48)</f>
        <v>-65994</v>
      </c>
      <c r="Y49" s="46">
        <f t="shared" si="10"/>
        <v>16908603</v>
      </c>
      <c r="Z49" s="47">
        <f>+IF(X49&lt;&gt;0,+(Y49/X49)*100,0)</f>
        <v>-25621.42467497045</v>
      </c>
      <c r="AA49" s="44">
        <f>+AA25-AA48</f>
        <v>9032000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39429835</v>
      </c>
      <c r="D5" s="19">
        <f>SUM(D6:D8)</f>
        <v>0</v>
      </c>
      <c r="E5" s="20">
        <f t="shared" si="0"/>
        <v>44746586</v>
      </c>
      <c r="F5" s="21">
        <f t="shared" si="0"/>
        <v>44746586</v>
      </c>
      <c r="G5" s="21">
        <f t="shared" si="0"/>
        <v>15820238</v>
      </c>
      <c r="H5" s="21">
        <f t="shared" si="0"/>
        <v>2522037</v>
      </c>
      <c r="I5" s="21">
        <f t="shared" si="0"/>
        <v>713886</v>
      </c>
      <c r="J5" s="21">
        <f t="shared" si="0"/>
        <v>19056161</v>
      </c>
      <c r="K5" s="21">
        <f t="shared" si="0"/>
        <v>641660</v>
      </c>
      <c r="L5" s="21">
        <f t="shared" si="0"/>
        <v>10482955</v>
      </c>
      <c r="M5" s="21">
        <f t="shared" si="0"/>
        <v>625738</v>
      </c>
      <c r="N5" s="21">
        <f t="shared" si="0"/>
        <v>11750353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30806514</v>
      </c>
      <c r="X5" s="21">
        <f t="shared" si="0"/>
        <v>24191189</v>
      </c>
      <c r="Y5" s="21">
        <f t="shared" si="0"/>
        <v>6615325</v>
      </c>
      <c r="Z5" s="4">
        <f>+IF(X5&lt;&gt;0,+(Y5/X5)*100,0)</f>
        <v>27.34601015270477</v>
      </c>
      <c r="AA5" s="19">
        <f>SUM(AA6:AA8)</f>
        <v>44746586</v>
      </c>
    </row>
    <row r="6" spans="1:27" ht="13.5">
      <c r="A6" s="5" t="s">
        <v>33</v>
      </c>
      <c r="B6" s="3"/>
      <c r="C6" s="22">
        <v>30684000</v>
      </c>
      <c r="D6" s="22"/>
      <c r="E6" s="23">
        <v>32382000</v>
      </c>
      <c r="F6" s="24">
        <v>32382000</v>
      </c>
      <c r="G6" s="24">
        <v>12817000</v>
      </c>
      <c r="H6" s="24"/>
      <c r="I6" s="24"/>
      <c r="J6" s="24">
        <v>12817000</v>
      </c>
      <c r="K6" s="24"/>
      <c r="L6" s="24">
        <v>10067000</v>
      </c>
      <c r="M6" s="24"/>
      <c r="N6" s="24">
        <v>10067000</v>
      </c>
      <c r="O6" s="24"/>
      <c r="P6" s="24"/>
      <c r="Q6" s="24"/>
      <c r="R6" s="24"/>
      <c r="S6" s="24"/>
      <c r="T6" s="24"/>
      <c r="U6" s="24"/>
      <c r="V6" s="24"/>
      <c r="W6" s="24">
        <v>22884000</v>
      </c>
      <c r="X6" s="24">
        <v>15769000</v>
      </c>
      <c r="Y6" s="24">
        <v>7115000</v>
      </c>
      <c r="Z6" s="6">
        <v>45.12</v>
      </c>
      <c r="AA6" s="22">
        <v>32382000</v>
      </c>
    </row>
    <row r="7" spans="1:27" ht="13.5">
      <c r="A7" s="5" t="s">
        <v>34</v>
      </c>
      <c r="B7" s="3"/>
      <c r="C7" s="25">
        <v>8725645</v>
      </c>
      <c r="D7" s="25"/>
      <c r="E7" s="26">
        <v>12345485</v>
      </c>
      <c r="F7" s="27">
        <v>12345485</v>
      </c>
      <c r="G7" s="27">
        <v>3002626</v>
      </c>
      <c r="H7" s="27">
        <v>2521425</v>
      </c>
      <c r="I7" s="27">
        <v>713124</v>
      </c>
      <c r="J7" s="27">
        <v>6237175</v>
      </c>
      <c r="K7" s="27">
        <v>640702</v>
      </c>
      <c r="L7" s="27">
        <v>415655</v>
      </c>
      <c r="M7" s="27">
        <v>625438</v>
      </c>
      <c r="N7" s="27">
        <v>1681795</v>
      </c>
      <c r="O7" s="27"/>
      <c r="P7" s="27"/>
      <c r="Q7" s="27"/>
      <c r="R7" s="27"/>
      <c r="S7" s="27"/>
      <c r="T7" s="27"/>
      <c r="U7" s="27"/>
      <c r="V7" s="27"/>
      <c r="W7" s="27">
        <v>7918970</v>
      </c>
      <c r="X7" s="27">
        <v>8403189</v>
      </c>
      <c r="Y7" s="27">
        <v>-484219</v>
      </c>
      <c r="Z7" s="7">
        <v>-5.76</v>
      </c>
      <c r="AA7" s="25">
        <v>12345485</v>
      </c>
    </row>
    <row r="8" spans="1:27" ht="13.5">
      <c r="A8" s="5" t="s">
        <v>35</v>
      </c>
      <c r="B8" s="3"/>
      <c r="C8" s="22">
        <v>20190</v>
      </c>
      <c r="D8" s="22"/>
      <c r="E8" s="23">
        <v>19101</v>
      </c>
      <c r="F8" s="24">
        <v>19101</v>
      </c>
      <c r="G8" s="24">
        <v>612</v>
      </c>
      <c r="H8" s="24">
        <v>612</v>
      </c>
      <c r="I8" s="24">
        <v>762</v>
      </c>
      <c r="J8" s="24">
        <v>1986</v>
      </c>
      <c r="K8" s="24">
        <v>958</v>
      </c>
      <c r="L8" s="24">
        <v>300</v>
      </c>
      <c r="M8" s="24">
        <v>300</v>
      </c>
      <c r="N8" s="24">
        <v>1558</v>
      </c>
      <c r="O8" s="24"/>
      <c r="P8" s="24"/>
      <c r="Q8" s="24"/>
      <c r="R8" s="24"/>
      <c r="S8" s="24"/>
      <c r="T8" s="24"/>
      <c r="U8" s="24"/>
      <c r="V8" s="24"/>
      <c r="W8" s="24">
        <v>3544</v>
      </c>
      <c r="X8" s="24">
        <v>19000</v>
      </c>
      <c r="Y8" s="24">
        <v>-15456</v>
      </c>
      <c r="Z8" s="6">
        <v>-81.35</v>
      </c>
      <c r="AA8" s="22">
        <v>19101</v>
      </c>
    </row>
    <row r="9" spans="1:27" ht="13.5">
      <c r="A9" s="2" t="s">
        <v>36</v>
      </c>
      <c r="B9" s="3"/>
      <c r="C9" s="19">
        <f aca="true" t="shared" si="1" ref="C9:Y9">SUM(C10:C14)</f>
        <v>2362587</v>
      </c>
      <c r="D9" s="19">
        <f>SUM(D10:D14)</f>
        <v>0</v>
      </c>
      <c r="E9" s="20">
        <f t="shared" si="1"/>
        <v>3696948</v>
      </c>
      <c r="F9" s="21">
        <f t="shared" si="1"/>
        <v>3696948</v>
      </c>
      <c r="G9" s="21">
        <f t="shared" si="1"/>
        <v>426119</v>
      </c>
      <c r="H9" s="21">
        <f t="shared" si="1"/>
        <v>211240</v>
      </c>
      <c r="I9" s="21">
        <f t="shared" si="1"/>
        <v>873153</v>
      </c>
      <c r="J9" s="21">
        <f t="shared" si="1"/>
        <v>1510512</v>
      </c>
      <c r="K9" s="21">
        <f t="shared" si="1"/>
        <v>188269</v>
      </c>
      <c r="L9" s="21">
        <f t="shared" si="1"/>
        <v>231587</v>
      </c>
      <c r="M9" s="21">
        <f t="shared" si="1"/>
        <v>212834</v>
      </c>
      <c r="N9" s="21">
        <f t="shared" si="1"/>
        <v>632690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2143202</v>
      </c>
      <c r="X9" s="21">
        <f t="shared" si="1"/>
        <v>1142640</v>
      </c>
      <c r="Y9" s="21">
        <f t="shared" si="1"/>
        <v>1000562</v>
      </c>
      <c r="Z9" s="4">
        <f>+IF(X9&lt;&gt;0,+(Y9/X9)*100,0)</f>
        <v>87.56581250437583</v>
      </c>
      <c r="AA9" s="19">
        <f>SUM(AA10:AA14)</f>
        <v>3696948</v>
      </c>
    </row>
    <row r="10" spans="1:27" ht="13.5">
      <c r="A10" s="5" t="s">
        <v>37</v>
      </c>
      <c r="B10" s="3"/>
      <c r="C10" s="22">
        <v>1164432</v>
      </c>
      <c r="D10" s="22"/>
      <c r="E10" s="23">
        <v>1413966</v>
      </c>
      <c r="F10" s="24">
        <v>1413966</v>
      </c>
      <c r="G10" s="24">
        <v>92847</v>
      </c>
      <c r="H10" s="24">
        <v>89992</v>
      </c>
      <c r="I10" s="24">
        <v>585010</v>
      </c>
      <c r="J10" s="24">
        <v>767849</v>
      </c>
      <c r="K10" s="24">
        <v>90784</v>
      </c>
      <c r="L10" s="24">
        <v>90951</v>
      </c>
      <c r="M10" s="24">
        <v>87822</v>
      </c>
      <c r="N10" s="24">
        <v>269557</v>
      </c>
      <c r="O10" s="24"/>
      <c r="P10" s="24"/>
      <c r="Q10" s="24"/>
      <c r="R10" s="24"/>
      <c r="S10" s="24"/>
      <c r="T10" s="24"/>
      <c r="U10" s="24"/>
      <c r="V10" s="24"/>
      <c r="W10" s="24">
        <v>1037406</v>
      </c>
      <c r="X10" s="24"/>
      <c r="Y10" s="24">
        <v>1037406</v>
      </c>
      <c r="Z10" s="6">
        <v>0</v>
      </c>
      <c r="AA10" s="22">
        <v>1413966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1198155</v>
      </c>
      <c r="D12" s="22"/>
      <c r="E12" s="23">
        <v>2282982</v>
      </c>
      <c r="F12" s="24">
        <v>2282982</v>
      </c>
      <c r="G12" s="24">
        <v>333272</v>
      </c>
      <c r="H12" s="24">
        <v>121248</v>
      </c>
      <c r="I12" s="24">
        <v>288143</v>
      </c>
      <c r="J12" s="24">
        <v>742663</v>
      </c>
      <c r="K12" s="24">
        <v>97485</v>
      </c>
      <c r="L12" s="24">
        <v>140636</v>
      </c>
      <c r="M12" s="24">
        <v>125012</v>
      </c>
      <c r="N12" s="24">
        <v>363133</v>
      </c>
      <c r="O12" s="24"/>
      <c r="P12" s="24"/>
      <c r="Q12" s="24"/>
      <c r="R12" s="24"/>
      <c r="S12" s="24"/>
      <c r="T12" s="24"/>
      <c r="U12" s="24"/>
      <c r="V12" s="24"/>
      <c r="W12" s="24">
        <v>1105796</v>
      </c>
      <c r="X12" s="24">
        <v>1142640</v>
      </c>
      <c r="Y12" s="24">
        <v>-36844</v>
      </c>
      <c r="Z12" s="6">
        <v>-3.22</v>
      </c>
      <c r="AA12" s="22">
        <v>2282982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5222310</v>
      </c>
      <c r="D15" s="19">
        <f>SUM(D16:D18)</f>
        <v>0</v>
      </c>
      <c r="E15" s="20">
        <f t="shared" si="2"/>
        <v>1060261</v>
      </c>
      <c r="F15" s="21">
        <f t="shared" si="2"/>
        <v>1060261</v>
      </c>
      <c r="G15" s="21">
        <f t="shared" si="2"/>
        <v>1637</v>
      </c>
      <c r="H15" s="21">
        <f t="shared" si="2"/>
        <v>0</v>
      </c>
      <c r="I15" s="21">
        <f t="shared" si="2"/>
        <v>782</v>
      </c>
      <c r="J15" s="21">
        <f t="shared" si="2"/>
        <v>2419</v>
      </c>
      <c r="K15" s="21">
        <f t="shared" si="2"/>
        <v>5028</v>
      </c>
      <c r="L15" s="21">
        <f t="shared" si="2"/>
        <v>3065</v>
      </c>
      <c r="M15" s="21">
        <f t="shared" si="2"/>
        <v>1727</v>
      </c>
      <c r="N15" s="21">
        <f t="shared" si="2"/>
        <v>9820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12239</v>
      </c>
      <c r="X15" s="21">
        <f t="shared" si="2"/>
        <v>1030000</v>
      </c>
      <c r="Y15" s="21">
        <f t="shared" si="2"/>
        <v>-1017761</v>
      </c>
      <c r="Z15" s="4">
        <f>+IF(X15&lt;&gt;0,+(Y15/X15)*100,0)</f>
        <v>-98.81174757281553</v>
      </c>
      <c r="AA15" s="19">
        <f>SUM(AA16:AA18)</f>
        <v>1060261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5222310</v>
      </c>
      <c r="D17" s="22"/>
      <c r="E17" s="23">
        <v>1060261</v>
      </c>
      <c r="F17" s="24">
        <v>1060261</v>
      </c>
      <c r="G17" s="24">
        <v>1637</v>
      </c>
      <c r="H17" s="24"/>
      <c r="I17" s="24">
        <v>782</v>
      </c>
      <c r="J17" s="24">
        <v>2419</v>
      </c>
      <c r="K17" s="24">
        <v>5028</v>
      </c>
      <c r="L17" s="24">
        <v>3065</v>
      </c>
      <c r="M17" s="24">
        <v>1727</v>
      </c>
      <c r="N17" s="24">
        <v>9820</v>
      </c>
      <c r="O17" s="24"/>
      <c r="P17" s="24"/>
      <c r="Q17" s="24"/>
      <c r="R17" s="24"/>
      <c r="S17" s="24"/>
      <c r="T17" s="24"/>
      <c r="U17" s="24"/>
      <c r="V17" s="24"/>
      <c r="W17" s="24">
        <v>12239</v>
      </c>
      <c r="X17" s="24">
        <v>1030000</v>
      </c>
      <c r="Y17" s="24">
        <v>-1017761</v>
      </c>
      <c r="Z17" s="6">
        <v>-98.81</v>
      </c>
      <c r="AA17" s="22">
        <v>1060261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100427354</v>
      </c>
      <c r="D19" s="19">
        <f>SUM(D20:D23)</f>
        <v>0</v>
      </c>
      <c r="E19" s="20">
        <f t="shared" si="3"/>
        <v>94887675</v>
      </c>
      <c r="F19" s="21">
        <f t="shared" si="3"/>
        <v>94887675</v>
      </c>
      <c r="G19" s="21">
        <f t="shared" si="3"/>
        <v>5352695</v>
      </c>
      <c r="H19" s="21">
        <f t="shared" si="3"/>
        <v>2999218</v>
      </c>
      <c r="I19" s="21">
        <f t="shared" si="3"/>
        <v>3963329</v>
      </c>
      <c r="J19" s="21">
        <f t="shared" si="3"/>
        <v>12315242</v>
      </c>
      <c r="K19" s="21">
        <f t="shared" si="3"/>
        <v>3981380</v>
      </c>
      <c r="L19" s="21">
        <f t="shared" si="3"/>
        <v>3792433</v>
      </c>
      <c r="M19" s="21">
        <f t="shared" si="3"/>
        <v>4132748</v>
      </c>
      <c r="N19" s="21">
        <f t="shared" si="3"/>
        <v>11906561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24221803</v>
      </c>
      <c r="X19" s="21">
        <f t="shared" si="3"/>
        <v>56036304</v>
      </c>
      <c r="Y19" s="21">
        <f t="shared" si="3"/>
        <v>-31814501</v>
      </c>
      <c r="Z19" s="4">
        <f>+IF(X19&lt;&gt;0,+(Y19/X19)*100,0)</f>
        <v>-56.7748026350917</v>
      </c>
      <c r="AA19" s="19">
        <f>SUM(AA20:AA23)</f>
        <v>94887675</v>
      </c>
    </row>
    <row r="20" spans="1:27" ht="13.5">
      <c r="A20" s="5" t="s">
        <v>47</v>
      </c>
      <c r="B20" s="3"/>
      <c r="C20" s="22">
        <v>29471076</v>
      </c>
      <c r="D20" s="22"/>
      <c r="E20" s="23">
        <v>29830612</v>
      </c>
      <c r="F20" s="24">
        <v>29830612</v>
      </c>
      <c r="G20" s="24">
        <v>3225627</v>
      </c>
      <c r="H20" s="24">
        <v>796623</v>
      </c>
      <c r="I20" s="24">
        <v>1655027</v>
      </c>
      <c r="J20" s="24">
        <v>5677277</v>
      </c>
      <c r="K20" s="24">
        <v>1642841</v>
      </c>
      <c r="L20" s="24">
        <v>1560794</v>
      </c>
      <c r="M20" s="24">
        <v>1728838</v>
      </c>
      <c r="N20" s="24">
        <v>4932473</v>
      </c>
      <c r="O20" s="24"/>
      <c r="P20" s="24"/>
      <c r="Q20" s="24"/>
      <c r="R20" s="24"/>
      <c r="S20" s="24"/>
      <c r="T20" s="24"/>
      <c r="U20" s="24"/>
      <c r="V20" s="24"/>
      <c r="W20" s="24">
        <v>10609750</v>
      </c>
      <c r="X20" s="24">
        <v>16854101</v>
      </c>
      <c r="Y20" s="24">
        <v>-6244351</v>
      </c>
      <c r="Z20" s="6">
        <v>-37.05</v>
      </c>
      <c r="AA20" s="22">
        <v>29830612</v>
      </c>
    </row>
    <row r="21" spans="1:27" ht="13.5">
      <c r="A21" s="5" t="s">
        <v>48</v>
      </c>
      <c r="B21" s="3"/>
      <c r="C21" s="22">
        <v>57737804</v>
      </c>
      <c r="D21" s="22"/>
      <c r="E21" s="23">
        <v>51499158</v>
      </c>
      <c r="F21" s="24">
        <v>51499158</v>
      </c>
      <c r="G21" s="24">
        <v>936669</v>
      </c>
      <c r="H21" s="24">
        <v>988878</v>
      </c>
      <c r="I21" s="24">
        <v>1070268</v>
      </c>
      <c r="J21" s="24">
        <v>2995815</v>
      </c>
      <c r="K21" s="24">
        <v>1126363</v>
      </c>
      <c r="L21" s="24">
        <v>1027678</v>
      </c>
      <c r="M21" s="24">
        <v>1192048</v>
      </c>
      <c r="N21" s="24">
        <v>3346089</v>
      </c>
      <c r="O21" s="24"/>
      <c r="P21" s="24"/>
      <c r="Q21" s="24"/>
      <c r="R21" s="24"/>
      <c r="S21" s="24"/>
      <c r="T21" s="24"/>
      <c r="U21" s="24"/>
      <c r="V21" s="24"/>
      <c r="W21" s="24">
        <v>6341904</v>
      </c>
      <c r="X21" s="24">
        <v>32718319</v>
      </c>
      <c r="Y21" s="24">
        <v>-26376415</v>
      </c>
      <c r="Z21" s="6">
        <v>-80.62</v>
      </c>
      <c r="AA21" s="22">
        <v>51499158</v>
      </c>
    </row>
    <row r="22" spans="1:27" ht="13.5">
      <c r="A22" s="5" t="s">
        <v>49</v>
      </c>
      <c r="B22" s="3"/>
      <c r="C22" s="25">
        <v>7471549</v>
      </c>
      <c r="D22" s="25"/>
      <c r="E22" s="26">
        <v>7661981</v>
      </c>
      <c r="F22" s="27">
        <v>7661981</v>
      </c>
      <c r="G22" s="27">
        <v>676019</v>
      </c>
      <c r="H22" s="27">
        <v>689182</v>
      </c>
      <c r="I22" s="27">
        <v>686116</v>
      </c>
      <c r="J22" s="27">
        <v>2051317</v>
      </c>
      <c r="K22" s="27">
        <v>688072</v>
      </c>
      <c r="L22" s="27">
        <v>682961</v>
      </c>
      <c r="M22" s="27">
        <v>688440</v>
      </c>
      <c r="N22" s="27">
        <v>2059473</v>
      </c>
      <c r="O22" s="27"/>
      <c r="P22" s="27"/>
      <c r="Q22" s="27"/>
      <c r="R22" s="27"/>
      <c r="S22" s="27"/>
      <c r="T22" s="27"/>
      <c r="U22" s="27"/>
      <c r="V22" s="27"/>
      <c r="W22" s="27">
        <v>4110790</v>
      </c>
      <c r="X22" s="27">
        <v>3708912</v>
      </c>
      <c r="Y22" s="27">
        <v>401878</v>
      </c>
      <c r="Z22" s="7">
        <v>10.84</v>
      </c>
      <c r="AA22" s="25">
        <v>7661981</v>
      </c>
    </row>
    <row r="23" spans="1:27" ht="13.5">
      <c r="A23" s="5" t="s">
        <v>50</v>
      </c>
      <c r="B23" s="3"/>
      <c r="C23" s="22">
        <v>5746925</v>
      </c>
      <c r="D23" s="22"/>
      <c r="E23" s="23">
        <v>5895924</v>
      </c>
      <c r="F23" s="24">
        <v>5895924</v>
      </c>
      <c r="G23" s="24">
        <v>514380</v>
      </c>
      <c r="H23" s="24">
        <v>524535</v>
      </c>
      <c r="I23" s="24">
        <v>551918</v>
      </c>
      <c r="J23" s="24">
        <v>1590833</v>
      </c>
      <c r="K23" s="24">
        <v>524104</v>
      </c>
      <c r="L23" s="24">
        <v>521000</v>
      </c>
      <c r="M23" s="24">
        <v>523422</v>
      </c>
      <c r="N23" s="24">
        <v>1568526</v>
      </c>
      <c r="O23" s="24"/>
      <c r="P23" s="24"/>
      <c r="Q23" s="24"/>
      <c r="R23" s="24"/>
      <c r="S23" s="24"/>
      <c r="T23" s="24"/>
      <c r="U23" s="24"/>
      <c r="V23" s="24"/>
      <c r="W23" s="24">
        <v>3159359</v>
      </c>
      <c r="X23" s="24">
        <v>2754972</v>
      </c>
      <c r="Y23" s="24">
        <v>404387</v>
      </c>
      <c r="Z23" s="6">
        <v>14.68</v>
      </c>
      <c r="AA23" s="22">
        <v>5895924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147442086</v>
      </c>
      <c r="D25" s="40">
        <f>+D5+D9+D15+D19+D24</f>
        <v>0</v>
      </c>
      <c r="E25" s="41">
        <f t="shared" si="4"/>
        <v>144391470</v>
      </c>
      <c r="F25" s="42">
        <f t="shared" si="4"/>
        <v>144391470</v>
      </c>
      <c r="G25" s="42">
        <f t="shared" si="4"/>
        <v>21600689</v>
      </c>
      <c r="H25" s="42">
        <f t="shared" si="4"/>
        <v>5732495</v>
      </c>
      <c r="I25" s="42">
        <f t="shared" si="4"/>
        <v>5551150</v>
      </c>
      <c r="J25" s="42">
        <f t="shared" si="4"/>
        <v>32884334</v>
      </c>
      <c r="K25" s="42">
        <f t="shared" si="4"/>
        <v>4816337</v>
      </c>
      <c r="L25" s="42">
        <f t="shared" si="4"/>
        <v>14510040</v>
      </c>
      <c r="M25" s="42">
        <f t="shared" si="4"/>
        <v>4973047</v>
      </c>
      <c r="N25" s="42">
        <f t="shared" si="4"/>
        <v>24299424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57183758</v>
      </c>
      <c r="X25" s="42">
        <f t="shared" si="4"/>
        <v>82400133</v>
      </c>
      <c r="Y25" s="42">
        <f t="shared" si="4"/>
        <v>-25216375</v>
      </c>
      <c r="Z25" s="43">
        <f>+IF(X25&lt;&gt;0,+(Y25/X25)*100,0)</f>
        <v>-30.60234745009453</v>
      </c>
      <c r="AA25" s="40">
        <f>+AA5+AA9+AA15+AA19+AA24</f>
        <v>144391470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37949094</v>
      </c>
      <c r="D28" s="19">
        <f>SUM(D29:D31)</f>
        <v>0</v>
      </c>
      <c r="E28" s="20">
        <f t="shared" si="5"/>
        <v>44487700</v>
      </c>
      <c r="F28" s="21">
        <f t="shared" si="5"/>
        <v>44487700</v>
      </c>
      <c r="G28" s="21">
        <f t="shared" si="5"/>
        <v>3216093</v>
      </c>
      <c r="H28" s="21">
        <f t="shared" si="5"/>
        <v>3078656</v>
      </c>
      <c r="I28" s="21">
        <f t="shared" si="5"/>
        <v>3181145</v>
      </c>
      <c r="J28" s="21">
        <f t="shared" si="5"/>
        <v>9475894</v>
      </c>
      <c r="K28" s="21">
        <f t="shared" si="5"/>
        <v>3047155</v>
      </c>
      <c r="L28" s="21">
        <f t="shared" si="5"/>
        <v>3700304</v>
      </c>
      <c r="M28" s="21">
        <f t="shared" si="5"/>
        <v>3028881</v>
      </c>
      <c r="N28" s="21">
        <f t="shared" si="5"/>
        <v>9776340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19252234</v>
      </c>
      <c r="X28" s="21">
        <f t="shared" si="5"/>
        <v>22243854</v>
      </c>
      <c r="Y28" s="21">
        <f t="shared" si="5"/>
        <v>-2991620</v>
      </c>
      <c r="Z28" s="4">
        <f>+IF(X28&lt;&gt;0,+(Y28/X28)*100,0)</f>
        <v>-13.449198147047719</v>
      </c>
      <c r="AA28" s="19">
        <f>SUM(AA29:AA31)</f>
        <v>44487700</v>
      </c>
    </row>
    <row r="29" spans="1:27" ht="13.5">
      <c r="A29" s="5" t="s">
        <v>33</v>
      </c>
      <c r="B29" s="3"/>
      <c r="C29" s="22">
        <v>19422512</v>
      </c>
      <c r="D29" s="22"/>
      <c r="E29" s="23">
        <v>19628119</v>
      </c>
      <c r="F29" s="24">
        <v>19628119</v>
      </c>
      <c r="G29" s="24">
        <v>1641019</v>
      </c>
      <c r="H29" s="24">
        <v>1330718</v>
      </c>
      <c r="I29" s="24">
        <v>1363065</v>
      </c>
      <c r="J29" s="24">
        <v>4334802</v>
      </c>
      <c r="K29" s="24">
        <v>1407845</v>
      </c>
      <c r="L29" s="24">
        <v>1518928</v>
      </c>
      <c r="M29" s="24">
        <v>1255578</v>
      </c>
      <c r="N29" s="24">
        <v>4182351</v>
      </c>
      <c r="O29" s="24"/>
      <c r="P29" s="24"/>
      <c r="Q29" s="24"/>
      <c r="R29" s="24"/>
      <c r="S29" s="24"/>
      <c r="T29" s="24"/>
      <c r="U29" s="24"/>
      <c r="V29" s="24"/>
      <c r="W29" s="24">
        <v>8517153</v>
      </c>
      <c r="X29" s="24">
        <v>9814062</v>
      </c>
      <c r="Y29" s="24">
        <v>-1296909</v>
      </c>
      <c r="Z29" s="6">
        <v>-13.21</v>
      </c>
      <c r="AA29" s="22">
        <v>19628119</v>
      </c>
    </row>
    <row r="30" spans="1:27" ht="13.5">
      <c r="A30" s="5" t="s">
        <v>34</v>
      </c>
      <c r="B30" s="3"/>
      <c r="C30" s="25">
        <v>13847732</v>
      </c>
      <c r="D30" s="25"/>
      <c r="E30" s="26">
        <v>19315267</v>
      </c>
      <c r="F30" s="27">
        <v>19315267</v>
      </c>
      <c r="G30" s="27">
        <v>1165475</v>
      </c>
      <c r="H30" s="27">
        <v>1352816</v>
      </c>
      <c r="I30" s="27">
        <v>1413648</v>
      </c>
      <c r="J30" s="27">
        <v>3931939</v>
      </c>
      <c r="K30" s="27">
        <v>1238976</v>
      </c>
      <c r="L30" s="27">
        <v>1695111</v>
      </c>
      <c r="M30" s="27">
        <v>1308663</v>
      </c>
      <c r="N30" s="27">
        <v>4242750</v>
      </c>
      <c r="O30" s="27"/>
      <c r="P30" s="27"/>
      <c r="Q30" s="27"/>
      <c r="R30" s="27"/>
      <c r="S30" s="27"/>
      <c r="T30" s="27"/>
      <c r="U30" s="27"/>
      <c r="V30" s="27"/>
      <c r="W30" s="27">
        <v>8174689</v>
      </c>
      <c r="X30" s="27">
        <v>9657636</v>
      </c>
      <c r="Y30" s="27">
        <v>-1482947</v>
      </c>
      <c r="Z30" s="7">
        <v>-15.36</v>
      </c>
      <c r="AA30" s="25">
        <v>19315267</v>
      </c>
    </row>
    <row r="31" spans="1:27" ht="13.5">
      <c r="A31" s="5" t="s">
        <v>35</v>
      </c>
      <c r="B31" s="3"/>
      <c r="C31" s="22">
        <v>4678850</v>
      </c>
      <c r="D31" s="22"/>
      <c r="E31" s="23">
        <v>5544314</v>
      </c>
      <c r="F31" s="24">
        <v>5544314</v>
      </c>
      <c r="G31" s="24">
        <v>409599</v>
      </c>
      <c r="H31" s="24">
        <v>395122</v>
      </c>
      <c r="I31" s="24">
        <v>404432</v>
      </c>
      <c r="J31" s="24">
        <v>1209153</v>
      </c>
      <c r="K31" s="24">
        <v>400334</v>
      </c>
      <c r="L31" s="24">
        <v>486265</v>
      </c>
      <c r="M31" s="24">
        <v>464640</v>
      </c>
      <c r="N31" s="24">
        <v>1351239</v>
      </c>
      <c r="O31" s="24"/>
      <c r="P31" s="24"/>
      <c r="Q31" s="24"/>
      <c r="R31" s="24"/>
      <c r="S31" s="24"/>
      <c r="T31" s="24"/>
      <c r="U31" s="24"/>
      <c r="V31" s="24"/>
      <c r="W31" s="24">
        <v>2560392</v>
      </c>
      <c r="X31" s="24">
        <v>2772156</v>
      </c>
      <c r="Y31" s="24">
        <v>-211764</v>
      </c>
      <c r="Z31" s="6">
        <v>-7.64</v>
      </c>
      <c r="AA31" s="22">
        <v>5544314</v>
      </c>
    </row>
    <row r="32" spans="1:27" ht="13.5">
      <c r="A32" s="2" t="s">
        <v>36</v>
      </c>
      <c r="B32" s="3"/>
      <c r="C32" s="19">
        <f aca="true" t="shared" si="6" ref="C32:Y32">SUM(C33:C37)</f>
        <v>10034195</v>
      </c>
      <c r="D32" s="19">
        <f>SUM(D33:D37)</f>
        <v>0</v>
      </c>
      <c r="E32" s="20">
        <f t="shared" si="6"/>
        <v>8863950</v>
      </c>
      <c r="F32" s="21">
        <f t="shared" si="6"/>
        <v>8863950</v>
      </c>
      <c r="G32" s="21">
        <f t="shared" si="6"/>
        <v>629827</v>
      </c>
      <c r="H32" s="21">
        <f t="shared" si="6"/>
        <v>889476</v>
      </c>
      <c r="I32" s="21">
        <f t="shared" si="6"/>
        <v>1006497</v>
      </c>
      <c r="J32" s="21">
        <f t="shared" si="6"/>
        <v>2525800</v>
      </c>
      <c r="K32" s="21">
        <f t="shared" si="6"/>
        <v>620233</v>
      </c>
      <c r="L32" s="21">
        <f t="shared" si="6"/>
        <v>725231</v>
      </c>
      <c r="M32" s="21">
        <f t="shared" si="6"/>
        <v>662047</v>
      </c>
      <c r="N32" s="21">
        <f t="shared" si="6"/>
        <v>2007511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4533311</v>
      </c>
      <c r="X32" s="21">
        <f t="shared" si="6"/>
        <v>4314063</v>
      </c>
      <c r="Y32" s="21">
        <f t="shared" si="6"/>
        <v>219248</v>
      </c>
      <c r="Z32" s="4">
        <f>+IF(X32&lt;&gt;0,+(Y32/X32)*100,0)</f>
        <v>5.082169639154551</v>
      </c>
      <c r="AA32" s="19">
        <f>SUM(AA33:AA37)</f>
        <v>8863950</v>
      </c>
    </row>
    <row r="33" spans="1:27" ht="13.5">
      <c r="A33" s="5" t="s">
        <v>37</v>
      </c>
      <c r="B33" s="3"/>
      <c r="C33" s="22">
        <v>5928389</v>
      </c>
      <c r="D33" s="22"/>
      <c r="E33" s="23">
        <v>4542935</v>
      </c>
      <c r="F33" s="24">
        <v>4542935</v>
      </c>
      <c r="G33" s="24">
        <v>283031</v>
      </c>
      <c r="H33" s="24">
        <v>540433</v>
      </c>
      <c r="I33" s="24">
        <v>625856</v>
      </c>
      <c r="J33" s="24">
        <v>1449320</v>
      </c>
      <c r="K33" s="24">
        <v>279044</v>
      </c>
      <c r="L33" s="24">
        <v>345346</v>
      </c>
      <c r="M33" s="24">
        <v>314856</v>
      </c>
      <c r="N33" s="24">
        <v>939246</v>
      </c>
      <c r="O33" s="24"/>
      <c r="P33" s="24"/>
      <c r="Q33" s="24"/>
      <c r="R33" s="24"/>
      <c r="S33" s="24"/>
      <c r="T33" s="24"/>
      <c r="U33" s="24"/>
      <c r="V33" s="24"/>
      <c r="W33" s="24">
        <v>2388566</v>
      </c>
      <c r="X33" s="24">
        <v>2153553</v>
      </c>
      <c r="Y33" s="24">
        <v>235013</v>
      </c>
      <c r="Z33" s="6">
        <v>10.91</v>
      </c>
      <c r="AA33" s="22">
        <v>4542935</v>
      </c>
    </row>
    <row r="34" spans="1:27" ht="13.5">
      <c r="A34" s="5" t="s">
        <v>38</v>
      </c>
      <c r="B34" s="3"/>
      <c r="C34" s="22">
        <v>1130365</v>
      </c>
      <c r="D34" s="22"/>
      <c r="E34" s="23">
        <v>1337573</v>
      </c>
      <c r="F34" s="24">
        <v>1337573</v>
      </c>
      <c r="G34" s="24">
        <v>110410</v>
      </c>
      <c r="H34" s="24">
        <v>75153</v>
      </c>
      <c r="I34" s="24">
        <v>84095</v>
      </c>
      <c r="J34" s="24">
        <v>269658</v>
      </c>
      <c r="K34" s="24">
        <v>71974</v>
      </c>
      <c r="L34" s="24">
        <v>83759</v>
      </c>
      <c r="M34" s="24">
        <v>78528</v>
      </c>
      <c r="N34" s="24">
        <v>234261</v>
      </c>
      <c r="O34" s="24"/>
      <c r="P34" s="24"/>
      <c r="Q34" s="24"/>
      <c r="R34" s="24"/>
      <c r="S34" s="24"/>
      <c r="T34" s="24"/>
      <c r="U34" s="24"/>
      <c r="V34" s="24"/>
      <c r="W34" s="24">
        <v>503919</v>
      </c>
      <c r="X34" s="24">
        <v>668784</v>
      </c>
      <c r="Y34" s="24">
        <v>-164865</v>
      </c>
      <c r="Z34" s="6">
        <v>-24.65</v>
      </c>
      <c r="AA34" s="22">
        <v>1337573</v>
      </c>
    </row>
    <row r="35" spans="1:27" ht="13.5">
      <c r="A35" s="5" t="s">
        <v>39</v>
      </c>
      <c r="B35" s="3"/>
      <c r="C35" s="22">
        <v>2441959</v>
      </c>
      <c r="D35" s="22"/>
      <c r="E35" s="23">
        <v>2510658</v>
      </c>
      <c r="F35" s="24">
        <v>2510658</v>
      </c>
      <c r="G35" s="24">
        <v>200544</v>
      </c>
      <c r="H35" s="24">
        <v>234553</v>
      </c>
      <c r="I35" s="24">
        <v>247518</v>
      </c>
      <c r="J35" s="24">
        <v>682615</v>
      </c>
      <c r="K35" s="24">
        <v>230125</v>
      </c>
      <c r="L35" s="24">
        <v>237899</v>
      </c>
      <c r="M35" s="24">
        <v>227763</v>
      </c>
      <c r="N35" s="24">
        <v>695787</v>
      </c>
      <c r="O35" s="24"/>
      <c r="P35" s="24"/>
      <c r="Q35" s="24"/>
      <c r="R35" s="24"/>
      <c r="S35" s="24"/>
      <c r="T35" s="24"/>
      <c r="U35" s="24"/>
      <c r="V35" s="24"/>
      <c r="W35" s="24">
        <v>1378402</v>
      </c>
      <c r="X35" s="24">
        <v>1255332</v>
      </c>
      <c r="Y35" s="24">
        <v>123070</v>
      </c>
      <c r="Z35" s="6">
        <v>9.8</v>
      </c>
      <c r="AA35" s="22">
        <v>2510658</v>
      </c>
    </row>
    <row r="36" spans="1:27" ht="13.5">
      <c r="A36" s="5" t="s">
        <v>40</v>
      </c>
      <c r="B36" s="3"/>
      <c r="C36" s="22">
        <v>533482</v>
      </c>
      <c r="D36" s="22"/>
      <c r="E36" s="23">
        <v>472784</v>
      </c>
      <c r="F36" s="24">
        <v>472784</v>
      </c>
      <c r="G36" s="24">
        <v>35842</v>
      </c>
      <c r="H36" s="24">
        <v>39337</v>
      </c>
      <c r="I36" s="24">
        <v>49028</v>
      </c>
      <c r="J36" s="24">
        <v>124207</v>
      </c>
      <c r="K36" s="24">
        <v>39090</v>
      </c>
      <c r="L36" s="24">
        <v>58227</v>
      </c>
      <c r="M36" s="24">
        <v>40900</v>
      </c>
      <c r="N36" s="24">
        <v>138217</v>
      </c>
      <c r="O36" s="24"/>
      <c r="P36" s="24"/>
      <c r="Q36" s="24"/>
      <c r="R36" s="24"/>
      <c r="S36" s="24"/>
      <c r="T36" s="24"/>
      <c r="U36" s="24"/>
      <c r="V36" s="24"/>
      <c r="W36" s="24">
        <v>262424</v>
      </c>
      <c r="X36" s="24">
        <v>236394</v>
      </c>
      <c r="Y36" s="24">
        <v>26030</v>
      </c>
      <c r="Z36" s="6">
        <v>11.01</v>
      </c>
      <c r="AA36" s="22">
        <v>472784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15015203</v>
      </c>
      <c r="D38" s="19">
        <f>SUM(D39:D41)</f>
        <v>0</v>
      </c>
      <c r="E38" s="20">
        <f t="shared" si="7"/>
        <v>11110869</v>
      </c>
      <c r="F38" s="21">
        <f t="shared" si="7"/>
        <v>11110869</v>
      </c>
      <c r="G38" s="21">
        <f t="shared" si="7"/>
        <v>934052</v>
      </c>
      <c r="H38" s="21">
        <f t="shared" si="7"/>
        <v>949999</v>
      </c>
      <c r="I38" s="21">
        <f t="shared" si="7"/>
        <v>1039684</v>
      </c>
      <c r="J38" s="21">
        <f t="shared" si="7"/>
        <v>2923735</v>
      </c>
      <c r="K38" s="21">
        <f t="shared" si="7"/>
        <v>963938</v>
      </c>
      <c r="L38" s="21">
        <f t="shared" si="7"/>
        <v>1024884</v>
      </c>
      <c r="M38" s="21">
        <f t="shared" si="7"/>
        <v>961964</v>
      </c>
      <c r="N38" s="21">
        <f t="shared" si="7"/>
        <v>2950786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5874521</v>
      </c>
      <c r="X38" s="21">
        <f t="shared" si="7"/>
        <v>5555436</v>
      </c>
      <c r="Y38" s="21">
        <f t="shared" si="7"/>
        <v>319085</v>
      </c>
      <c r="Z38" s="4">
        <f>+IF(X38&lt;&gt;0,+(Y38/X38)*100,0)</f>
        <v>5.743653603425545</v>
      </c>
      <c r="AA38" s="19">
        <f>SUM(AA39:AA41)</f>
        <v>11110869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15015203</v>
      </c>
      <c r="D40" s="22"/>
      <c r="E40" s="23">
        <v>11110869</v>
      </c>
      <c r="F40" s="24">
        <v>11110869</v>
      </c>
      <c r="G40" s="24">
        <v>934052</v>
      </c>
      <c r="H40" s="24">
        <v>949999</v>
      </c>
      <c r="I40" s="24">
        <v>1039684</v>
      </c>
      <c r="J40" s="24">
        <v>2923735</v>
      </c>
      <c r="K40" s="24">
        <v>963938</v>
      </c>
      <c r="L40" s="24">
        <v>1024884</v>
      </c>
      <c r="M40" s="24">
        <v>961964</v>
      </c>
      <c r="N40" s="24">
        <v>2950786</v>
      </c>
      <c r="O40" s="24"/>
      <c r="P40" s="24"/>
      <c r="Q40" s="24"/>
      <c r="R40" s="24"/>
      <c r="S40" s="24"/>
      <c r="T40" s="24"/>
      <c r="U40" s="24"/>
      <c r="V40" s="24"/>
      <c r="W40" s="24">
        <v>5874521</v>
      </c>
      <c r="X40" s="24">
        <v>5555436</v>
      </c>
      <c r="Y40" s="24">
        <v>319085</v>
      </c>
      <c r="Z40" s="6">
        <v>5.74</v>
      </c>
      <c r="AA40" s="22">
        <v>11110869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61781042</v>
      </c>
      <c r="D42" s="19">
        <f>SUM(D43:D46)</f>
        <v>0</v>
      </c>
      <c r="E42" s="20">
        <f t="shared" si="8"/>
        <v>61566262</v>
      </c>
      <c r="F42" s="21">
        <f t="shared" si="8"/>
        <v>61566262</v>
      </c>
      <c r="G42" s="21">
        <f t="shared" si="8"/>
        <v>2983822</v>
      </c>
      <c r="H42" s="21">
        <f t="shared" si="8"/>
        <v>5724339</v>
      </c>
      <c r="I42" s="21">
        <f t="shared" si="8"/>
        <v>6128768</v>
      </c>
      <c r="J42" s="21">
        <f t="shared" si="8"/>
        <v>14836929</v>
      </c>
      <c r="K42" s="21">
        <f t="shared" si="8"/>
        <v>4829777</v>
      </c>
      <c r="L42" s="21">
        <f t="shared" si="8"/>
        <v>4569281</v>
      </c>
      <c r="M42" s="21">
        <f t="shared" si="8"/>
        <v>5084005</v>
      </c>
      <c r="N42" s="21">
        <f t="shared" si="8"/>
        <v>14483063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29319992</v>
      </c>
      <c r="X42" s="21">
        <f t="shared" si="8"/>
        <v>30783132</v>
      </c>
      <c r="Y42" s="21">
        <f t="shared" si="8"/>
        <v>-1463140</v>
      </c>
      <c r="Z42" s="4">
        <f>+IF(X42&lt;&gt;0,+(Y42/X42)*100,0)</f>
        <v>-4.753057616099622</v>
      </c>
      <c r="AA42" s="19">
        <f>SUM(AA43:AA46)</f>
        <v>61566262</v>
      </c>
    </row>
    <row r="43" spans="1:27" ht="13.5">
      <c r="A43" s="5" t="s">
        <v>47</v>
      </c>
      <c r="B43" s="3"/>
      <c r="C43" s="22">
        <v>26588384</v>
      </c>
      <c r="D43" s="22"/>
      <c r="E43" s="23">
        <v>24705157</v>
      </c>
      <c r="F43" s="24">
        <v>24705157</v>
      </c>
      <c r="G43" s="24">
        <v>456840</v>
      </c>
      <c r="H43" s="24">
        <v>2989451</v>
      </c>
      <c r="I43" s="24">
        <v>3203515</v>
      </c>
      <c r="J43" s="24">
        <v>6649806</v>
      </c>
      <c r="K43" s="24">
        <v>2036732</v>
      </c>
      <c r="L43" s="24">
        <v>1698807</v>
      </c>
      <c r="M43" s="24">
        <v>1909746</v>
      </c>
      <c r="N43" s="24">
        <v>5645285</v>
      </c>
      <c r="O43" s="24"/>
      <c r="P43" s="24"/>
      <c r="Q43" s="24"/>
      <c r="R43" s="24"/>
      <c r="S43" s="24"/>
      <c r="T43" s="24"/>
      <c r="U43" s="24"/>
      <c r="V43" s="24"/>
      <c r="W43" s="24">
        <v>12295091</v>
      </c>
      <c r="X43" s="24">
        <v>12352578</v>
      </c>
      <c r="Y43" s="24">
        <v>-57487</v>
      </c>
      <c r="Z43" s="6">
        <v>-0.47</v>
      </c>
      <c r="AA43" s="22">
        <v>24705157</v>
      </c>
    </row>
    <row r="44" spans="1:27" ht="13.5">
      <c r="A44" s="5" t="s">
        <v>48</v>
      </c>
      <c r="B44" s="3"/>
      <c r="C44" s="22">
        <v>26800187</v>
      </c>
      <c r="D44" s="22"/>
      <c r="E44" s="23">
        <v>21289377</v>
      </c>
      <c r="F44" s="24">
        <v>21289377</v>
      </c>
      <c r="G44" s="24">
        <v>1516309</v>
      </c>
      <c r="H44" s="24">
        <v>1688849</v>
      </c>
      <c r="I44" s="24">
        <v>1780556</v>
      </c>
      <c r="J44" s="24">
        <v>4985714</v>
      </c>
      <c r="K44" s="24">
        <v>1723003</v>
      </c>
      <c r="L44" s="24">
        <v>1806525</v>
      </c>
      <c r="M44" s="24">
        <v>2106117</v>
      </c>
      <c r="N44" s="24">
        <v>5635645</v>
      </c>
      <c r="O44" s="24"/>
      <c r="P44" s="24"/>
      <c r="Q44" s="24"/>
      <c r="R44" s="24"/>
      <c r="S44" s="24"/>
      <c r="T44" s="24"/>
      <c r="U44" s="24"/>
      <c r="V44" s="24"/>
      <c r="W44" s="24">
        <v>10621359</v>
      </c>
      <c r="X44" s="24">
        <v>10644690</v>
      </c>
      <c r="Y44" s="24">
        <v>-23331</v>
      </c>
      <c r="Z44" s="6">
        <v>-0.22</v>
      </c>
      <c r="AA44" s="22">
        <v>21289377</v>
      </c>
    </row>
    <row r="45" spans="1:27" ht="13.5">
      <c r="A45" s="5" t="s">
        <v>49</v>
      </c>
      <c r="B45" s="3"/>
      <c r="C45" s="25">
        <v>8809066</v>
      </c>
      <c r="D45" s="25"/>
      <c r="E45" s="26">
        <v>9235690</v>
      </c>
      <c r="F45" s="27">
        <v>9235690</v>
      </c>
      <c r="G45" s="27">
        <v>654225</v>
      </c>
      <c r="H45" s="27">
        <v>653215</v>
      </c>
      <c r="I45" s="27">
        <v>675021</v>
      </c>
      <c r="J45" s="27">
        <v>1982461</v>
      </c>
      <c r="K45" s="27">
        <v>672181</v>
      </c>
      <c r="L45" s="27">
        <v>660094</v>
      </c>
      <c r="M45" s="27">
        <v>663026</v>
      </c>
      <c r="N45" s="27">
        <v>1995301</v>
      </c>
      <c r="O45" s="27"/>
      <c r="P45" s="27"/>
      <c r="Q45" s="27"/>
      <c r="R45" s="27"/>
      <c r="S45" s="27"/>
      <c r="T45" s="27"/>
      <c r="U45" s="27"/>
      <c r="V45" s="27"/>
      <c r="W45" s="27">
        <v>3977762</v>
      </c>
      <c r="X45" s="27">
        <v>4617846</v>
      </c>
      <c r="Y45" s="27">
        <v>-640084</v>
      </c>
      <c r="Z45" s="7">
        <v>-13.86</v>
      </c>
      <c r="AA45" s="25">
        <v>9235690</v>
      </c>
    </row>
    <row r="46" spans="1:27" ht="13.5">
      <c r="A46" s="5" t="s">
        <v>50</v>
      </c>
      <c r="B46" s="3"/>
      <c r="C46" s="22">
        <v>-416595</v>
      </c>
      <c r="D46" s="22"/>
      <c r="E46" s="23">
        <v>6336038</v>
      </c>
      <c r="F46" s="24">
        <v>6336038</v>
      </c>
      <c r="G46" s="24">
        <v>356448</v>
      </c>
      <c r="H46" s="24">
        <v>392824</v>
      </c>
      <c r="I46" s="24">
        <v>469676</v>
      </c>
      <c r="J46" s="24">
        <v>1218948</v>
      </c>
      <c r="K46" s="24">
        <v>397861</v>
      </c>
      <c r="L46" s="24">
        <v>403855</v>
      </c>
      <c r="M46" s="24">
        <v>405116</v>
      </c>
      <c r="N46" s="24">
        <v>1206832</v>
      </c>
      <c r="O46" s="24"/>
      <c r="P46" s="24"/>
      <c r="Q46" s="24"/>
      <c r="R46" s="24"/>
      <c r="S46" s="24"/>
      <c r="T46" s="24"/>
      <c r="U46" s="24"/>
      <c r="V46" s="24"/>
      <c r="W46" s="24">
        <v>2425780</v>
      </c>
      <c r="X46" s="24">
        <v>3168018</v>
      </c>
      <c r="Y46" s="24">
        <v>-742238</v>
      </c>
      <c r="Z46" s="6">
        <v>-23.43</v>
      </c>
      <c r="AA46" s="22">
        <v>6336038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124779534</v>
      </c>
      <c r="D48" s="40">
        <f>+D28+D32+D38+D42+D47</f>
        <v>0</v>
      </c>
      <c r="E48" s="41">
        <f t="shared" si="9"/>
        <v>126028781</v>
      </c>
      <c r="F48" s="42">
        <f t="shared" si="9"/>
        <v>126028781</v>
      </c>
      <c r="G48" s="42">
        <f t="shared" si="9"/>
        <v>7763794</v>
      </c>
      <c r="H48" s="42">
        <f t="shared" si="9"/>
        <v>10642470</v>
      </c>
      <c r="I48" s="42">
        <f t="shared" si="9"/>
        <v>11356094</v>
      </c>
      <c r="J48" s="42">
        <f t="shared" si="9"/>
        <v>29762358</v>
      </c>
      <c r="K48" s="42">
        <f t="shared" si="9"/>
        <v>9461103</v>
      </c>
      <c r="L48" s="42">
        <f t="shared" si="9"/>
        <v>10019700</v>
      </c>
      <c r="M48" s="42">
        <f t="shared" si="9"/>
        <v>9736897</v>
      </c>
      <c r="N48" s="42">
        <f t="shared" si="9"/>
        <v>29217700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58980058</v>
      </c>
      <c r="X48" s="42">
        <f t="shared" si="9"/>
        <v>62896485</v>
      </c>
      <c r="Y48" s="42">
        <f t="shared" si="9"/>
        <v>-3916427</v>
      </c>
      <c r="Z48" s="43">
        <f>+IF(X48&lt;&gt;0,+(Y48/X48)*100,0)</f>
        <v>-6.226781989486376</v>
      </c>
      <c r="AA48" s="40">
        <f>+AA28+AA32+AA38+AA42+AA47</f>
        <v>126028781</v>
      </c>
    </row>
    <row r="49" spans="1:27" ht="13.5">
      <c r="A49" s="14" t="s">
        <v>58</v>
      </c>
      <c r="B49" s="15"/>
      <c r="C49" s="44">
        <f aca="true" t="shared" si="10" ref="C49:Y49">+C25-C48</f>
        <v>22662552</v>
      </c>
      <c r="D49" s="44">
        <f>+D25-D48</f>
        <v>0</v>
      </c>
      <c r="E49" s="45">
        <f t="shared" si="10"/>
        <v>18362689</v>
      </c>
      <c r="F49" s="46">
        <f t="shared" si="10"/>
        <v>18362689</v>
      </c>
      <c r="G49" s="46">
        <f t="shared" si="10"/>
        <v>13836895</v>
      </c>
      <c r="H49" s="46">
        <f t="shared" si="10"/>
        <v>-4909975</v>
      </c>
      <c r="I49" s="46">
        <f t="shared" si="10"/>
        <v>-5804944</v>
      </c>
      <c r="J49" s="46">
        <f t="shared" si="10"/>
        <v>3121976</v>
      </c>
      <c r="K49" s="46">
        <f t="shared" si="10"/>
        <v>-4644766</v>
      </c>
      <c r="L49" s="46">
        <f t="shared" si="10"/>
        <v>4490340</v>
      </c>
      <c r="M49" s="46">
        <f t="shared" si="10"/>
        <v>-4763850</v>
      </c>
      <c r="N49" s="46">
        <f t="shared" si="10"/>
        <v>-4918276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-1796300</v>
      </c>
      <c r="X49" s="46">
        <f>IF(F25=F48,0,X25-X48)</f>
        <v>19503648</v>
      </c>
      <c r="Y49" s="46">
        <f t="shared" si="10"/>
        <v>-21299948</v>
      </c>
      <c r="Z49" s="47">
        <f>+IF(X49&lt;&gt;0,+(Y49/X49)*100,0)</f>
        <v>-109.21007187988627</v>
      </c>
      <c r="AA49" s="44">
        <f>+AA25-AA48</f>
        <v>18362689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43770287</v>
      </c>
      <c r="D5" s="19">
        <f>SUM(D6:D8)</f>
        <v>0</v>
      </c>
      <c r="E5" s="20">
        <f t="shared" si="0"/>
        <v>42547789</v>
      </c>
      <c r="F5" s="21">
        <f t="shared" si="0"/>
        <v>42547789</v>
      </c>
      <c r="G5" s="21">
        <f t="shared" si="0"/>
        <v>10948603</v>
      </c>
      <c r="H5" s="21">
        <f t="shared" si="0"/>
        <v>7929610</v>
      </c>
      <c r="I5" s="21">
        <f t="shared" si="0"/>
        <v>2295665</v>
      </c>
      <c r="J5" s="21">
        <f t="shared" si="0"/>
        <v>21173878</v>
      </c>
      <c r="K5" s="21">
        <f t="shared" si="0"/>
        <v>1246817</v>
      </c>
      <c r="L5" s="21">
        <f t="shared" si="0"/>
        <v>5969863</v>
      </c>
      <c r="M5" s="21">
        <f t="shared" si="0"/>
        <v>1409269</v>
      </c>
      <c r="N5" s="21">
        <f t="shared" si="0"/>
        <v>8625949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29799827</v>
      </c>
      <c r="X5" s="21">
        <f t="shared" si="0"/>
        <v>30806178</v>
      </c>
      <c r="Y5" s="21">
        <f t="shared" si="0"/>
        <v>-1006351</v>
      </c>
      <c r="Z5" s="4">
        <f>+IF(X5&lt;&gt;0,+(Y5/X5)*100,0)</f>
        <v>-3.2667181238776197</v>
      </c>
      <c r="AA5" s="19">
        <f>SUM(AA6:AA8)</f>
        <v>42547789</v>
      </c>
    </row>
    <row r="6" spans="1:27" ht="13.5">
      <c r="A6" s="5" t="s">
        <v>33</v>
      </c>
      <c r="B6" s="3"/>
      <c r="C6" s="22">
        <v>5639413</v>
      </c>
      <c r="D6" s="22"/>
      <c r="E6" s="23">
        <v>3238259</v>
      </c>
      <c r="F6" s="24">
        <v>3238259</v>
      </c>
      <c r="G6" s="24">
        <v>68744</v>
      </c>
      <c r="H6" s="24">
        <v>1087285</v>
      </c>
      <c r="I6" s="24">
        <v>1095968</v>
      </c>
      <c r="J6" s="24">
        <v>2251997</v>
      </c>
      <c r="K6" s="24">
        <v>33831</v>
      </c>
      <c r="L6" s="24">
        <v>966102</v>
      </c>
      <c r="M6" s="24">
        <v>65300</v>
      </c>
      <c r="N6" s="24">
        <v>1065233</v>
      </c>
      <c r="O6" s="24"/>
      <c r="P6" s="24"/>
      <c r="Q6" s="24"/>
      <c r="R6" s="24"/>
      <c r="S6" s="24"/>
      <c r="T6" s="24"/>
      <c r="U6" s="24"/>
      <c r="V6" s="24"/>
      <c r="W6" s="24">
        <v>3317230</v>
      </c>
      <c r="X6" s="24">
        <v>2841000</v>
      </c>
      <c r="Y6" s="24">
        <v>476230</v>
      </c>
      <c r="Z6" s="6">
        <v>16.76</v>
      </c>
      <c r="AA6" s="22">
        <v>3238259</v>
      </c>
    </row>
    <row r="7" spans="1:27" ht="13.5">
      <c r="A7" s="5" t="s">
        <v>34</v>
      </c>
      <c r="B7" s="3"/>
      <c r="C7" s="25">
        <v>38082526</v>
      </c>
      <c r="D7" s="25"/>
      <c r="E7" s="26">
        <v>39235190</v>
      </c>
      <c r="F7" s="27">
        <v>39235190</v>
      </c>
      <c r="G7" s="27">
        <v>10873702</v>
      </c>
      <c r="H7" s="27">
        <v>6839193</v>
      </c>
      <c r="I7" s="27">
        <v>1195247</v>
      </c>
      <c r="J7" s="27">
        <v>18908142</v>
      </c>
      <c r="K7" s="27">
        <v>1202820</v>
      </c>
      <c r="L7" s="27">
        <v>4999517</v>
      </c>
      <c r="M7" s="27">
        <v>1335308</v>
      </c>
      <c r="N7" s="27">
        <v>7537645</v>
      </c>
      <c r="O7" s="27"/>
      <c r="P7" s="27"/>
      <c r="Q7" s="27"/>
      <c r="R7" s="27"/>
      <c r="S7" s="27"/>
      <c r="T7" s="27"/>
      <c r="U7" s="27"/>
      <c r="V7" s="27"/>
      <c r="W7" s="27">
        <v>26445787</v>
      </c>
      <c r="X7" s="27">
        <v>27916128</v>
      </c>
      <c r="Y7" s="27">
        <v>-1470341</v>
      </c>
      <c r="Z7" s="7">
        <v>-5.27</v>
      </c>
      <c r="AA7" s="25">
        <v>39235190</v>
      </c>
    </row>
    <row r="8" spans="1:27" ht="13.5">
      <c r="A8" s="5" t="s">
        <v>35</v>
      </c>
      <c r="B8" s="3"/>
      <c r="C8" s="22">
        <v>48348</v>
      </c>
      <c r="D8" s="22"/>
      <c r="E8" s="23">
        <v>74340</v>
      </c>
      <c r="F8" s="24">
        <v>74340</v>
      </c>
      <c r="G8" s="24">
        <v>6157</v>
      </c>
      <c r="H8" s="24">
        <v>3132</v>
      </c>
      <c r="I8" s="24">
        <v>4450</v>
      </c>
      <c r="J8" s="24">
        <v>13739</v>
      </c>
      <c r="K8" s="24">
        <v>10166</v>
      </c>
      <c r="L8" s="24">
        <v>4244</v>
      </c>
      <c r="M8" s="24">
        <v>8661</v>
      </c>
      <c r="N8" s="24">
        <v>23071</v>
      </c>
      <c r="O8" s="24"/>
      <c r="P8" s="24"/>
      <c r="Q8" s="24"/>
      <c r="R8" s="24"/>
      <c r="S8" s="24"/>
      <c r="T8" s="24"/>
      <c r="U8" s="24"/>
      <c r="V8" s="24"/>
      <c r="W8" s="24">
        <v>36810</v>
      </c>
      <c r="X8" s="24">
        <v>49050</v>
      </c>
      <c r="Y8" s="24">
        <v>-12240</v>
      </c>
      <c r="Z8" s="6">
        <v>-24.95</v>
      </c>
      <c r="AA8" s="22">
        <v>74340</v>
      </c>
    </row>
    <row r="9" spans="1:27" ht="13.5">
      <c r="A9" s="2" t="s">
        <v>36</v>
      </c>
      <c r="B9" s="3"/>
      <c r="C9" s="19">
        <f aca="true" t="shared" si="1" ref="C9:Y9">SUM(C10:C14)</f>
        <v>23648347</v>
      </c>
      <c r="D9" s="19">
        <f>SUM(D10:D14)</f>
        <v>0</v>
      </c>
      <c r="E9" s="20">
        <f t="shared" si="1"/>
        <v>8744166</v>
      </c>
      <c r="F9" s="21">
        <f t="shared" si="1"/>
        <v>8744166</v>
      </c>
      <c r="G9" s="21">
        <f t="shared" si="1"/>
        <v>133927</v>
      </c>
      <c r="H9" s="21">
        <f t="shared" si="1"/>
        <v>99952</v>
      </c>
      <c r="I9" s="21">
        <f t="shared" si="1"/>
        <v>113055</v>
      </c>
      <c r="J9" s="21">
        <f t="shared" si="1"/>
        <v>346934</v>
      </c>
      <c r="K9" s="21">
        <f t="shared" si="1"/>
        <v>1254898</v>
      </c>
      <c r="L9" s="21">
        <f t="shared" si="1"/>
        <v>113424</v>
      </c>
      <c r="M9" s="21">
        <f t="shared" si="1"/>
        <v>394132</v>
      </c>
      <c r="N9" s="21">
        <f t="shared" si="1"/>
        <v>1762454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2109388</v>
      </c>
      <c r="X9" s="21">
        <f t="shared" si="1"/>
        <v>2611917</v>
      </c>
      <c r="Y9" s="21">
        <f t="shared" si="1"/>
        <v>-502529</v>
      </c>
      <c r="Z9" s="4">
        <f>+IF(X9&lt;&gt;0,+(Y9/X9)*100,0)</f>
        <v>-19.23985333377745</v>
      </c>
      <c r="AA9" s="19">
        <f>SUM(AA10:AA14)</f>
        <v>8744166</v>
      </c>
    </row>
    <row r="10" spans="1:27" ht="13.5">
      <c r="A10" s="5" t="s">
        <v>37</v>
      </c>
      <c r="B10" s="3"/>
      <c r="C10" s="22">
        <v>1434627</v>
      </c>
      <c r="D10" s="22"/>
      <c r="E10" s="23">
        <v>1410135</v>
      </c>
      <c r="F10" s="24">
        <v>1410135</v>
      </c>
      <c r="G10" s="24">
        <v>69780</v>
      </c>
      <c r="H10" s="24">
        <v>53531</v>
      </c>
      <c r="I10" s="24">
        <v>64414</v>
      </c>
      <c r="J10" s="24">
        <v>187725</v>
      </c>
      <c r="K10" s="24">
        <v>453645</v>
      </c>
      <c r="L10" s="24">
        <v>54689</v>
      </c>
      <c r="M10" s="24">
        <v>53377</v>
      </c>
      <c r="N10" s="24">
        <v>561711</v>
      </c>
      <c r="O10" s="24"/>
      <c r="P10" s="24"/>
      <c r="Q10" s="24"/>
      <c r="R10" s="24"/>
      <c r="S10" s="24"/>
      <c r="T10" s="24"/>
      <c r="U10" s="24"/>
      <c r="V10" s="24"/>
      <c r="W10" s="24">
        <v>749436</v>
      </c>
      <c r="X10" s="24">
        <v>687000</v>
      </c>
      <c r="Y10" s="24">
        <v>62436</v>
      </c>
      <c r="Z10" s="6">
        <v>9.09</v>
      </c>
      <c r="AA10" s="22">
        <v>1410135</v>
      </c>
    </row>
    <row r="11" spans="1:27" ht="13.5">
      <c r="A11" s="5" t="s">
        <v>38</v>
      </c>
      <c r="B11" s="3"/>
      <c r="C11" s="22">
        <v>145443</v>
      </c>
      <c r="D11" s="22"/>
      <c r="E11" s="23">
        <v>101811</v>
      </c>
      <c r="F11" s="24">
        <v>101811</v>
      </c>
      <c r="G11" s="24">
        <v>329</v>
      </c>
      <c r="H11" s="24">
        <v>1356</v>
      </c>
      <c r="I11" s="24">
        <v>4520</v>
      </c>
      <c r="J11" s="24">
        <v>6205</v>
      </c>
      <c r="K11" s="24">
        <v>20551</v>
      </c>
      <c r="L11" s="24">
        <v>9252</v>
      </c>
      <c r="M11" s="24">
        <v>34314</v>
      </c>
      <c r="N11" s="24">
        <v>64117</v>
      </c>
      <c r="O11" s="24"/>
      <c r="P11" s="24"/>
      <c r="Q11" s="24"/>
      <c r="R11" s="24"/>
      <c r="S11" s="24"/>
      <c r="T11" s="24"/>
      <c r="U11" s="24"/>
      <c r="V11" s="24"/>
      <c r="W11" s="24">
        <v>70322</v>
      </c>
      <c r="X11" s="24">
        <v>59390</v>
      </c>
      <c r="Y11" s="24">
        <v>10932</v>
      </c>
      <c r="Z11" s="6">
        <v>18.41</v>
      </c>
      <c r="AA11" s="22">
        <v>101811</v>
      </c>
    </row>
    <row r="12" spans="1:27" ht="13.5">
      <c r="A12" s="5" t="s">
        <v>39</v>
      </c>
      <c r="B12" s="3"/>
      <c r="C12" s="22">
        <v>21037314</v>
      </c>
      <c r="D12" s="22"/>
      <c r="E12" s="23">
        <v>7196300</v>
      </c>
      <c r="F12" s="24">
        <v>7196300</v>
      </c>
      <c r="G12" s="24">
        <v>60940</v>
      </c>
      <c r="H12" s="24">
        <v>39207</v>
      </c>
      <c r="I12" s="24">
        <v>41563</v>
      </c>
      <c r="J12" s="24">
        <v>141710</v>
      </c>
      <c r="K12" s="24">
        <v>778142</v>
      </c>
      <c r="L12" s="24">
        <v>46920</v>
      </c>
      <c r="M12" s="24">
        <v>303632</v>
      </c>
      <c r="N12" s="24">
        <v>1128694</v>
      </c>
      <c r="O12" s="24"/>
      <c r="P12" s="24"/>
      <c r="Q12" s="24"/>
      <c r="R12" s="24"/>
      <c r="S12" s="24"/>
      <c r="T12" s="24"/>
      <c r="U12" s="24"/>
      <c r="V12" s="24"/>
      <c r="W12" s="24">
        <v>1270404</v>
      </c>
      <c r="X12" s="24">
        <v>1850992</v>
      </c>
      <c r="Y12" s="24">
        <v>-580588</v>
      </c>
      <c r="Z12" s="6">
        <v>-31.37</v>
      </c>
      <c r="AA12" s="22">
        <v>7196300</v>
      </c>
    </row>
    <row r="13" spans="1:27" ht="13.5">
      <c r="A13" s="5" t="s">
        <v>40</v>
      </c>
      <c r="B13" s="3"/>
      <c r="C13" s="22">
        <v>1030963</v>
      </c>
      <c r="D13" s="22"/>
      <c r="E13" s="23">
        <v>35920</v>
      </c>
      <c r="F13" s="24">
        <v>35920</v>
      </c>
      <c r="G13" s="24">
        <v>2878</v>
      </c>
      <c r="H13" s="24">
        <v>5858</v>
      </c>
      <c r="I13" s="24">
        <v>2558</v>
      </c>
      <c r="J13" s="24">
        <v>11294</v>
      </c>
      <c r="K13" s="24">
        <v>2560</v>
      </c>
      <c r="L13" s="24">
        <v>2563</v>
      </c>
      <c r="M13" s="24">
        <v>2809</v>
      </c>
      <c r="N13" s="24">
        <v>7932</v>
      </c>
      <c r="O13" s="24"/>
      <c r="P13" s="24"/>
      <c r="Q13" s="24"/>
      <c r="R13" s="24"/>
      <c r="S13" s="24"/>
      <c r="T13" s="24"/>
      <c r="U13" s="24"/>
      <c r="V13" s="24"/>
      <c r="W13" s="24">
        <v>19226</v>
      </c>
      <c r="X13" s="24">
        <v>14535</v>
      </c>
      <c r="Y13" s="24">
        <v>4691</v>
      </c>
      <c r="Z13" s="6">
        <v>32.27</v>
      </c>
      <c r="AA13" s="22">
        <v>35920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14818629</v>
      </c>
      <c r="D15" s="19">
        <f>SUM(D16:D18)</f>
        <v>0</v>
      </c>
      <c r="E15" s="20">
        <f t="shared" si="2"/>
        <v>14693716</v>
      </c>
      <c r="F15" s="21">
        <f t="shared" si="2"/>
        <v>14693716</v>
      </c>
      <c r="G15" s="21">
        <f t="shared" si="2"/>
        <v>840</v>
      </c>
      <c r="H15" s="21">
        <f t="shared" si="2"/>
        <v>404737</v>
      </c>
      <c r="I15" s="21">
        <f t="shared" si="2"/>
        <v>610</v>
      </c>
      <c r="J15" s="21">
        <f t="shared" si="2"/>
        <v>406187</v>
      </c>
      <c r="K15" s="21">
        <f t="shared" si="2"/>
        <v>2110</v>
      </c>
      <c r="L15" s="21">
        <f t="shared" si="2"/>
        <v>305447</v>
      </c>
      <c r="M15" s="21">
        <f t="shared" si="2"/>
        <v>600</v>
      </c>
      <c r="N15" s="21">
        <f t="shared" si="2"/>
        <v>308157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714344</v>
      </c>
      <c r="X15" s="21">
        <f t="shared" si="2"/>
        <v>8470520</v>
      </c>
      <c r="Y15" s="21">
        <f t="shared" si="2"/>
        <v>-7756176</v>
      </c>
      <c r="Z15" s="4">
        <f>+IF(X15&lt;&gt;0,+(Y15/X15)*100,0)</f>
        <v>-91.5667042873401</v>
      </c>
      <c r="AA15" s="19">
        <f>SUM(AA16:AA18)</f>
        <v>14693716</v>
      </c>
    </row>
    <row r="16" spans="1:27" ht="13.5">
      <c r="A16" s="5" t="s">
        <v>43</v>
      </c>
      <c r="B16" s="3"/>
      <c r="C16" s="22">
        <v>1234627</v>
      </c>
      <c r="D16" s="22"/>
      <c r="E16" s="23">
        <v>1800000</v>
      </c>
      <c r="F16" s="24">
        <v>1800000</v>
      </c>
      <c r="G16" s="24"/>
      <c r="H16" s="24">
        <v>400000</v>
      </c>
      <c r="I16" s="24"/>
      <c r="J16" s="24">
        <v>400000</v>
      </c>
      <c r="K16" s="24"/>
      <c r="L16" s="24">
        <v>300000</v>
      </c>
      <c r="M16" s="24"/>
      <c r="N16" s="24">
        <v>300000</v>
      </c>
      <c r="O16" s="24"/>
      <c r="P16" s="24"/>
      <c r="Q16" s="24"/>
      <c r="R16" s="24"/>
      <c r="S16" s="24"/>
      <c r="T16" s="24"/>
      <c r="U16" s="24"/>
      <c r="V16" s="24"/>
      <c r="W16" s="24">
        <v>700000</v>
      </c>
      <c r="X16" s="24">
        <v>881820</v>
      </c>
      <c r="Y16" s="24">
        <v>-181820</v>
      </c>
      <c r="Z16" s="6">
        <v>-20.62</v>
      </c>
      <c r="AA16" s="22">
        <v>1800000</v>
      </c>
    </row>
    <row r="17" spans="1:27" ht="13.5">
      <c r="A17" s="5" t="s">
        <v>44</v>
      </c>
      <c r="B17" s="3"/>
      <c r="C17" s="22">
        <v>13584002</v>
      </c>
      <c r="D17" s="22"/>
      <c r="E17" s="23">
        <v>12893716</v>
      </c>
      <c r="F17" s="24">
        <v>12893716</v>
      </c>
      <c r="G17" s="24">
        <v>840</v>
      </c>
      <c r="H17" s="24">
        <v>4737</v>
      </c>
      <c r="I17" s="24">
        <v>610</v>
      </c>
      <c r="J17" s="24">
        <v>6187</v>
      </c>
      <c r="K17" s="24">
        <v>2110</v>
      </c>
      <c r="L17" s="24">
        <v>5447</v>
      </c>
      <c r="M17" s="24">
        <v>600</v>
      </c>
      <c r="N17" s="24">
        <v>8157</v>
      </c>
      <c r="O17" s="24"/>
      <c r="P17" s="24"/>
      <c r="Q17" s="24"/>
      <c r="R17" s="24"/>
      <c r="S17" s="24"/>
      <c r="T17" s="24"/>
      <c r="U17" s="24"/>
      <c r="V17" s="24"/>
      <c r="W17" s="24">
        <v>14344</v>
      </c>
      <c r="X17" s="24">
        <v>7588700</v>
      </c>
      <c r="Y17" s="24">
        <v>-7574356</v>
      </c>
      <c r="Z17" s="6">
        <v>-99.81</v>
      </c>
      <c r="AA17" s="22">
        <v>12893716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116047803</v>
      </c>
      <c r="D19" s="19">
        <f>SUM(D20:D23)</f>
        <v>0</v>
      </c>
      <c r="E19" s="20">
        <f t="shared" si="3"/>
        <v>163455226</v>
      </c>
      <c r="F19" s="21">
        <f t="shared" si="3"/>
        <v>163455226</v>
      </c>
      <c r="G19" s="21">
        <f t="shared" si="3"/>
        <v>9422416</v>
      </c>
      <c r="H19" s="21">
        <f t="shared" si="3"/>
        <v>17811571</v>
      </c>
      <c r="I19" s="21">
        <f t="shared" si="3"/>
        <v>8949668</v>
      </c>
      <c r="J19" s="21">
        <f t="shared" si="3"/>
        <v>36183655</v>
      </c>
      <c r="K19" s="21">
        <f t="shared" si="3"/>
        <v>8435397</v>
      </c>
      <c r="L19" s="21">
        <f t="shared" si="3"/>
        <v>15050568</v>
      </c>
      <c r="M19" s="21">
        <f t="shared" si="3"/>
        <v>8020549</v>
      </c>
      <c r="N19" s="21">
        <f t="shared" si="3"/>
        <v>31506514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67690169</v>
      </c>
      <c r="X19" s="21">
        <f t="shared" si="3"/>
        <v>98314951</v>
      </c>
      <c r="Y19" s="21">
        <f t="shared" si="3"/>
        <v>-30624782</v>
      </c>
      <c r="Z19" s="4">
        <f>+IF(X19&lt;&gt;0,+(Y19/X19)*100,0)</f>
        <v>-31.149669189175512</v>
      </c>
      <c r="AA19" s="19">
        <f>SUM(AA20:AA23)</f>
        <v>163455226</v>
      </c>
    </row>
    <row r="20" spans="1:27" ht="13.5">
      <c r="A20" s="5" t="s">
        <v>47</v>
      </c>
      <c r="B20" s="3"/>
      <c r="C20" s="22">
        <v>60589837</v>
      </c>
      <c r="D20" s="22"/>
      <c r="E20" s="23">
        <v>75900310</v>
      </c>
      <c r="F20" s="24">
        <v>75900310</v>
      </c>
      <c r="G20" s="24">
        <v>5816558</v>
      </c>
      <c r="H20" s="24">
        <v>6726807</v>
      </c>
      <c r="I20" s="24">
        <v>5313224</v>
      </c>
      <c r="J20" s="24">
        <v>17856589</v>
      </c>
      <c r="K20" s="24">
        <v>4908092</v>
      </c>
      <c r="L20" s="24">
        <v>4778173</v>
      </c>
      <c r="M20" s="24">
        <v>4526042</v>
      </c>
      <c r="N20" s="24">
        <v>14212307</v>
      </c>
      <c r="O20" s="24"/>
      <c r="P20" s="24"/>
      <c r="Q20" s="24"/>
      <c r="R20" s="24"/>
      <c r="S20" s="24"/>
      <c r="T20" s="24"/>
      <c r="U20" s="24"/>
      <c r="V20" s="24"/>
      <c r="W20" s="24">
        <v>32068896</v>
      </c>
      <c r="X20" s="24">
        <v>42970269</v>
      </c>
      <c r="Y20" s="24">
        <v>-10901373</v>
      </c>
      <c r="Z20" s="6">
        <v>-25.37</v>
      </c>
      <c r="AA20" s="22">
        <v>75900310</v>
      </c>
    </row>
    <row r="21" spans="1:27" ht="13.5">
      <c r="A21" s="5" t="s">
        <v>48</v>
      </c>
      <c r="B21" s="3"/>
      <c r="C21" s="22">
        <v>25603450</v>
      </c>
      <c r="D21" s="22"/>
      <c r="E21" s="23">
        <v>45960953</v>
      </c>
      <c r="F21" s="24">
        <v>45960953</v>
      </c>
      <c r="G21" s="24">
        <v>1700645</v>
      </c>
      <c r="H21" s="24">
        <v>3600165</v>
      </c>
      <c r="I21" s="24">
        <v>1734776</v>
      </c>
      <c r="J21" s="24">
        <v>7035586</v>
      </c>
      <c r="K21" s="24">
        <v>1621381</v>
      </c>
      <c r="L21" s="24">
        <v>3664509</v>
      </c>
      <c r="M21" s="24">
        <v>1586793</v>
      </c>
      <c r="N21" s="24">
        <v>6872683</v>
      </c>
      <c r="O21" s="24"/>
      <c r="P21" s="24"/>
      <c r="Q21" s="24"/>
      <c r="R21" s="24"/>
      <c r="S21" s="24"/>
      <c r="T21" s="24"/>
      <c r="U21" s="24"/>
      <c r="V21" s="24"/>
      <c r="W21" s="24">
        <v>13908269</v>
      </c>
      <c r="X21" s="24">
        <v>26599900</v>
      </c>
      <c r="Y21" s="24">
        <v>-12691631</v>
      </c>
      <c r="Z21" s="6">
        <v>-47.71</v>
      </c>
      <c r="AA21" s="22">
        <v>45960953</v>
      </c>
    </row>
    <row r="22" spans="1:27" ht="13.5">
      <c r="A22" s="5" t="s">
        <v>49</v>
      </c>
      <c r="B22" s="3"/>
      <c r="C22" s="25">
        <v>18167335</v>
      </c>
      <c r="D22" s="25"/>
      <c r="E22" s="26">
        <v>25981911</v>
      </c>
      <c r="F22" s="27">
        <v>25981911</v>
      </c>
      <c r="G22" s="27">
        <v>1211026</v>
      </c>
      <c r="H22" s="27">
        <v>4646939</v>
      </c>
      <c r="I22" s="27">
        <v>1206086</v>
      </c>
      <c r="J22" s="27">
        <v>7064051</v>
      </c>
      <c r="K22" s="27">
        <v>1214352</v>
      </c>
      <c r="L22" s="27">
        <v>4106432</v>
      </c>
      <c r="M22" s="27">
        <v>1210405</v>
      </c>
      <c r="N22" s="27">
        <v>6531189</v>
      </c>
      <c r="O22" s="27"/>
      <c r="P22" s="27"/>
      <c r="Q22" s="27"/>
      <c r="R22" s="27"/>
      <c r="S22" s="27"/>
      <c r="T22" s="27"/>
      <c r="U22" s="27"/>
      <c r="V22" s="27"/>
      <c r="W22" s="27">
        <v>13595240</v>
      </c>
      <c r="X22" s="27">
        <v>17984189</v>
      </c>
      <c r="Y22" s="27">
        <v>-4388949</v>
      </c>
      <c r="Z22" s="7">
        <v>-24.4</v>
      </c>
      <c r="AA22" s="25">
        <v>25981911</v>
      </c>
    </row>
    <row r="23" spans="1:27" ht="13.5">
      <c r="A23" s="5" t="s">
        <v>50</v>
      </c>
      <c r="B23" s="3"/>
      <c r="C23" s="22">
        <v>11687181</v>
      </c>
      <c r="D23" s="22"/>
      <c r="E23" s="23">
        <v>15612052</v>
      </c>
      <c r="F23" s="24">
        <v>15612052</v>
      </c>
      <c r="G23" s="24">
        <v>694187</v>
      </c>
      <c r="H23" s="24">
        <v>2837660</v>
      </c>
      <c r="I23" s="24">
        <v>695582</v>
      </c>
      <c r="J23" s="24">
        <v>4227429</v>
      </c>
      <c r="K23" s="24">
        <v>691572</v>
      </c>
      <c r="L23" s="24">
        <v>2501454</v>
      </c>
      <c r="M23" s="24">
        <v>697309</v>
      </c>
      <c r="N23" s="24">
        <v>3890335</v>
      </c>
      <c r="O23" s="24"/>
      <c r="P23" s="24"/>
      <c r="Q23" s="24"/>
      <c r="R23" s="24"/>
      <c r="S23" s="24"/>
      <c r="T23" s="24"/>
      <c r="U23" s="24"/>
      <c r="V23" s="24"/>
      <c r="W23" s="24">
        <v>8117764</v>
      </c>
      <c r="X23" s="24">
        <v>10760593</v>
      </c>
      <c r="Y23" s="24">
        <v>-2642829</v>
      </c>
      <c r="Z23" s="6">
        <v>-24.56</v>
      </c>
      <c r="AA23" s="22">
        <v>15612052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198285066</v>
      </c>
      <c r="D25" s="40">
        <f>+D5+D9+D15+D19+D24</f>
        <v>0</v>
      </c>
      <c r="E25" s="41">
        <f t="shared" si="4"/>
        <v>229440897</v>
      </c>
      <c r="F25" s="42">
        <f t="shared" si="4"/>
        <v>229440897</v>
      </c>
      <c r="G25" s="42">
        <f t="shared" si="4"/>
        <v>20505786</v>
      </c>
      <c r="H25" s="42">
        <f t="shared" si="4"/>
        <v>26245870</v>
      </c>
      <c r="I25" s="42">
        <f t="shared" si="4"/>
        <v>11358998</v>
      </c>
      <c r="J25" s="42">
        <f t="shared" si="4"/>
        <v>58110654</v>
      </c>
      <c r="K25" s="42">
        <f t="shared" si="4"/>
        <v>10939222</v>
      </c>
      <c r="L25" s="42">
        <f t="shared" si="4"/>
        <v>21439302</v>
      </c>
      <c r="M25" s="42">
        <f t="shared" si="4"/>
        <v>9824550</v>
      </c>
      <c r="N25" s="42">
        <f t="shared" si="4"/>
        <v>42203074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100313728</v>
      </c>
      <c r="X25" s="42">
        <f t="shared" si="4"/>
        <v>140203566</v>
      </c>
      <c r="Y25" s="42">
        <f t="shared" si="4"/>
        <v>-39889838</v>
      </c>
      <c r="Z25" s="43">
        <f>+IF(X25&lt;&gt;0,+(Y25/X25)*100,0)</f>
        <v>-28.451371914463287</v>
      </c>
      <c r="AA25" s="40">
        <f>+AA5+AA9+AA15+AA19+AA24</f>
        <v>229440897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44888371</v>
      </c>
      <c r="D28" s="19">
        <f>SUM(D29:D31)</f>
        <v>0</v>
      </c>
      <c r="E28" s="20">
        <f t="shared" si="5"/>
        <v>43503419</v>
      </c>
      <c r="F28" s="21">
        <f t="shared" si="5"/>
        <v>43503419</v>
      </c>
      <c r="G28" s="21">
        <f t="shared" si="5"/>
        <v>4055199</v>
      </c>
      <c r="H28" s="21">
        <f t="shared" si="5"/>
        <v>2652283</v>
      </c>
      <c r="I28" s="21">
        <f t="shared" si="5"/>
        <v>2474021</v>
      </c>
      <c r="J28" s="21">
        <f t="shared" si="5"/>
        <v>9181503</v>
      </c>
      <c r="K28" s="21">
        <f t="shared" si="5"/>
        <v>3358588</v>
      </c>
      <c r="L28" s="21">
        <f t="shared" si="5"/>
        <v>2020574</v>
      </c>
      <c r="M28" s="21">
        <f t="shared" si="5"/>
        <v>3168585</v>
      </c>
      <c r="N28" s="21">
        <f t="shared" si="5"/>
        <v>8547747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17729250</v>
      </c>
      <c r="X28" s="21">
        <f t="shared" si="5"/>
        <v>20290400</v>
      </c>
      <c r="Y28" s="21">
        <f t="shared" si="5"/>
        <v>-2561150</v>
      </c>
      <c r="Z28" s="4">
        <f>+IF(X28&lt;&gt;0,+(Y28/X28)*100,0)</f>
        <v>-12.62247171075977</v>
      </c>
      <c r="AA28" s="19">
        <f>SUM(AA29:AA31)</f>
        <v>43503419</v>
      </c>
    </row>
    <row r="29" spans="1:27" ht="13.5">
      <c r="A29" s="5" t="s">
        <v>33</v>
      </c>
      <c r="B29" s="3"/>
      <c r="C29" s="22">
        <v>15493594</v>
      </c>
      <c r="D29" s="22"/>
      <c r="E29" s="23">
        <v>12679680</v>
      </c>
      <c r="F29" s="24">
        <v>12679680</v>
      </c>
      <c r="G29" s="24">
        <v>1421906</v>
      </c>
      <c r="H29" s="24">
        <v>822720</v>
      </c>
      <c r="I29" s="24">
        <v>772341</v>
      </c>
      <c r="J29" s="24">
        <v>3016967</v>
      </c>
      <c r="K29" s="24">
        <v>813967</v>
      </c>
      <c r="L29" s="24">
        <v>706437</v>
      </c>
      <c r="M29" s="24">
        <v>990004</v>
      </c>
      <c r="N29" s="24">
        <v>2510408</v>
      </c>
      <c r="O29" s="24"/>
      <c r="P29" s="24"/>
      <c r="Q29" s="24"/>
      <c r="R29" s="24"/>
      <c r="S29" s="24"/>
      <c r="T29" s="24"/>
      <c r="U29" s="24"/>
      <c r="V29" s="24"/>
      <c r="W29" s="24">
        <v>5527375</v>
      </c>
      <c r="X29" s="24">
        <v>6067000</v>
      </c>
      <c r="Y29" s="24">
        <v>-539625</v>
      </c>
      <c r="Z29" s="6">
        <v>-8.89</v>
      </c>
      <c r="AA29" s="22">
        <v>12679680</v>
      </c>
    </row>
    <row r="30" spans="1:27" ht="13.5">
      <c r="A30" s="5" t="s">
        <v>34</v>
      </c>
      <c r="B30" s="3"/>
      <c r="C30" s="25">
        <v>18325324</v>
      </c>
      <c r="D30" s="25"/>
      <c r="E30" s="26">
        <v>18909692</v>
      </c>
      <c r="F30" s="27">
        <v>18909692</v>
      </c>
      <c r="G30" s="27">
        <v>1624916</v>
      </c>
      <c r="H30" s="27">
        <v>1058722</v>
      </c>
      <c r="I30" s="27">
        <v>881246</v>
      </c>
      <c r="J30" s="27">
        <v>3564884</v>
      </c>
      <c r="K30" s="27">
        <v>1333132</v>
      </c>
      <c r="L30" s="27">
        <v>849605</v>
      </c>
      <c r="M30" s="27">
        <v>941472</v>
      </c>
      <c r="N30" s="27">
        <v>3124209</v>
      </c>
      <c r="O30" s="27"/>
      <c r="P30" s="27"/>
      <c r="Q30" s="27"/>
      <c r="R30" s="27"/>
      <c r="S30" s="27"/>
      <c r="T30" s="27"/>
      <c r="U30" s="27"/>
      <c r="V30" s="27"/>
      <c r="W30" s="27">
        <v>6689093</v>
      </c>
      <c r="X30" s="27">
        <v>8255115</v>
      </c>
      <c r="Y30" s="27">
        <v>-1566022</v>
      </c>
      <c r="Z30" s="7">
        <v>-18.97</v>
      </c>
      <c r="AA30" s="25">
        <v>18909692</v>
      </c>
    </row>
    <row r="31" spans="1:27" ht="13.5">
      <c r="A31" s="5" t="s">
        <v>35</v>
      </c>
      <c r="B31" s="3"/>
      <c r="C31" s="22">
        <v>11069453</v>
      </c>
      <c r="D31" s="22"/>
      <c r="E31" s="23">
        <v>11914047</v>
      </c>
      <c r="F31" s="24">
        <v>11914047</v>
      </c>
      <c r="G31" s="24">
        <v>1008377</v>
      </c>
      <c r="H31" s="24">
        <v>770841</v>
      </c>
      <c r="I31" s="24">
        <v>820434</v>
      </c>
      <c r="J31" s="24">
        <v>2599652</v>
      </c>
      <c r="K31" s="24">
        <v>1211489</v>
      </c>
      <c r="L31" s="24">
        <v>464532</v>
      </c>
      <c r="M31" s="24">
        <v>1237109</v>
      </c>
      <c r="N31" s="24">
        <v>2913130</v>
      </c>
      <c r="O31" s="24"/>
      <c r="P31" s="24"/>
      <c r="Q31" s="24"/>
      <c r="R31" s="24"/>
      <c r="S31" s="24"/>
      <c r="T31" s="24"/>
      <c r="U31" s="24"/>
      <c r="V31" s="24"/>
      <c r="W31" s="24">
        <v>5512782</v>
      </c>
      <c r="X31" s="24">
        <v>5968285</v>
      </c>
      <c r="Y31" s="24">
        <v>-455503</v>
      </c>
      <c r="Z31" s="6">
        <v>-7.63</v>
      </c>
      <c r="AA31" s="22">
        <v>11914047</v>
      </c>
    </row>
    <row r="32" spans="1:27" ht="13.5">
      <c r="A32" s="2" t="s">
        <v>36</v>
      </c>
      <c r="B32" s="3"/>
      <c r="C32" s="19">
        <f aca="true" t="shared" si="6" ref="C32:Y32">SUM(C33:C37)</f>
        <v>35255998</v>
      </c>
      <c r="D32" s="19">
        <f>SUM(D33:D37)</f>
        <v>0</v>
      </c>
      <c r="E32" s="20">
        <f t="shared" si="6"/>
        <v>25763914</v>
      </c>
      <c r="F32" s="21">
        <f t="shared" si="6"/>
        <v>25763914</v>
      </c>
      <c r="G32" s="21">
        <f t="shared" si="6"/>
        <v>1643289</v>
      </c>
      <c r="H32" s="21">
        <f t="shared" si="6"/>
        <v>1692724</v>
      </c>
      <c r="I32" s="21">
        <f t="shared" si="6"/>
        <v>1658115</v>
      </c>
      <c r="J32" s="21">
        <f t="shared" si="6"/>
        <v>4994128</v>
      </c>
      <c r="K32" s="21">
        <f t="shared" si="6"/>
        <v>1767528</v>
      </c>
      <c r="L32" s="21">
        <f t="shared" si="6"/>
        <v>1770541</v>
      </c>
      <c r="M32" s="21">
        <f t="shared" si="6"/>
        <v>1789886</v>
      </c>
      <c r="N32" s="21">
        <f t="shared" si="6"/>
        <v>5327955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10322083</v>
      </c>
      <c r="X32" s="21">
        <f t="shared" si="6"/>
        <v>10117443</v>
      </c>
      <c r="Y32" s="21">
        <f t="shared" si="6"/>
        <v>204640</v>
      </c>
      <c r="Z32" s="4">
        <f>+IF(X32&lt;&gt;0,+(Y32/X32)*100,0)</f>
        <v>2.0226454450991227</v>
      </c>
      <c r="AA32" s="19">
        <f>SUM(AA33:AA37)</f>
        <v>25763914</v>
      </c>
    </row>
    <row r="33" spans="1:27" ht="13.5">
      <c r="A33" s="5" t="s">
        <v>37</v>
      </c>
      <c r="B33" s="3"/>
      <c r="C33" s="22">
        <v>20439483</v>
      </c>
      <c r="D33" s="22"/>
      <c r="E33" s="23">
        <v>10558919</v>
      </c>
      <c r="F33" s="24">
        <v>10558919</v>
      </c>
      <c r="G33" s="24">
        <v>522046</v>
      </c>
      <c r="H33" s="24">
        <v>592445</v>
      </c>
      <c r="I33" s="24">
        <v>613405</v>
      </c>
      <c r="J33" s="24">
        <v>1727896</v>
      </c>
      <c r="K33" s="24">
        <v>689668</v>
      </c>
      <c r="L33" s="24">
        <v>606843</v>
      </c>
      <c r="M33" s="24">
        <v>722632</v>
      </c>
      <c r="N33" s="24">
        <v>2019143</v>
      </c>
      <c r="O33" s="24"/>
      <c r="P33" s="24"/>
      <c r="Q33" s="24"/>
      <c r="R33" s="24"/>
      <c r="S33" s="24"/>
      <c r="T33" s="24"/>
      <c r="U33" s="24"/>
      <c r="V33" s="24"/>
      <c r="W33" s="24">
        <v>3747039</v>
      </c>
      <c r="X33" s="24">
        <v>3364650</v>
      </c>
      <c r="Y33" s="24">
        <v>382389</v>
      </c>
      <c r="Z33" s="6">
        <v>11.36</v>
      </c>
      <c r="AA33" s="22">
        <v>10558919</v>
      </c>
    </row>
    <row r="34" spans="1:27" ht="13.5">
      <c r="A34" s="5" t="s">
        <v>38</v>
      </c>
      <c r="B34" s="3"/>
      <c r="C34" s="22">
        <v>3341147</v>
      </c>
      <c r="D34" s="22"/>
      <c r="E34" s="23">
        <v>3948387</v>
      </c>
      <c r="F34" s="24">
        <v>3948387</v>
      </c>
      <c r="G34" s="24">
        <v>342455</v>
      </c>
      <c r="H34" s="24">
        <v>335261</v>
      </c>
      <c r="I34" s="24">
        <v>237385</v>
      </c>
      <c r="J34" s="24">
        <v>915101</v>
      </c>
      <c r="K34" s="24">
        <v>362304</v>
      </c>
      <c r="L34" s="24">
        <v>409389</v>
      </c>
      <c r="M34" s="24">
        <v>324730</v>
      </c>
      <c r="N34" s="24">
        <v>1096423</v>
      </c>
      <c r="O34" s="24"/>
      <c r="P34" s="24"/>
      <c r="Q34" s="24"/>
      <c r="R34" s="24"/>
      <c r="S34" s="24"/>
      <c r="T34" s="24"/>
      <c r="U34" s="24"/>
      <c r="V34" s="24"/>
      <c r="W34" s="24">
        <v>2011524</v>
      </c>
      <c r="X34" s="24">
        <v>1629445</v>
      </c>
      <c r="Y34" s="24">
        <v>382079</v>
      </c>
      <c r="Z34" s="6">
        <v>23.45</v>
      </c>
      <c r="AA34" s="22">
        <v>3948387</v>
      </c>
    </row>
    <row r="35" spans="1:27" ht="13.5">
      <c r="A35" s="5" t="s">
        <v>39</v>
      </c>
      <c r="B35" s="3"/>
      <c r="C35" s="22">
        <v>6770517</v>
      </c>
      <c r="D35" s="22"/>
      <c r="E35" s="23">
        <v>9017987</v>
      </c>
      <c r="F35" s="24">
        <v>9017987</v>
      </c>
      <c r="G35" s="24">
        <v>611207</v>
      </c>
      <c r="H35" s="24">
        <v>582582</v>
      </c>
      <c r="I35" s="24">
        <v>633992</v>
      </c>
      <c r="J35" s="24">
        <v>1827781</v>
      </c>
      <c r="K35" s="24">
        <v>536640</v>
      </c>
      <c r="L35" s="24">
        <v>561913</v>
      </c>
      <c r="M35" s="24">
        <v>586790</v>
      </c>
      <c r="N35" s="24">
        <v>1685343</v>
      </c>
      <c r="O35" s="24"/>
      <c r="P35" s="24"/>
      <c r="Q35" s="24"/>
      <c r="R35" s="24"/>
      <c r="S35" s="24"/>
      <c r="T35" s="24"/>
      <c r="U35" s="24"/>
      <c r="V35" s="24"/>
      <c r="W35" s="24">
        <v>3513124</v>
      </c>
      <c r="X35" s="24">
        <v>4125850</v>
      </c>
      <c r="Y35" s="24">
        <v>-612726</v>
      </c>
      <c r="Z35" s="6">
        <v>-14.85</v>
      </c>
      <c r="AA35" s="22">
        <v>9017987</v>
      </c>
    </row>
    <row r="36" spans="1:27" ht="13.5">
      <c r="A36" s="5" t="s">
        <v>40</v>
      </c>
      <c r="B36" s="3"/>
      <c r="C36" s="22">
        <v>4630122</v>
      </c>
      <c r="D36" s="22"/>
      <c r="E36" s="23">
        <v>2069402</v>
      </c>
      <c r="F36" s="24">
        <v>2069402</v>
      </c>
      <c r="G36" s="24">
        <v>167581</v>
      </c>
      <c r="H36" s="24">
        <v>182436</v>
      </c>
      <c r="I36" s="24">
        <v>173333</v>
      </c>
      <c r="J36" s="24">
        <v>523350</v>
      </c>
      <c r="K36" s="24">
        <v>177904</v>
      </c>
      <c r="L36" s="24">
        <v>192135</v>
      </c>
      <c r="M36" s="24">
        <v>155734</v>
      </c>
      <c r="N36" s="24">
        <v>525773</v>
      </c>
      <c r="O36" s="24"/>
      <c r="P36" s="24"/>
      <c r="Q36" s="24"/>
      <c r="R36" s="24"/>
      <c r="S36" s="24"/>
      <c r="T36" s="24"/>
      <c r="U36" s="24"/>
      <c r="V36" s="24"/>
      <c r="W36" s="24">
        <v>1049123</v>
      </c>
      <c r="X36" s="24">
        <v>913000</v>
      </c>
      <c r="Y36" s="24">
        <v>136123</v>
      </c>
      <c r="Z36" s="6">
        <v>14.91</v>
      </c>
      <c r="AA36" s="22">
        <v>2069402</v>
      </c>
    </row>
    <row r="37" spans="1:27" ht="13.5">
      <c r="A37" s="5" t="s">
        <v>41</v>
      </c>
      <c r="B37" s="3"/>
      <c r="C37" s="25">
        <v>74729</v>
      </c>
      <c r="D37" s="25"/>
      <c r="E37" s="26">
        <v>169219</v>
      </c>
      <c r="F37" s="27">
        <v>169219</v>
      </c>
      <c r="G37" s="27"/>
      <c r="H37" s="27"/>
      <c r="I37" s="27"/>
      <c r="J37" s="27"/>
      <c r="K37" s="27">
        <v>1012</v>
      </c>
      <c r="L37" s="27">
        <v>261</v>
      </c>
      <c r="M37" s="27"/>
      <c r="N37" s="27">
        <v>1273</v>
      </c>
      <c r="O37" s="27"/>
      <c r="P37" s="27"/>
      <c r="Q37" s="27"/>
      <c r="R37" s="27"/>
      <c r="S37" s="27"/>
      <c r="T37" s="27"/>
      <c r="U37" s="27"/>
      <c r="V37" s="27"/>
      <c r="W37" s="27">
        <v>1273</v>
      </c>
      <c r="X37" s="27">
        <v>84498</v>
      </c>
      <c r="Y37" s="27">
        <v>-83225</v>
      </c>
      <c r="Z37" s="7">
        <v>-98.49</v>
      </c>
      <c r="AA37" s="25">
        <v>169219</v>
      </c>
    </row>
    <row r="38" spans="1:27" ht="13.5">
      <c r="A38" s="2" t="s">
        <v>42</v>
      </c>
      <c r="B38" s="8"/>
      <c r="C38" s="19">
        <f aca="true" t="shared" si="7" ref="C38:Y38">SUM(C39:C41)</f>
        <v>39053275</v>
      </c>
      <c r="D38" s="19">
        <f>SUM(D39:D41)</f>
        <v>0</v>
      </c>
      <c r="E38" s="20">
        <f t="shared" si="7"/>
        <v>24681256</v>
      </c>
      <c r="F38" s="21">
        <f t="shared" si="7"/>
        <v>24681256</v>
      </c>
      <c r="G38" s="21">
        <f t="shared" si="7"/>
        <v>1121393</v>
      </c>
      <c r="H38" s="21">
        <f t="shared" si="7"/>
        <v>1826096</v>
      </c>
      <c r="I38" s="21">
        <f t="shared" si="7"/>
        <v>1434861</v>
      </c>
      <c r="J38" s="21">
        <f t="shared" si="7"/>
        <v>4382350</v>
      </c>
      <c r="K38" s="21">
        <f t="shared" si="7"/>
        <v>1550947</v>
      </c>
      <c r="L38" s="21">
        <f t="shared" si="7"/>
        <v>1606199</v>
      </c>
      <c r="M38" s="21">
        <f t="shared" si="7"/>
        <v>1654477</v>
      </c>
      <c r="N38" s="21">
        <f t="shared" si="7"/>
        <v>4811623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9193973</v>
      </c>
      <c r="X38" s="21">
        <f t="shared" si="7"/>
        <v>10541340</v>
      </c>
      <c r="Y38" s="21">
        <f t="shared" si="7"/>
        <v>-1347367</v>
      </c>
      <c r="Z38" s="4">
        <f>+IF(X38&lt;&gt;0,+(Y38/X38)*100,0)</f>
        <v>-12.781743118047611</v>
      </c>
      <c r="AA38" s="19">
        <f>SUM(AA39:AA41)</f>
        <v>24681256</v>
      </c>
    </row>
    <row r="39" spans="1:27" ht="13.5">
      <c r="A39" s="5" t="s">
        <v>43</v>
      </c>
      <c r="B39" s="3"/>
      <c r="C39" s="22">
        <v>18449763</v>
      </c>
      <c r="D39" s="22"/>
      <c r="E39" s="23">
        <v>9647249</v>
      </c>
      <c r="F39" s="24">
        <v>9647249</v>
      </c>
      <c r="G39" s="24">
        <v>528189</v>
      </c>
      <c r="H39" s="24">
        <v>701848</v>
      </c>
      <c r="I39" s="24">
        <v>651335</v>
      </c>
      <c r="J39" s="24">
        <v>1881372</v>
      </c>
      <c r="K39" s="24">
        <v>724496</v>
      </c>
      <c r="L39" s="24">
        <v>702021</v>
      </c>
      <c r="M39" s="24">
        <v>616856</v>
      </c>
      <c r="N39" s="24">
        <v>2043373</v>
      </c>
      <c r="O39" s="24"/>
      <c r="P39" s="24"/>
      <c r="Q39" s="24"/>
      <c r="R39" s="24"/>
      <c r="S39" s="24"/>
      <c r="T39" s="24"/>
      <c r="U39" s="24"/>
      <c r="V39" s="24"/>
      <c r="W39" s="24">
        <v>3924745</v>
      </c>
      <c r="X39" s="24">
        <v>4478510</v>
      </c>
      <c r="Y39" s="24">
        <v>-553765</v>
      </c>
      <c r="Z39" s="6">
        <v>-12.36</v>
      </c>
      <c r="AA39" s="22">
        <v>9647249</v>
      </c>
    </row>
    <row r="40" spans="1:27" ht="13.5">
      <c r="A40" s="5" t="s">
        <v>44</v>
      </c>
      <c r="B40" s="3"/>
      <c r="C40" s="22">
        <v>20603512</v>
      </c>
      <c r="D40" s="22"/>
      <c r="E40" s="23">
        <v>15034007</v>
      </c>
      <c r="F40" s="24">
        <v>15034007</v>
      </c>
      <c r="G40" s="24">
        <v>593204</v>
      </c>
      <c r="H40" s="24">
        <v>1124248</v>
      </c>
      <c r="I40" s="24">
        <v>783526</v>
      </c>
      <c r="J40" s="24">
        <v>2500978</v>
      </c>
      <c r="K40" s="24">
        <v>826451</v>
      </c>
      <c r="L40" s="24">
        <v>904178</v>
      </c>
      <c r="M40" s="24">
        <v>1037621</v>
      </c>
      <c r="N40" s="24">
        <v>2768250</v>
      </c>
      <c r="O40" s="24"/>
      <c r="P40" s="24"/>
      <c r="Q40" s="24"/>
      <c r="R40" s="24"/>
      <c r="S40" s="24"/>
      <c r="T40" s="24"/>
      <c r="U40" s="24"/>
      <c r="V40" s="24"/>
      <c r="W40" s="24">
        <v>5269228</v>
      </c>
      <c r="X40" s="24">
        <v>6062830</v>
      </c>
      <c r="Y40" s="24">
        <v>-793602</v>
      </c>
      <c r="Z40" s="6">
        <v>-13.09</v>
      </c>
      <c r="AA40" s="22">
        <v>15034007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144246833</v>
      </c>
      <c r="D42" s="19">
        <f>SUM(D43:D46)</f>
        <v>0</v>
      </c>
      <c r="E42" s="20">
        <f t="shared" si="8"/>
        <v>106811239</v>
      </c>
      <c r="F42" s="21">
        <f t="shared" si="8"/>
        <v>106811239</v>
      </c>
      <c r="G42" s="21">
        <f t="shared" si="8"/>
        <v>9146101</v>
      </c>
      <c r="H42" s="21">
        <f t="shared" si="8"/>
        <v>8983809</v>
      </c>
      <c r="I42" s="21">
        <f t="shared" si="8"/>
        <v>7378016</v>
      </c>
      <c r="J42" s="21">
        <f t="shared" si="8"/>
        <v>25507926</v>
      </c>
      <c r="K42" s="21">
        <f t="shared" si="8"/>
        <v>6301269</v>
      </c>
      <c r="L42" s="21">
        <f t="shared" si="8"/>
        <v>7259937</v>
      </c>
      <c r="M42" s="21">
        <f t="shared" si="8"/>
        <v>5831463</v>
      </c>
      <c r="N42" s="21">
        <f t="shared" si="8"/>
        <v>19392669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44900595</v>
      </c>
      <c r="X42" s="21">
        <f t="shared" si="8"/>
        <v>51987998</v>
      </c>
      <c r="Y42" s="21">
        <f t="shared" si="8"/>
        <v>-7087403</v>
      </c>
      <c r="Z42" s="4">
        <f>+IF(X42&lt;&gt;0,+(Y42/X42)*100,0)</f>
        <v>-13.632767701499105</v>
      </c>
      <c r="AA42" s="19">
        <f>SUM(AA43:AA46)</f>
        <v>106811239</v>
      </c>
    </row>
    <row r="43" spans="1:27" ht="13.5">
      <c r="A43" s="5" t="s">
        <v>47</v>
      </c>
      <c r="B43" s="3"/>
      <c r="C43" s="22">
        <v>82559386</v>
      </c>
      <c r="D43" s="22"/>
      <c r="E43" s="23">
        <v>64771277</v>
      </c>
      <c r="F43" s="24">
        <v>64771277</v>
      </c>
      <c r="G43" s="24">
        <v>6883680</v>
      </c>
      <c r="H43" s="24">
        <v>6550966</v>
      </c>
      <c r="I43" s="24">
        <v>4756224</v>
      </c>
      <c r="J43" s="24">
        <v>18190870</v>
      </c>
      <c r="K43" s="24">
        <v>4052780</v>
      </c>
      <c r="L43" s="24">
        <v>4375397</v>
      </c>
      <c r="M43" s="24">
        <v>3920507</v>
      </c>
      <c r="N43" s="24">
        <v>12348684</v>
      </c>
      <c r="O43" s="24"/>
      <c r="P43" s="24"/>
      <c r="Q43" s="24"/>
      <c r="R43" s="24"/>
      <c r="S43" s="24"/>
      <c r="T43" s="24"/>
      <c r="U43" s="24"/>
      <c r="V43" s="24"/>
      <c r="W43" s="24">
        <v>30539554</v>
      </c>
      <c r="X43" s="24">
        <v>32514156</v>
      </c>
      <c r="Y43" s="24">
        <v>-1974602</v>
      </c>
      <c r="Z43" s="6">
        <v>-6.07</v>
      </c>
      <c r="AA43" s="22">
        <v>64771277</v>
      </c>
    </row>
    <row r="44" spans="1:27" ht="13.5">
      <c r="A44" s="5" t="s">
        <v>48</v>
      </c>
      <c r="B44" s="3"/>
      <c r="C44" s="22">
        <v>32709812</v>
      </c>
      <c r="D44" s="22"/>
      <c r="E44" s="23">
        <v>14979380</v>
      </c>
      <c r="F44" s="24">
        <v>14979380</v>
      </c>
      <c r="G44" s="24">
        <v>612115</v>
      </c>
      <c r="H44" s="24">
        <v>706899</v>
      </c>
      <c r="I44" s="24">
        <v>837134</v>
      </c>
      <c r="J44" s="24">
        <v>2156148</v>
      </c>
      <c r="K44" s="24">
        <v>794054</v>
      </c>
      <c r="L44" s="24">
        <v>797734</v>
      </c>
      <c r="M44" s="24">
        <v>454559</v>
      </c>
      <c r="N44" s="24">
        <v>2046347</v>
      </c>
      <c r="O44" s="24"/>
      <c r="P44" s="24"/>
      <c r="Q44" s="24"/>
      <c r="R44" s="24"/>
      <c r="S44" s="24"/>
      <c r="T44" s="24"/>
      <c r="U44" s="24"/>
      <c r="V44" s="24"/>
      <c r="W44" s="24">
        <v>4202495</v>
      </c>
      <c r="X44" s="24">
        <v>8024571</v>
      </c>
      <c r="Y44" s="24">
        <v>-3822076</v>
      </c>
      <c r="Z44" s="6">
        <v>-47.63</v>
      </c>
      <c r="AA44" s="22">
        <v>14979380</v>
      </c>
    </row>
    <row r="45" spans="1:27" ht="13.5">
      <c r="A45" s="5" t="s">
        <v>49</v>
      </c>
      <c r="B45" s="3"/>
      <c r="C45" s="25">
        <v>15771268</v>
      </c>
      <c r="D45" s="25"/>
      <c r="E45" s="26">
        <v>12297448</v>
      </c>
      <c r="F45" s="27">
        <v>12297448</v>
      </c>
      <c r="G45" s="27">
        <v>705863</v>
      </c>
      <c r="H45" s="27">
        <v>769495</v>
      </c>
      <c r="I45" s="27">
        <v>682920</v>
      </c>
      <c r="J45" s="27">
        <v>2158278</v>
      </c>
      <c r="K45" s="27">
        <v>460353</v>
      </c>
      <c r="L45" s="27">
        <v>959559</v>
      </c>
      <c r="M45" s="27">
        <v>560003</v>
      </c>
      <c r="N45" s="27">
        <v>1979915</v>
      </c>
      <c r="O45" s="27"/>
      <c r="P45" s="27"/>
      <c r="Q45" s="27"/>
      <c r="R45" s="27"/>
      <c r="S45" s="27"/>
      <c r="T45" s="27"/>
      <c r="U45" s="27"/>
      <c r="V45" s="27"/>
      <c r="W45" s="27">
        <v>4138193</v>
      </c>
      <c r="X45" s="27">
        <v>5000000</v>
      </c>
      <c r="Y45" s="27">
        <v>-861807</v>
      </c>
      <c r="Z45" s="7">
        <v>-17.24</v>
      </c>
      <c r="AA45" s="25">
        <v>12297448</v>
      </c>
    </row>
    <row r="46" spans="1:27" ht="13.5">
      <c r="A46" s="5" t="s">
        <v>50</v>
      </c>
      <c r="B46" s="3"/>
      <c r="C46" s="22">
        <v>13206367</v>
      </c>
      <c r="D46" s="22"/>
      <c r="E46" s="23">
        <v>14763134</v>
      </c>
      <c r="F46" s="24">
        <v>14763134</v>
      </c>
      <c r="G46" s="24">
        <v>944443</v>
      </c>
      <c r="H46" s="24">
        <v>956449</v>
      </c>
      <c r="I46" s="24">
        <v>1101738</v>
      </c>
      <c r="J46" s="24">
        <v>3002630</v>
      </c>
      <c r="K46" s="24">
        <v>994082</v>
      </c>
      <c r="L46" s="24">
        <v>1127247</v>
      </c>
      <c r="M46" s="24">
        <v>896394</v>
      </c>
      <c r="N46" s="24">
        <v>3017723</v>
      </c>
      <c r="O46" s="24"/>
      <c r="P46" s="24"/>
      <c r="Q46" s="24"/>
      <c r="R46" s="24"/>
      <c r="S46" s="24"/>
      <c r="T46" s="24"/>
      <c r="U46" s="24"/>
      <c r="V46" s="24"/>
      <c r="W46" s="24">
        <v>6020353</v>
      </c>
      <c r="X46" s="24">
        <v>6449271</v>
      </c>
      <c r="Y46" s="24">
        <v>-428918</v>
      </c>
      <c r="Z46" s="6">
        <v>-6.65</v>
      </c>
      <c r="AA46" s="22">
        <v>14763134</v>
      </c>
    </row>
    <row r="47" spans="1:27" ht="13.5">
      <c r="A47" s="2" t="s">
        <v>51</v>
      </c>
      <c r="B47" s="8" t="s">
        <v>52</v>
      </c>
      <c r="C47" s="19">
        <v>1621366</v>
      </c>
      <c r="D47" s="19"/>
      <c r="E47" s="20">
        <v>907364</v>
      </c>
      <c r="F47" s="21">
        <v>907364</v>
      </c>
      <c r="G47" s="21">
        <v>128415</v>
      </c>
      <c r="H47" s="21">
        <v>131363</v>
      </c>
      <c r="I47" s="21">
        <v>150470</v>
      </c>
      <c r="J47" s="21">
        <v>410248</v>
      </c>
      <c r="K47" s="21">
        <v>142987</v>
      </c>
      <c r="L47" s="21">
        <v>130582</v>
      </c>
      <c r="M47" s="21">
        <v>141604</v>
      </c>
      <c r="N47" s="21">
        <v>415173</v>
      </c>
      <c r="O47" s="21"/>
      <c r="P47" s="21"/>
      <c r="Q47" s="21"/>
      <c r="R47" s="21"/>
      <c r="S47" s="21"/>
      <c r="T47" s="21"/>
      <c r="U47" s="21"/>
      <c r="V47" s="21"/>
      <c r="W47" s="21">
        <v>825421</v>
      </c>
      <c r="X47" s="21">
        <v>450996</v>
      </c>
      <c r="Y47" s="21">
        <v>374425</v>
      </c>
      <c r="Z47" s="4">
        <v>83.02</v>
      </c>
      <c r="AA47" s="19">
        <v>907364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265065843</v>
      </c>
      <c r="D48" s="40">
        <f>+D28+D32+D38+D42+D47</f>
        <v>0</v>
      </c>
      <c r="E48" s="41">
        <f t="shared" si="9"/>
        <v>201667192</v>
      </c>
      <c r="F48" s="42">
        <f t="shared" si="9"/>
        <v>201667192</v>
      </c>
      <c r="G48" s="42">
        <f t="shared" si="9"/>
        <v>16094397</v>
      </c>
      <c r="H48" s="42">
        <f t="shared" si="9"/>
        <v>15286275</v>
      </c>
      <c r="I48" s="42">
        <f t="shared" si="9"/>
        <v>13095483</v>
      </c>
      <c r="J48" s="42">
        <f t="shared" si="9"/>
        <v>44476155</v>
      </c>
      <c r="K48" s="42">
        <f t="shared" si="9"/>
        <v>13121319</v>
      </c>
      <c r="L48" s="42">
        <f t="shared" si="9"/>
        <v>12787833</v>
      </c>
      <c r="M48" s="42">
        <f t="shared" si="9"/>
        <v>12586015</v>
      </c>
      <c r="N48" s="42">
        <f t="shared" si="9"/>
        <v>38495167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82971322</v>
      </c>
      <c r="X48" s="42">
        <f t="shared" si="9"/>
        <v>93388177</v>
      </c>
      <c r="Y48" s="42">
        <f t="shared" si="9"/>
        <v>-10416855</v>
      </c>
      <c r="Z48" s="43">
        <f>+IF(X48&lt;&gt;0,+(Y48/X48)*100,0)</f>
        <v>-11.154361649012595</v>
      </c>
      <c r="AA48" s="40">
        <f>+AA28+AA32+AA38+AA42+AA47</f>
        <v>201667192</v>
      </c>
    </row>
    <row r="49" spans="1:27" ht="13.5">
      <c r="A49" s="14" t="s">
        <v>58</v>
      </c>
      <c r="B49" s="15"/>
      <c r="C49" s="44">
        <f aca="true" t="shared" si="10" ref="C49:Y49">+C25-C48</f>
        <v>-66780777</v>
      </c>
      <c r="D49" s="44">
        <f>+D25-D48</f>
        <v>0</v>
      </c>
      <c r="E49" s="45">
        <f t="shared" si="10"/>
        <v>27773705</v>
      </c>
      <c r="F49" s="46">
        <f t="shared" si="10"/>
        <v>27773705</v>
      </c>
      <c r="G49" s="46">
        <f t="shared" si="10"/>
        <v>4411389</v>
      </c>
      <c r="H49" s="46">
        <f t="shared" si="10"/>
        <v>10959595</v>
      </c>
      <c r="I49" s="46">
        <f t="shared" si="10"/>
        <v>-1736485</v>
      </c>
      <c r="J49" s="46">
        <f t="shared" si="10"/>
        <v>13634499</v>
      </c>
      <c r="K49" s="46">
        <f t="shared" si="10"/>
        <v>-2182097</v>
      </c>
      <c r="L49" s="46">
        <f t="shared" si="10"/>
        <v>8651469</v>
      </c>
      <c r="M49" s="46">
        <f t="shared" si="10"/>
        <v>-2761465</v>
      </c>
      <c r="N49" s="46">
        <f t="shared" si="10"/>
        <v>3707907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17342406</v>
      </c>
      <c r="X49" s="46">
        <f>IF(F25=F48,0,X25-X48)</f>
        <v>46815389</v>
      </c>
      <c r="Y49" s="46">
        <f t="shared" si="10"/>
        <v>-29472983</v>
      </c>
      <c r="Z49" s="47">
        <f>+IF(X49&lt;&gt;0,+(Y49/X49)*100,0)</f>
        <v>-62.95575798804107</v>
      </c>
      <c r="AA49" s="44">
        <f>+AA25-AA48</f>
        <v>27773705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31990301</v>
      </c>
      <c r="D5" s="19">
        <f>SUM(D6:D8)</f>
        <v>0</v>
      </c>
      <c r="E5" s="20">
        <f t="shared" si="0"/>
        <v>53780274</v>
      </c>
      <c r="F5" s="21">
        <f t="shared" si="0"/>
        <v>53780274</v>
      </c>
      <c r="G5" s="21">
        <f t="shared" si="0"/>
        <v>10445731</v>
      </c>
      <c r="H5" s="21">
        <f t="shared" si="0"/>
        <v>301199</v>
      </c>
      <c r="I5" s="21">
        <f t="shared" si="0"/>
        <v>3659011</v>
      </c>
      <c r="J5" s="21">
        <f t="shared" si="0"/>
        <v>14405941</v>
      </c>
      <c r="K5" s="21">
        <f t="shared" si="0"/>
        <v>204242</v>
      </c>
      <c r="L5" s="21">
        <f t="shared" si="0"/>
        <v>176512</v>
      </c>
      <c r="M5" s="21">
        <f t="shared" si="0"/>
        <v>5962027</v>
      </c>
      <c r="N5" s="21">
        <f t="shared" si="0"/>
        <v>6342781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20748722</v>
      </c>
      <c r="X5" s="21">
        <f t="shared" si="0"/>
        <v>35401432</v>
      </c>
      <c r="Y5" s="21">
        <f t="shared" si="0"/>
        <v>-14652710</v>
      </c>
      <c r="Z5" s="4">
        <f>+IF(X5&lt;&gt;0,+(Y5/X5)*100,0)</f>
        <v>-41.390161844300536</v>
      </c>
      <c r="AA5" s="19">
        <f>SUM(AA6:AA8)</f>
        <v>53780274</v>
      </c>
    </row>
    <row r="6" spans="1:27" ht="13.5">
      <c r="A6" s="5" t="s">
        <v>33</v>
      </c>
      <c r="B6" s="3"/>
      <c r="C6" s="22">
        <v>22005444</v>
      </c>
      <c r="D6" s="22"/>
      <c r="E6" s="23">
        <v>39156412</v>
      </c>
      <c r="F6" s="24">
        <v>39156412</v>
      </c>
      <c r="G6" s="24">
        <v>4165066</v>
      </c>
      <c r="H6" s="24">
        <v>66076</v>
      </c>
      <c r="I6" s="24">
        <v>3475679</v>
      </c>
      <c r="J6" s="24">
        <v>7706821</v>
      </c>
      <c r="K6" s="24">
        <v>125499</v>
      </c>
      <c r="L6" s="24">
        <v>87118</v>
      </c>
      <c r="M6" s="24">
        <v>4064747</v>
      </c>
      <c r="N6" s="24">
        <v>4277364</v>
      </c>
      <c r="O6" s="24"/>
      <c r="P6" s="24"/>
      <c r="Q6" s="24"/>
      <c r="R6" s="24"/>
      <c r="S6" s="24"/>
      <c r="T6" s="24"/>
      <c r="U6" s="24"/>
      <c r="V6" s="24"/>
      <c r="W6" s="24">
        <v>11984185</v>
      </c>
      <c r="X6" s="24">
        <v>29116367</v>
      </c>
      <c r="Y6" s="24">
        <v>-17132182</v>
      </c>
      <c r="Z6" s="6">
        <v>-58.84</v>
      </c>
      <c r="AA6" s="22">
        <v>39156412</v>
      </c>
    </row>
    <row r="7" spans="1:27" ht="13.5">
      <c r="A7" s="5" t="s">
        <v>34</v>
      </c>
      <c r="B7" s="3"/>
      <c r="C7" s="25">
        <v>9984857</v>
      </c>
      <c r="D7" s="25"/>
      <c r="E7" s="26">
        <v>14623862</v>
      </c>
      <c r="F7" s="27">
        <v>14623862</v>
      </c>
      <c r="G7" s="27">
        <v>6280665</v>
      </c>
      <c r="H7" s="27">
        <v>235123</v>
      </c>
      <c r="I7" s="27">
        <v>183332</v>
      </c>
      <c r="J7" s="27">
        <v>6699120</v>
      </c>
      <c r="K7" s="27">
        <v>78743</v>
      </c>
      <c r="L7" s="27">
        <v>89394</v>
      </c>
      <c r="M7" s="27">
        <v>1897280</v>
      </c>
      <c r="N7" s="27">
        <v>2065417</v>
      </c>
      <c r="O7" s="27"/>
      <c r="P7" s="27"/>
      <c r="Q7" s="27"/>
      <c r="R7" s="27"/>
      <c r="S7" s="27"/>
      <c r="T7" s="27"/>
      <c r="U7" s="27"/>
      <c r="V7" s="27"/>
      <c r="W7" s="27">
        <v>8764537</v>
      </c>
      <c r="X7" s="27">
        <v>6285065</v>
      </c>
      <c r="Y7" s="27">
        <v>2479472</v>
      </c>
      <c r="Z7" s="7">
        <v>39.45</v>
      </c>
      <c r="AA7" s="25">
        <v>14623862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88894</v>
      </c>
      <c r="D9" s="19">
        <f>SUM(D10:D14)</f>
        <v>0</v>
      </c>
      <c r="E9" s="20">
        <f t="shared" si="1"/>
        <v>24755</v>
      </c>
      <c r="F9" s="21">
        <f t="shared" si="1"/>
        <v>24755</v>
      </c>
      <c r="G9" s="21">
        <f t="shared" si="1"/>
        <v>1337</v>
      </c>
      <c r="H9" s="21">
        <f t="shared" si="1"/>
        <v>1456</v>
      </c>
      <c r="I9" s="21">
        <f t="shared" si="1"/>
        <v>2065</v>
      </c>
      <c r="J9" s="21">
        <f t="shared" si="1"/>
        <v>4858</v>
      </c>
      <c r="K9" s="21">
        <f t="shared" si="1"/>
        <v>873</v>
      </c>
      <c r="L9" s="21">
        <f t="shared" si="1"/>
        <v>2719</v>
      </c>
      <c r="M9" s="21">
        <f t="shared" si="1"/>
        <v>873</v>
      </c>
      <c r="N9" s="21">
        <f t="shared" si="1"/>
        <v>4465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9323</v>
      </c>
      <c r="X9" s="21">
        <f t="shared" si="1"/>
        <v>10162</v>
      </c>
      <c r="Y9" s="21">
        <f t="shared" si="1"/>
        <v>-839</v>
      </c>
      <c r="Z9" s="4">
        <f>+IF(X9&lt;&gt;0,+(Y9/X9)*100,0)</f>
        <v>-8.25624876992718</v>
      </c>
      <c r="AA9" s="19">
        <f>SUM(AA10:AA14)</f>
        <v>24755</v>
      </c>
    </row>
    <row r="10" spans="1:27" ht="13.5">
      <c r="A10" s="5" t="s">
        <v>37</v>
      </c>
      <c r="B10" s="3"/>
      <c r="C10" s="22">
        <v>13345</v>
      </c>
      <c r="D10" s="22"/>
      <c r="E10" s="23">
        <v>6650</v>
      </c>
      <c r="F10" s="24">
        <v>6650</v>
      </c>
      <c r="G10" s="24">
        <v>1234</v>
      </c>
      <c r="H10" s="24">
        <v>932</v>
      </c>
      <c r="I10" s="24">
        <v>855</v>
      </c>
      <c r="J10" s="24">
        <v>3021</v>
      </c>
      <c r="K10" s="24">
        <v>770</v>
      </c>
      <c r="L10" s="24">
        <v>655</v>
      </c>
      <c r="M10" s="24">
        <v>600</v>
      </c>
      <c r="N10" s="24">
        <v>2025</v>
      </c>
      <c r="O10" s="24"/>
      <c r="P10" s="24"/>
      <c r="Q10" s="24"/>
      <c r="R10" s="24"/>
      <c r="S10" s="24"/>
      <c r="T10" s="24"/>
      <c r="U10" s="24"/>
      <c r="V10" s="24"/>
      <c r="W10" s="24">
        <v>5046</v>
      </c>
      <c r="X10" s="24">
        <v>2900</v>
      </c>
      <c r="Y10" s="24">
        <v>2146</v>
      </c>
      <c r="Z10" s="6">
        <v>74</v>
      </c>
      <c r="AA10" s="22">
        <v>6650</v>
      </c>
    </row>
    <row r="11" spans="1:27" ht="13.5">
      <c r="A11" s="5" t="s">
        <v>38</v>
      </c>
      <c r="B11" s="3"/>
      <c r="C11" s="22">
        <v>74874</v>
      </c>
      <c r="D11" s="22"/>
      <c r="E11" s="23">
        <v>17400</v>
      </c>
      <c r="F11" s="24">
        <v>17400</v>
      </c>
      <c r="G11" s="24">
        <v>103</v>
      </c>
      <c r="H11" s="24">
        <v>424</v>
      </c>
      <c r="I11" s="24">
        <v>1210</v>
      </c>
      <c r="J11" s="24">
        <v>1737</v>
      </c>
      <c r="K11" s="24">
        <v>103</v>
      </c>
      <c r="L11" s="24">
        <v>2064</v>
      </c>
      <c r="M11" s="24">
        <v>53</v>
      </c>
      <c r="N11" s="24">
        <v>2220</v>
      </c>
      <c r="O11" s="24"/>
      <c r="P11" s="24"/>
      <c r="Q11" s="24"/>
      <c r="R11" s="24"/>
      <c r="S11" s="24"/>
      <c r="T11" s="24"/>
      <c r="U11" s="24"/>
      <c r="V11" s="24"/>
      <c r="W11" s="24">
        <v>3957</v>
      </c>
      <c r="X11" s="24">
        <v>6898</v>
      </c>
      <c r="Y11" s="24">
        <v>-2941</v>
      </c>
      <c r="Z11" s="6">
        <v>-42.64</v>
      </c>
      <c r="AA11" s="22">
        <v>17400</v>
      </c>
    </row>
    <row r="12" spans="1:27" ht="13.5">
      <c r="A12" s="5" t="s">
        <v>39</v>
      </c>
      <c r="B12" s="3"/>
      <c r="C12" s="22">
        <v>675</v>
      </c>
      <c r="D12" s="22"/>
      <c r="E12" s="23">
        <v>705</v>
      </c>
      <c r="F12" s="24">
        <v>705</v>
      </c>
      <c r="G12" s="24"/>
      <c r="H12" s="24">
        <v>100</v>
      </c>
      <c r="I12" s="24"/>
      <c r="J12" s="24">
        <v>100</v>
      </c>
      <c r="K12" s="24"/>
      <c r="L12" s="24"/>
      <c r="M12" s="24">
        <v>220</v>
      </c>
      <c r="N12" s="24">
        <v>220</v>
      </c>
      <c r="O12" s="24"/>
      <c r="P12" s="24"/>
      <c r="Q12" s="24"/>
      <c r="R12" s="24"/>
      <c r="S12" s="24"/>
      <c r="T12" s="24"/>
      <c r="U12" s="24"/>
      <c r="V12" s="24"/>
      <c r="W12" s="24">
        <v>320</v>
      </c>
      <c r="X12" s="24">
        <v>364</v>
      </c>
      <c r="Y12" s="24">
        <v>-44</v>
      </c>
      <c r="Z12" s="6">
        <v>-12.09</v>
      </c>
      <c r="AA12" s="22">
        <v>705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3966</v>
      </c>
      <c r="D15" s="19">
        <f>SUM(D16:D18)</f>
        <v>0</v>
      </c>
      <c r="E15" s="20">
        <f t="shared" si="2"/>
        <v>2000</v>
      </c>
      <c r="F15" s="21">
        <f t="shared" si="2"/>
        <v>2000</v>
      </c>
      <c r="G15" s="21">
        <f t="shared" si="2"/>
        <v>240</v>
      </c>
      <c r="H15" s="21">
        <f t="shared" si="2"/>
        <v>160</v>
      </c>
      <c r="I15" s="21">
        <f t="shared" si="2"/>
        <v>360</v>
      </c>
      <c r="J15" s="21">
        <f t="shared" si="2"/>
        <v>760</v>
      </c>
      <c r="K15" s="21">
        <f t="shared" si="2"/>
        <v>380</v>
      </c>
      <c r="L15" s="21">
        <f t="shared" si="2"/>
        <v>240</v>
      </c>
      <c r="M15" s="21">
        <f t="shared" si="2"/>
        <v>290</v>
      </c>
      <c r="N15" s="21">
        <f t="shared" si="2"/>
        <v>910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1670</v>
      </c>
      <c r="X15" s="21">
        <f t="shared" si="2"/>
        <v>649</v>
      </c>
      <c r="Y15" s="21">
        <f t="shared" si="2"/>
        <v>1021</v>
      </c>
      <c r="Z15" s="4">
        <f>+IF(X15&lt;&gt;0,+(Y15/X15)*100,0)</f>
        <v>157.31895223420648</v>
      </c>
      <c r="AA15" s="19">
        <f>SUM(AA16:AA18)</f>
        <v>2000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3966</v>
      </c>
      <c r="D17" s="22"/>
      <c r="E17" s="23">
        <v>2000</v>
      </c>
      <c r="F17" s="24">
        <v>2000</v>
      </c>
      <c r="G17" s="24">
        <v>240</v>
      </c>
      <c r="H17" s="24">
        <v>160</v>
      </c>
      <c r="I17" s="24">
        <v>360</v>
      </c>
      <c r="J17" s="24">
        <v>760</v>
      </c>
      <c r="K17" s="24">
        <v>380</v>
      </c>
      <c r="L17" s="24">
        <v>240</v>
      </c>
      <c r="M17" s="24">
        <v>290</v>
      </c>
      <c r="N17" s="24">
        <v>910</v>
      </c>
      <c r="O17" s="24"/>
      <c r="P17" s="24"/>
      <c r="Q17" s="24"/>
      <c r="R17" s="24"/>
      <c r="S17" s="24"/>
      <c r="T17" s="24"/>
      <c r="U17" s="24"/>
      <c r="V17" s="24"/>
      <c r="W17" s="24">
        <v>1670</v>
      </c>
      <c r="X17" s="24">
        <v>649</v>
      </c>
      <c r="Y17" s="24">
        <v>1021</v>
      </c>
      <c r="Z17" s="6">
        <v>157.32</v>
      </c>
      <c r="AA17" s="22">
        <v>2000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17978837</v>
      </c>
      <c r="D19" s="19">
        <f>SUM(D20:D23)</f>
        <v>0</v>
      </c>
      <c r="E19" s="20">
        <f t="shared" si="3"/>
        <v>18019972</v>
      </c>
      <c r="F19" s="21">
        <f t="shared" si="3"/>
        <v>18019972</v>
      </c>
      <c r="G19" s="21">
        <f t="shared" si="3"/>
        <v>1471067</v>
      </c>
      <c r="H19" s="21">
        <f t="shared" si="3"/>
        <v>1544304</v>
      </c>
      <c r="I19" s="21">
        <f t="shared" si="3"/>
        <v>1543782</v>
      </c>
      <c r="J19" s="21">
        <f t="shared" si="3"/>
        <v>4559153</v>
      </c>
      <c r="K19" s="21">
        <f t="shared" si="3"/>
        <v>1488204</v>
      </c>
      <c r="L19" s="21">
        <f t="shared" si="3"/>
        <v>1441433</v>
      </c>
      <c r="M19" s="21">
        <f t="shared" si="3"/>
        <v>1350455</v>
      </c>
      <c r="N19" s="21">
        <f t="shared" si="3"/>
        <v>4280092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8839245</v>
      </c>
      <c r="X19" s="21">
        <f t="shared" si="3"/>
        <v>6979667</v>
      </c>
      <c r="Y19" s="21">
        <f t="shared" si="3"/>
        <v>1859578</v>
      </c>
      <c r="Z19" s="4">
        <f>+IF(X19&lt;&gt;0,+(Y19/X19)*100,0)</f>
        <v>26.642789691829137</v>
      </c>
      <c r="AA19" s="19">
        <f>SUM(AA20:AA23)</f>
        <v>18019972</v>
      </c>
    </row>
    <row r="20" spans="1:27" ht="13.5">
      <c r="A20" s="5" t="s">
        <v>47</v>
      </c>
      <c r="B20" s="3"/>
      <c r="C20" s="22">
        <v>7936996</v>
      </c>
      <c r="D20" s="22"/>
      <c r="E20" s="23">
        <v>7981626</v>
      </c>
      <c r="F20" s="24">
        <v>7981626</v>
      </c>
      <c r="G20" s="24">
        <v>653106</v>
      </c>
      <c r="H20" s="24">
        <v>704672</v>
      </c>
      <c r="I20" s="24">
        <v>649368</v>
      </c>
      <c r="J20" s="24">
        <v>2007146</v>
      </c>
      <c r="K20" s="24">
        <v>645453</v>
      </c>
      <c r="L20" s="24">
        <v>593198</v>
      </c>
      <c r="M20" s="24">
        <v>516337</v>
      </c>
      <c r="N20" s="24">
        <v>1754988</v>
      </c>
      <c r="O20" s="24"/>
      <c r="P20" s="24"/>
      <c r="Q20" s="24"/>
      <c r="R20" s="24"/>
      <c r="S20" s="24"/>
      <c r="T20" s="24"/>
      <c r="U20" s="24"/>
      <c r="V20" s="24"/>
      <c r="W20" s="24">
        <v>3762134</v>
      </c>
      <c r="X20" s="24">
        <v>3244416</v>
      </c>
      <c r="Y20" s="24">
        <v>517718</v>
      </c>
      <c r="Z20" s="6">
        <v>15.96</v>
      </c>
      <c r="AA20" s="22">
        <v>7981626</v>
      </c>
    </row>
    <row r="21" spans="1:27" ht="13.5">
      <c r="A21" s="5" t="s">
        <v>48</v>
      </c>
      <c r="B21" s="3"/>
      <c r="C21" s="22">
        <v>4198771</v>
      </c>
      <c r="D21" s="22"/>
      <c r="E21" s="23">
        <v>4137677</v>
      </c>
      <c r="F21" s="24">
        <v>4137677</v>
      </c>
      <c r="G21" s="24">
        <v>327339</v>
      </c>
      <c r="H21" s="24">
        <v>334458</v>
      </c>
      <c r="I21" s="24">
        <v>390656</v>
      </c>
      <c r="J21" s="24">
        <v>1052453</v>
      </c>
      <c r="K21" s="24">
        <v>347395</v>
      </c>
      <c r="L21" s="24">
        <v>345532</v>
      </c>
      <c r="M21" s="24">
        <v>334677</v>
      </c>
      <c r="N21" s="24">
        <v>1027604</v>
      </c>
      <c r="O21" s="24"/>
      <c r="P21" s="24"/>
      <c r="Q21" s="24"/>
      <c r="R21" s="24"/>
      <c r="S21" s="24"/>
      <c r="T21" s="24"/>
      <c r="U21" s="24"/>
      <c r="V21" s="24"/>
      <c r="W21" s="24">
        <v>2080057</v>
      </c>
      <c r="X21" s="24">
        <v>1811232</v>
      </c>
      <c r="Y21" s="24">
        <v>268825</v>
      </c>
      <c r="Z21" s="6">
        <v>14.84</v>
      </c>
      <c r="AA21" s="22">
        <v>4137677</v>
      </c>
    </row>
    <row r="22" spans="1:27" ht="13.5">
      <c r="A22" s="5" t="s">
        <v>49</v>
      </c>
      <c r="B22" s="3"/>
      <c r="C22" s="25">
        <v>2722357</v>
      </c>
      <c r="D22" s="25"/>
      <c r="E22" s="26">
        <v>2478859</v>
      </c>
      <c r="F22" s="27">
        <v>2478859</v>
      </c>
      <c r="G22" s="27">
        <v>206964</v>
      </c>
      <c r="H22" s="27">
        <v>218555</v>
      </c>
      <c r="I22" s="27">
        <v>217377</v>
      </c>
      <c r="J22" s="27">
        <v>642896</v>
      </c>
      <c r="K22" s="27">
        <v>211074</v>
      </c>
      <c r="L22" s="27">
        <v>218324</v>
      </c>
      <c r="M22" s="27">
        <v>216842</v>
      </c>
      <c r="N22" s="27">
        <v>646240</v>
      </c>
      <c r="O22" s="27"/>
      <c r="P22" s="27"/>
      <c r="Q22" s="27"/>
      <c r="R22" s="27"/>
      <c r="S22" s="27"/>
      <c r="T22" s="27"/>
      <c r="U22" s="27"/>
      <c r="V22" s="27"/>
      <c r="W22" s="27">
        <v>1289136</v>
      </c>
      <c r="X22" s="27">
        <v>851130</v>
      </c>
      <c r="Y22" s="27">
        <v>438006</v>
      </c>
      <c r="Z22" s="7">
        <v>51.46</v>
      </c>
      <c r="AA22" s="25">
        <v>2478859</v>
      </c>
    </row>
    <row r="23" spans="1:27" ht="13.5">
      <c r="A23" s="5" t="s">
        <v>50</v>
      </c>
      <c r="B23" s="3"/>
      <c r="C23" s="22">
        <v>3120713</v>
      </c>
      <c r="D23" s="22"/>
      <c r="E23" s="23">
        <v>3421810</v>
      </c>
      <c r="F23" s="24">
        <v>3421810</v>
      </c>
      <c r="G23" s="24">
        <v>283658</v>
      </c>
      <c r="H23" s="24">
        <v>286619</v>
      </c>
      <c r="I23" s="24">
        <v>286381</v>
      </c>
      <c r="J23" s="24">
        <v>856658</v>
      </c>
      <c r="K23" s="24">
        <v>284282</v>
      </c>
      <c r="L23" s="24">
        <v>284379</v>
      </c>
      <c r="M23" s="24">
        <v>282599</v>
      </c>
      <c r="N23" s="24">
        <v>851260</v>
      </c>
      <c r="O23" s="24"/>
      <c r="P23" s="24"/>
      <c r="Q23" s="24"/>
      <c r="R23" s="24"/>
      <c r="S23" s="24"/>
      <c r="T23" s="24"/>
      <c r="U23" s="24"/>
      <c r="V23" s="24"/>
      <c r="W23" s="24">
        <v>1707918</v>
      </c>
      <c r="X23" s="24">
        <v>1072889</v>
      </c>
      <c r="Y23" s="24">
        <v>635029</v>
      </c>
      <c r="Z23" s="6">
        <v>59.19</v>
      </c>
      <c r="AA23" s="22">
        <v>3421810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50061998</v>
      </c>
      <c r="D25" s="40">
        <f>+D5+D9+D15+D19+D24</f>
        <v>0</v>
      </c>
      <c r="E25" s="41">
        <f t="shared" si="4"/>
        <v>71827001</v>
      </c>
      <c r="F25" s="42">
        <f t="shared" si="4"/>
        <v>71827001</v>
      </c>
      <c r="G25" s="42">
        <f t="shared" si="4"/>
        <v>11918375</v>
      </c>
      <c r="H25" s="42">
        <f t="shared" si="4"/>
        <v>1847119</v>
      </c>
      <c r="I25" s="42">
        <f t="shared" si="4"/>
        <v>5205218</v>
      </c>
      <c r="J25" s="42">
        <f t="shared" si="4"/>
        <v>18970712</v>
      </c>
      <c r="K25" s="42">
        <f t="shared" si="4"/>
        <v>1693699</v>
      </c>
      <c r="L25" s="42">
        <f t="shared" si="4"/>
        <v>1620904</v>
      </c>
      <c r="M25" s="42">
        <f t="shared" si="4"/>
        <v>7313645</v>
      </c>
      <c r="N25" s="42">
        <f t="shared" si="4"/>
        <v>10628248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29598960</v>
      </c>
      <c r="X25" s="42">
        <f t="shared" si="4"/>
        <v>42391910</v>
      </c>
      <c r="Y25" s="42">
        <f t="shared" si="4"/>
        <v>-12792950</v>
      </c>
      <c r="Z25" s="43">
        <f>+IF(X25&lt;&gt;0,+(Y25/X25)*100,0)</f>
        <v>-30.177809869854883</v>
      </c>
      <c r="AA25" s="40">
        <f>+AA5+AA9+AA15+AA19+AA24</f>
        <v>71827001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27776311</v>
      </c>
      <c r="D28" s="19">
        <f>SUM(D29:D31)</f>
        <v>0</v>
      </c>
      <c r="E28" s="20">
        <f t="shared" si="5"/>
        <v>32218112</v>
      </c>
      <c r="F28" s="21">
        <f t="shared" si="5"/>
        <v>32218112</v>
      </c>
      <c r="G28" s="21">
        <f t="shared" si="5"/>
        <v>4993863</v>
      </c>
      <c r="H28" s="21">
        <f t="shared" si="5"/>
        <v>881471</v>
      </c>
      <c r="I28" s="21">
        <f t="shared" si="5"/>
        <v>1231688</v>
      </c>
      <c r="J28" s="21">
        <f t="shared" si="5"/>
        <v>7107022</v>
      </c>
      <c r="K28" s="21">
        <f t="shared" si="5"/>
        <v>1666507</v>
      </c>
      <c r="L28" s="21">
        <f t="shared" si="5"/>
        <v>1653665</v>
      </c>
      <c r="M28" s="21">
        <f t="shared" si="5"/>
        <v>4181223</v>
      </c>
      <c r="N28" s="21">
        <f t="shared" si="5"/>
        <v>7501395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14608417</v>
      </c>
      <c r="X28" s="21">
        <f t="shared" si="5"/>
        <v>12315925</v>
      </c>
      <c r="Y28" s="21">
        <f t="shared" si="5"/>
        <v>2292492</v>
      </c>
      <c r="Z28" s="4">
        <f>+IF(X28&lt;&gt;0,+(Y28/X28)*100,0)</f>
        <v>18.614046447993147</v>
      </c>
      <c r="AA28" s="19">
        <f>SUM(AA29:AA31)</f>
        <v>32218112</v>
      </c>
    </row>
    <row r="29" spans="1:27" ht="13.5">
      <c r="A29" s="5" t="s">
        <v>33</v>
      </c>
      <c r="B29" s="3"/>
      <c r="C29" s="22">
        <v>18234467</v>
      </c>
      <c r="D29" s="22"/>
      <c r="E29" s="23">
        <v>21697749</v>
      </c>
      <c r="F29" s="24">
        <v>21697749</v>
      </c>
      <c r="G29" s="24">
        <v>4501217</v>
      </c>
      <c r="H29" s="24">
        <v>348909</v>
      </c>
      <c r="I29" s="24">
        <v>369130</v>
      </c>
      <c r="J29" s="24">
        <v>5219256</v>
      </c>
      <c r="K29" s="24">
        <v>432520</v>
      </c>
      <c r="L29" s="24">
        <v>403925</v>
      </c>
      <c r="M29" s="24">
        <v>3093266</v>
      </c>
      <c r="N29" s="24">
        <v>3929711</v>
      </c>
      <c r="O29" s="24"/>
      <c r="P29" s="24"/>
      <c r="Q29" s="24"/>
      <c r="R29" s="24"/>
      <c r="S29" s="24"/>
      <c r="T29" s="24"/>
      <c r="U29" s="24"/>
      <c r="V29" s="24"/>
      <c r="W29" s="24">
        <v>9148967</v>
      </c>
      <c r="X29" s="24">
        <v>7757113</v>
      </c>
      <c r="Y29" s="24">
        <v>1391854</v>
      </c>
      <c r="Z29" s="6">
        <v>17.94</v>
      </c>
      <c r="AA29" s="22">
        <v>21697749</v>
      </c>
    </row>
    <row r="30" spans="1:27" ht="13.5">
      <c r="A30" s="5" t="s">
        <v>34</v>
      </c>
      <c r="B30" s="3"/>
      <c r="C30" s="25">
        <v>7265726</v>
      </c>
      <c r="D30" s="25"/>
      <c r="E30" s="26">
        <v>8432117</v>
      </c>
      <c r="F30" s="27">
        <v>8432117</v>
      </c>
      <c r="G30" s="27">
        <v>354597</v>
      </c>
      <c r="H30" s="27">
        <v>401107</v>
      </c>
      <c r="I30" s="27">
        <v>701901</v>
      </c>
      <c r="J30" s="27">
        <v>1457605</v>
      </c>
      <c r="K30" s="27">
        <v>1097287</v>
      </c>
      <c r="L30" s="27">
        <v>1101406</v>
      </c>
      <c r="M30" s="27">
        <v>946352</v>
      </c>
      <c r="N30" s="27">
        <v>3145045</v>
      </c>
      <c r="O30" s="27"/>
      <c r="P30" s="27"/>
      <c r="Q30" s="27"/>
      <c r="R30" s="27"/>
      <c r="S30" s="27"/>
      <c r="T30" s="27"/>
      <c r="U30" s="27"/>
      <c r="V30" s="27"/>
      <c r="W30" s="27">
        <v>4602650</v>
      </c>
      <c r="X30" s="27">
        <v>3490295</v>
      </c>
      <c r="Y30" s="27">
        <v>1112355</v>
      </c>
      <c r="Z30" s="7">
        <v>31.87</v>
      </c>
      <c r="AA30" s="25">
        <v>8432117</v>
      </c>
    </row>
    <row r="31" spans="1:27" ht="13.5">
      <c r="A31" s="5" t="s">
        <v>35</v>
      </c>
      <c r="B31" s="3"/>
      <c r="C31" s="22">
        <v>2276118</v>
      </c>
      <c r="D31" s="22"/>
      <c r="E31" s="23">
        <v>2088246</v>
      </c>
      <c r="F31" s="24">
        <v>2088246</v>
      </c>
      <c r="G31" s="24">
        <v>138049</v>
      </c>
      <c r="H31" s="24">
        <v>131455</v>
      </c>
      <c r="I31" s="24">
        <v>160657</v>
      </c>
      <c r="J31" s="24">
        <v>430161</v>
      </c>
      <c r="K31" s="24">
        <v>136700</v>
      </c>
      <c r="L31" s="24">
        <v>148334</v>
      </c>
      <c r="M31" s="24">
        <v>141605</v>
      </c>
      <c r="N31" s="24">
        <v>426639</v>
      </c>
      <c r="O31" s="24"/>
      <c r="P31" s="24"/>
      <c r="Q31" s="24"/>
      <c r="R31" s="24"/>
      <c r="S31" s="24"/>
      <c r="T31" s="24"/>
      <c r="U31" s="24"/>
      <c r="V31" s="24"/>
      <c r="W31" s="24">
        <v>856800</v>
      </c>
      <c r="X31" s="24">
        <v>1068517</v>
      </c>
      <c r="Y31" s="24">
        <v>-211717</v>
      </c>
      <c r="Z31" s="6">
        <v>-19.81</v>
      </c>
      <c r="AA31" s="22">
        <v>2088246</v>
      </c>
    </row>
    <row r="32" spans="1:27" ht="13.5">
      <c r="A32" s="2" t="s">
        <v>36</v>
      </c>
      <c r="B32" s="3"/>
      <c r="C32" s="19">
        <f aca="true" t="shared" si="6" ref="C32:Y32">SUM(C33:C37)</f>
        <v>1953688</v>
      </c>
      <c r="D32" s="19">
        <f>SUM(D33:D37)</f>
        <v>0</v>
      </c>
      <c r="E32" s="20">
        <f t="shared" si="6"/>
        <v>2224861</v>
      </c>
      <c r="F32" s="21">
        <f t="shared" si="6"/>
        <v>2224861</v>
      </c>
      <c r="G32" s="21">
        <f t="shared" si="6"/>
        <v>143019</v>
      </c>
      <c r="H32" s="21">
        <f t="shared" si="6"/>
        <v>174405</v>
      </c>
      <c r="I32" s="21">
        <f t="shared" si="6"/>
        <v>168298</v>
      </c>
      <c r="J32" s="21">
        <f t="shared" si="6"/>
        <v>485722</v>
      </c>
      <c r="K32" s="21">
        <f t="shared" si="6"/>
        <v>141043</v>
      </c>
      <c r="L32" s="21">
        <f t="shared" si="6"/>
        <v>139154</v>
      </c>
      <c r="M32" s="21">
        <f t="shared" si="6"/>
        <v>173370</v>
      </c>
      <c r="N32" s="21">
        <f t="shared" si="6"/>
        <v>453567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939289</v>
      </c>
      <c r="X32" s="21">
        <f t="shared" si="6"/>
        <v>1741452</v>
      </c>
      <c r="Y32" s="21">
        <f t="shared" si="6"/>
        <v>-802163</v>
      </c>
      <c r="Z32" s="4">
        <f>+IF(X32&lt;&gt;0,+(Y32/X32)*100,0)</f>
        <v>-46.062883157273355</v>
      </c>
      <c r="AA32" s="19">
        <f>SUM(AA33:AA37)</f>
        <v>2224861</v>
      </c>
    </row>
    <row r="33" spans="1:27" ht="13.5">
      <c r="A33" s="5" t="s">
        <v>37</v>
      </c>
      <c r="B33" s="3"/>
      <c r="C33" s="22">
        <v>1127753</v>
      </c>
      <c r="D33" s="22"/>
      <c r="E33" s="23">
        <v>1369344</v>
      </c>
      <c r="F33" s="24">
        <v>1369344</v>
      </c>
      <c r="G33" s="24">
        <v>84345</v>
      </c>
      <c r="H33" s="24">
        <v>105969</v>
      </c>
      <c r="I33" s="24">
        <v>98648</v>
      </c>
      <c r="J33" s="24">
        <v>288962</v>
      </c>
      <c r="K33" s="24">
        <v>92953</v>
      </c>
      <c r="L33" s="24">
        <v>87860</v>
      </c>
      <c r="M33" s="24">
        <v>100042</v>
      </c>
      <c r="N33" s="24">
        <v>280855</v>
      </c>
      <c r="O33" s="24"/>
      <c r="P33" s="24"/>
      <c r="Q33" s="24"/>
      <c r="R33" s="24"/>
      <c r="S33" s="24"/>
      <c r="T33" s="24"/>
      <c r="U33" s="24"/>
      <c r="V33" s="24"/>
      <c r="W33" s="24">
        <v>569817</v>
      </c>
      <c r="X33" s="24">
        <v>997705</v>
      </c>
      <c r="Y33" s="24">
        <v>-427888</v>
      </c>
      <c r="Z33" s="6">
        <v>-42.89</v>
      </c>
      <c r="AA33" s="22">
        <v>1369344</v>
      </c>
    </row>
    <row r="34" spans="1:27" ht="13.5">
      <c r="A34" s="5" t="s">
        <v>38</v>
      </c>
      <c r="B34" s="3"/>
      <c r="C34" s="22">
        <v>715828</v>
      </c>
      <c r="D34" s="22"/>
      <c r="E34" s="23">
        <v>687128</v>
      </c>
      <c r="F34" s="24">
        <v>687128</v>
      </c>
      <c r="G34" s="24">
        <v>57441</v>
      </c>
      <c r="H34" s="24">
        <v>63582</v>
      </c>
      <c r="I34" s="24">
        <v>59053</v>
      </c>
      <c r="J34" s="24">
        <v>180076</v>
      </c>
      <c r="K34" s="24">
        <v>45780</v>
      </c>
      <c r="L34" s="24">
        <v>48434</v>
      </c>
      <c r="M34" s="24">
        <v>66669</v>
      </c>
      <c r="N34" s="24">
        <v>160883</v>
      </c>
      <c r="O34" s="24"/>
      <c r="P34" s="24"/>
      <c r="Q34" s="24"/>
      <c r="R34" s="24"/>
      <c r="S34" s="24"/>
      <c r="T34" s="24"/>
      <c r="U34" s="24"/>
      <c r="V34" s="24"/>
      <c r="W34" s="24">
        <v>340959</v>
      </c>
      <c r="X34" s="24">
        <v>472550</v>
      </c>
      <c r="Y34" s="24">
        <v>-131591</v>
      </c>
      <c r="Z34" s="6">
        <v>-27.85</v>
      </c>
      <c r="AA34" s="22">
        <v>687128</v>
      </c>
    </row>
    <row r="35" spans="1:27" ht="13.5">
      <c r="A35" s="5" t="s">
        <v>39</v>
      </c>
      <c r="B35" s="3"/>
      <c r="C35" s="22">
        <v>76666</v>
      </c>
      <c r="D35" s="22"/>
      <c r="E35" s="23">
        <v>111134</v>
      </c>
      <c r="F35" s="24">
        <v>111134</v>
      </c>
      <c r="G35" s="24">
        <v>1233</v>
      </c>
      <c r="H35" s="24">
        <v>2178</v>
      </c>
      <c r="I35" s="24">
        <v>10597</v>
      </c>
      <c r="J35" s="24">
        <v>14008</v>
      </c>
      <c r="K35" s="24">
        <v>2310</v>
      </c>
      <c r="L35" s="24">
        <v>2860</v>
      </c>
      <c r="M35" s="24">
        <v>6659</v>
      </c>
      <c r="N35" s="24">
        <v>11829</v>
      </c>
      <c r="O35" s="24"/>
      <c r="P35" s="24"/>
      <c r="Q35" s="24"/>
      <c r="R35" s="24"/>
      <c r="S35" s="24"/>
      <c r="T35" s="24"/>
      <c r="U35" s="24"/>
      <c r="V35" s="24"/>
      <c r="W35" s="24">
        <v>25837</v>
      </c>
      <c r="X35" s="24">
        <v>257856</v>
      </c>
      <c r="Y35" s="24">
        <v>-232019</v>
      </c>
      <c r="Z35" s="6">
        <v>-89.98</v>
      </c>
      <c r="AA35" s="22">
        <v>111134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33441</v>
      </c>
      <c r="D37" s="25"/>
      <c r="E37" s="26">
        <v>57255</v>
      </c>
      <c r="F37" s="27">
        <v>57255</v>
      </c>
      <c r="G37" s="27"/>
      <c r="H37" s="27">
        <v>2676</v>
      </c>
      <c r="I37" s="27"/>
      <c r="J37" s="27">
        <v>2676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2676</v>
      </c>
      <c r="X37" s="27">
        <v>13341</v>
      </c>
      <c r="Y37" s="27">
        <v>-10665</v>
      </c>
      <c r="Z37" s="7">
        <v>-79.94</v>
      </c>
      <c r="AA37" s="25">
        <v>57255</v>
      </c>
    </row>
    <row r="38" spans="1:27" ht="13.5">
      <c r="A38" s="2" t="s">
        <v>42</v>
      </c>
      <c r="B38" s="8"/>
      <c r="C38" s="19">
        <f aca="true" t="shared" si="7" ref="C38:Y38">SUM(C39:C41)</f>
        <v>2561099</v>
      </c>
      <c r="D38" s="19">
        <f>SUM(D39:D41)</f>
        <v>0</v>
      </c>
      <c r="E38" s="20">
        <f t="shared" si="7"/>
        <v>2970896</v>
      </c>
      <c r="F38" s="21">
        <f t="shared" si="7"/>
        <v>2970896</v>
      </c>
      <c r="G38" s="21">
        <f t="shared" si="7"/>
        <v>154142</v>
      </c>
      <c r="H38" s="21">
        <f t="shared" si="7"/>
        <v>173574</v>
      </c>
      <c r="I38" s="21">
        <f t="shared" si="7"/>
        <v>191781</v>
      </c>
      <c r="J38" s="21">
        <f t="shared" si="7"/>
        <v>519497</v>
      </c>
      <c r="K38" s="21">
        <f t="shared" si="7"/>
        <v>164408</v>
      </c>
      <c r="L38" s="21">
        <f t="shared" si="7"/>
        <v>148033</v>
      </c>
      <c r="M38" s="21">
        <f t="shared" si="7"/>
        <v>213304</v>
      </c>
      <c r="N38" s="21">
        <f t="shared" si="7"/>
        <v>525745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1045242</v>
      </c>
      <c r="X38" s="21">
        <f t="shared" si="7"/>
        <v>1067487</v>
      </c>
      <c r="Y38" s="21">
        <f t="shared" si="7"/>
        <v>-22245</v>
      </c>
      <c r="Z38" s="4">
        <f>+IF(X38&lt;&gt;0,+(Y38/X38)*100,0)</f>
        <v>-2.0838661267069294</v>
      </c>
      <c r="AA38" s="19">
        <f>SUM(AA39:AA41)</f>
        <v>2970896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2561099</v>
      </c>
      <c r="D40" s="22"/>
      <c r="E40" s="23">
        <v>2970896</v>
      </c>
      <c r="F40" s="24">
        <v>2970896</v>
      </c>
      <c r="G40" s="24">
        <v>154142</v>
      </c>
      <c r="H40" s="24">
        <v>173574</v>
      </c>
      <c r="I40" s="24">
        <v>191781</v>
      </c>
      <c r="J40" s="24">
        <v>519497</v>
      </c>
      <c r="K40" s="24">
        <v>164408</v>
      </c>
      <c r="L40" s="24">
        <v>148033</v>
      </c>
      <c r="M40" s="24">
        <v>213304</v>
      </c>
      <c r="N40" s="24">
        <v>525745</v>
      </c>
      <c r="O40" s="24"/>
      <c r="P40" s="24"/>
      <c r="Q40" s="24"/>
      <c r="R40" s="24"/>
      <c r="S40" s="24"/>
      <c r="T40" s="24"/>
      <c r="U40" s="24"/>
      <c r="V40" s="24"/>
      <c r="W40" s="24">
        <v>1045242</v>
      </c>
      <c r="X40" s="24">
        <v>1067487</v>
      </c>
      <c r="Y40" s="24">
        <v>-22245</v>
      </c>
      <c r="Z40" s="6">
        <v>-2.08</v>
      </c>
      <c r="AA40" s="22">
        <v>2970896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14923196</v>
      </c>
      <c r="D42" s="19">
        <f>SUM(D43:D46)</f>
        <v>0</v>
      </c>
      <c r="E42" s="20">
        <f t="shared" si="8"/>
        <v>16365132</v>
      </c>
      <c r="F42" s="21">
        <f t="shared" si="8"/>
        <v>16365132</v>
      </c>
      <c r="G42" s="21">
        <f t="shared" si="8"/>
        <v>1031582</v>
      </c>
      <c r="H42" s="21">
        <f t="shared" si="8"/>
        <v>1478527</v>
      </c>
      <c r="I42" s="21">
        <f t="shared" si="8"/>
        <v>1262776</v>
      </c>
      <c r="J42" s="21">
        <f t="shared" si="8"/>
        <v>3772885</v>
      </c>
      <c r="K42" s="21">
        <f t="shared" si="8"/>
        <v>1030254</v>
      </c>
      <c r="L42" s="21">
        <f t="shared" si="8"/>
        <v>1007856</v>
      </c>
      <c r="M42" s="21">
        <f t="shared" si="8"/>
        <v>1091171</v>
      </c>
      <c r="N42" s="21">
        <f t="shared" si="8"/>
        <v>3129281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6902166</v>
      </c>
      <c r="X42" s="21">
        <f t="shared" si="8"/>
        <v>7236646</v>
      </c>
      <c r="Y42" s="21">
        <f t="shared" si="8"/>
        <v>-334480</v>
      </c>
      <c r="Z42" s="4">
        <f>+IF(X42&lt;&gt;0,+(Y42/X42)*100,0)</f>
        <v>-4.622030703173818</v>
      </c>
      <c r="AA42" s="19">
        <f>SUM(AA43:AA46)</f>
        <v>16365132</v>
      </c>
    </row>
    <row r="43" spans="1:27" ht="13.5">
      <c r="A43" s="5" t="s">
        <v>47</v>
      </c>
      <c r="B43" s="3"/>
      <c r="C43" s="22">
        <v>8449295</v>
      </c>
      <c r="D43" s="22"/>
      <c r="E43" s="23">
        <v>9310584</v>
      </c>
      <c r="F43" s="24">
        <v>9310584</v>
      </c>
      <c r="G43" s="24">
        <v>676167</v>
      </c>
      <c r="H43" s="24">
        <v>1044317</v>
      </c>
      <c r="I43" s="24">
        <v>852108</v>
      </c>
      <c r="J43" s="24">
        <v>2572592</v>
      </c>
      <c r="K43" s="24">
        <v>610593</v>
      </c>
      <c r="L43" s="24">
        <v>657772</v>
      </c>
      <c r="M43" s="24">
        <v>638897</v>
      </c>
      <c r="N43" s="24">
        <v>1907262</v>
      </c>
      <c r="O43" s="24"/>
      <c r="P43" s="24"/>
      <c r="Q43" s="24"/>
      <c r="R43" s="24"/>
      <c r="S43" s="24"/>
      <c r="T43" s="24"/>
      <c r="U43" s="24"/>
      <c r="V43" s="24"/>
      <c r="W43" s="24">
        <v>4479854</v>
      </c>
      <c r="X43" s="24">
        <v>4412957</v>
      </c>
      <c r="Y43" s="24">
        <v>66897</v>
      </c>
      <c r="Z43" s="6">
        <v>1.52</v>
      </c>
      <c r="AA43" s="22">
        <v>9310584</v>
      </c>
    </row>
    <row r="44" spans="1:27" ht="13.5">
      <c r="A44" s="5" t="s">
        <v>48</v>
      </c>
      <c r="B44" s="3"/>
      <c r="C44" s="22">
        <v>1064208</v>
      </c>
      <c r="D44" s="22"/>
      <c r="E44" s="23">
        <v>1166396</v>
      </c>
      <c r="F44" s="24">
        <v>1166396</v>
      </c>
      <c r="G44" s="24">
        <v>50335</v>
      </c>
      <c r="H44" s="24">
        <v>54887</v>
      </c>
      <c r="I44" s="24">
        <v>39720</v>
      </c>
      <c r="J44" s="24">
        <v>144942</v>
      </c>
      <c r="K44" s="24">
        <v>88008</v>
      </c>
      <c r="L44" s="24">
        <v>40032</v>
      </c>
      <c r="M44" s="24">
        <v>35276</v>
      </c>
      <c r="N44" s="24">
        <v>163316</v>
      </c>
      <c r="O44" s="24"/>
      <c r="P44" s="24"/>
      <c r="Q44" s="24"/>
      <c r="R44" s="24"/>
      <c r="S44" s="24"/>
      <c r="T44" s="24"/>
      <c r="U44" s="24"/>
      <c r="V44" s="24"/>
      <c r="W44" s="24">
        <v>308258</v>
      </c>
      <c r="X44" s="24">
        <v>554199</v>
      </c>
      <c r="Y44" s="24">
        <v>-245941</v>
      </c>
      <c r="Z44" s="6">
        <v>-44.38</v>
      </c>
      <c r="AA44" s="22">
        <v>1166396</v>
      </c>
    </row>
    <row r="45" spans="1:27" ht="13.5">
      <c r="A45" s="5" t="s">
        <v>49</v>
      </c>
      <c r="B45" s="3"/>
      <c r="C45" s="25">
        <v>2803791</v>
      </c>
      <c r="D45" s="25"/>
      <c r="E45" s="26">
        <v>2805582</v>
      </c>
      <c r="F45" s="27">
        <v>2805582</v>
      </c>
      <c r="G45" s="27">
        <v>283897</v>
      </c>
      <c r="H45" s="27">
        <v>346757</v>
      </c>
      <c r="I45" s="27">
        <v>318555</v>
      </c>
      <c r="J45" s="27">
        <v>949209</v>
      </c>
      <c r="K45" s="27">
        <v>306510</v>
      </c>
      <c r="L45" s="27">
        <v>291718</v>
      </c>
      <c r="M45" s="27">
        <v>397449</v>
      </c>
      <c r="N45" s="27">
        <v>995677</v>
      </c>
      <c r="O45" s="27"/>
      <c r="P45" s="27"/>
      <c r="Q45" s="27"/>
      <c r="R45" s="27"/>
      <c r="S45" s="27"/>
      <c r="T45" s="27"/>
      <c r="U45" s="27"/>
      <c r="V45" s="27"/>
      <c r="W45" s="27">
        <v>1944886</v>
      </c>
      <c r="X45" s="27">
        <v>1163312</v>
      </c>
      <c r="Y45" s="27">
        <v>781574</v>
      </c>
      <c r="Z45" s="7">
        <v>67.19</v>
      </c>
      <c r="AA45" s="25">
        <v>2805582</v>
      </c>
    </row>
    <row r="46" spans="1:27" ht="13.5">
      <c r="A46" s="5" t="s">
        <v>50</v>
      </c>
      <c r="B46" s="3"/>
      <c r="C46" s="22">
        <v>2605902</v>
      </c>
      <c r="D46" s="22"/>
      <c r="E46" s="23">
        <v>3082570</v>
      </c>
      <c r="F46" s="24">
        <v>3082570</v>
      </c>
      <c r="G46" s="24">
        <v>21183</v>
      </c>
      <c r="H46" s="24">
        <v>32566</v>
      </c>
      <c r="I46" s="24">
        <v>52393</v>
      </c>
      <c r="J46" s="24">
        <v>106142</v>
      </c>
      <c r="K46" s="24">
        <v>25143</v>
      </c>
      <c r="L46" s="24">
        <v>18334</v>
      </c>
      <c r="M46" s="24">
        <v>19549</v>
      </c>
      <c r="N46" s="24">
        <v>63026</v>
      </c>
      <c r="O46" s="24"/>
      <c r="P46" s="24"/>
      <c r="Q46" s="24"/>
      <c r="R46" s="24"/>
      <c r="S46" s="24"/>
      <c r="T46" s="24"/>
      <c r="U46" s="24"/>
      <c r="V46" s="24"/>
      <c r="W46" s="24">
        <v>169168</v>
      </c>
      <c r="X46" s="24">
        <v>1106178</v>
      </c>
      <c r="Y46" s="24">
        <v>-937010</v>
      </c>
      <c r="Z46" s="6">
        <v>-84.71</v>
      </c>
      <c r="AA46" s="22">
        <v>3082570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47214294</v>
      </c>
      <c r="D48" s="40">
        <f>+D28+D32+D38+D42+D47</f>
        <v>0</v>
      </c>
      <c r="E48" s="41">
        <f t="shared" si="9"/>
        <v>53779001</v>
      </c>
      <c r="F48" s="42">
        <f t="shared" si="9"/>
        <v>53779001</v>
      </c>
      <c r="G48" s="42">
        <f t="shared" si="9"/>
        <v>6322606</v>
      </c>
      <c r="H48" s="42">
        <f t="shared" si="9"/>
        <v>2707977</v>
      </c>
      <c r="I48" s="42">
        <f t="shared" si="9"/>
        <v>2854543</v>
      </c>
      <c r="J48" s="42">
        <f t="shared" si="9"/>
        <v>11885126</v>
      </c>
      <c r="K48" s="42">
        <f t="shared" si="9"/>
        <v>3002212</v>
      </c>
      <c r="L48" s="42">
        <f t="shared" si="9"/>
        <v>2948708</v>
      </c>
      <c r="M48" s="42">
        <f t="shared" si="9"/>
        <v>5659068</v>
      </c>
      <c r="N48" s="42">
        <f t="shared" si="9"/>
        <v>11609988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23495114</v>
      </c>
      <c r="X48" s="42">
        <f t="shared" si="9"/>
        <v>22361510</v>
      </c>
      <c r="Y48" s="42">
        <f t="shared" si="9"/>
        <v>1133604</v>
      </c>
      <c r="Z48" s="43">
        <f>+IF(X48&lt;&gt;0,+(Y48/X48)*100,0)</f>
        <v>5.069442984843152</v>
      </c>
      <c r="AA48" s="40">
        <f>+AA28+AA32+AA38+AA42+AA47</f>
        <v>53779001</v>
      </c>
    </row>
    <row r="49" spans="1:27" ht="13.5">
      <c r="A49" s="14" t="s">
        <v>58</v>
      </c>
      <c r="B49" s="15"/>
      <c r="C49" s="44">
        <f aca="true" t="shared" si="10" ref="C49:Y49">+C25-C48</f>
        <v>2847704</v>
      </c>
      <c r="D49" s="44">
        <f>+D25-D48</f>
        <v>0</v>
      </c>
      <c r="E49" s="45">
        <f t="shared" si="10"/>
        <v>18048000</v>
      </c>
      <c r="F49" s="46">
        <f t="shared" si="10"/>
        <v>18048000</v>
      </c>
      <c r="G49" s="46">
        <f t="shared" si="10"/>
        <v>5595769</v>
      </c>
      <c r="H49" s="46">
        <f t="shared" si="10"/>
        <v>-860858</v>
      </c>
      <c r="I49" s="46">
        <f t="shared" si="10"/>
        <v>2350675</v>
      </c>
      <c r="J49" s="46">
        <f t="shared" si="10"/>
        <v>7085586</v>
      </c>
      <c r="K49" s="46">
        <f t="shared" si="10"/>
        <v>-1308513</v>
      </c>
      <c r="L49" s="46">
        <f t="shared" si="10"/>
        <v>-1327804</v>
      </c>
      <c r="M49" s="46">
        <f t="shared" si="10"/>
        <v>1654577</v>
      </c>
      <c r="N49" s="46">
        <f t="shared" si="10"/>
        <v>-981740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6103846</v>
      </c>
      <c r="X49" s="46">
        <f>IF(F25=F48,0,X25-X48)</f>
        <v>20030400</v>
      </c>
      <c r="Y49" s="46">
        <f t="shared" si="10"/>
        <v>-13926554</v>
      </c>
      <c r="Z49" s="47">
        <f>+IF(X49&lt;&gt;0,+(Y49/X49)*100,0)</f>
        <v>-69.52708882498601</v>
      </c>
      <c r="AA49" s="44">
        <f>+AA25-AA48</f>
        <v>18048000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30861500</v>
      </c>
      <c r="F5" s="21">
        <f t="shared" si="0"/>
        <v>30861500</v>
      </c>
      <c r="G5" s="21">
        <f t="shared" si="0"/>
        <v>8776104</v>
      </c>
      <c r="H5" s="21">
        <f t="shared" si="0"/>
        <v>1744288</v>
      </c>
      <c r="I5" s="21">
        <f t="shared" si="0"/>
        <v>170860</v>
      </c>
      <c r="J5" s="21">
        <f t="shared" si="0"/>
        <v>10691252</v>
      </c>
      <c r="K5" s="21">
        <f t="shared" si="0"/>
        <v>188038</v>
      </c>
      <c r="L5" s="21">
        <f t="shared" si="0"/>
        <v>0</v>
      </c>
      <c r="M5" s="21">
        <f t="shared" si="0"/>
        <v>0</v>
      </c>
      <c r="N5" s="21">
        <f t="shared" si="0"/>
        <v>188038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10879290</v>
      </c>
      <c r="X5" s="21">
        <f t="shared" si="0"/>
        <v>19433000</v>
      </c>
      <c r="Y5" s="21">
        <f t="shared" si="0"/>
        <v>-8553710</v>
      </c>
      <c r="Z5" s="4">
        <f>+IF(X5&lt;&gt;0,+(Y5/X5)*100,0)</f>
        <v>-44.016415375906966</v>
      </c>
      <c r="AA5" s="19">
        <f>SUM(AA6:AA8)</f>
        <v>30861500</v>
      </c>
    </row>
    <row r="6" spans="1:27" ht="13.5">
      <c r="A6" s="5" t="s">
        <v>33</v>
      </c>
      <c r="B6" s="3"/>
      <c r="C6" s="22"/>
      <c r="D6" s="22"/>
      <c r="E6" s="23">
        <v>1403000</v>
      </c>
      <c r="F6" s="24">
        <v>1403000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1403000</v>
      </c>
      <c r="Y6" s="24">
        <v>-1403000</v>
      </c>
      <c r="Z6" s="6">
        <v>-100</v>
      </c>
      <c r="AA6" s="22">
        <v>1403000</v>
      </c>
    </row>
    <row r="7" spans="1:27" ht="13.5">
      <c r="A7" s="5" t="s">
        <v>34</v>
      </c>
      <c r="B7" s="3"/>
      <c r="C7" s="25"/>
      <c r="D7" s="25"/>
      <c r="E7" s="26">
        <v>28101500</v>
      </c>
      <c r="F7" s="27">
        <v>28101500</v>
      </c>
      <c r="G7" s="27">
        <v>8776104</v>
      </c>
      <c r="H7" s="27">
        <v>1744288</v>
      </c>
      <c r="I7" s="27">
        <v>170860</v>
      </c>
      <c r="J7" s="27">
        <v>10691252</v>
      </c>
      <c r="K7" s="27">
        <v>188038</v>
      </c>
      <c r="L7" s="27"/>
      <c r="M7" s="27"/>
      <c r="N7" s="27">
        <v>188038</v>
      </c>
      <c r="O7" s="27"/>
      <c r="P7" s="27"/>
      <c r="Q7" s="27"/>
      <c r="R7" s="27"/>
      <c r="S7" s="27"/>
      <c r="T7" s="27"/>
      <c r="U7" s="27"/>
      <c r="V7" s="27"/>
      <c r="W7" s="27">
        <v>10879290</v>
      </c>
      <c r="X7" s="27">
        <v>17096000</v>
      </c>
      <c r="Y7" s="27">
        <v>-6216710</v>
      </c>
      <c r="Z7" s="7">
        <v>-36.36</v>
      </c>
      <c r="AA7" s="25">
        <v>28101500</v>
      </c>
    </row>
    <row r="8" spans="1:27" ht="13.5">
      <c r="A8" s="5" t="s">
        <v>35</v>
      </c>
      <c r="B8" s="3"/>
      <c r="C8" s="22"/>
      <c r="D8" s="22"/>
      <c r="E8" s="23">
        <v>1357000</v>
      </c>
      <c r="F8" s="24">
        <v>1357000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934000</v>
      </c>
      <c r="Y8" s="24">
        <v>-934000</v>
      </c>
      <c r="Z8" s="6">
        <v>-100</v>
      </c>
      <c r="AA8" s="22">
        <v>1357000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5081000</v>
      </c>
      <c r="F9" s="21">
        <f t="shared" si="1"/>
        <v>5081000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2757200</v>
      </c>
      <c r="Y9" s="21">
        <f t="shared" si="1"/>
        <v>-2757200</v>
      </c>
      <c r="Z9" s="4">
        <f>+IF(X9&lt;&gt;0,+(Y9/X9)*100,0)</f>
        <v>-100</v>
      </c>
      <c r="AA9" s="19">
        <f>SUM(AA10:AA14)</f>
        <v>5081000</v>
      </c>
    </row>
    <row r="10" spans="1:27" ht="13.5">
      <c r="A10" s="5" t="s">
        <v>37</v>
      </c>
      <c r="B10" s="3"/>
      <c r="C10" s="22"/>
      <c r="D10" s="22"/>
      <c r="E10" s="23">
        <v>5081000</v>
      </c>
      <c r="F10" s="24">
        <v>5081000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2540400</v>
      </c>
      <c r="Y10" s="24">
        <v>-2540400</v>
      </c>
      <c r="Z10" s="6">
        <v>-100</v>
      </c>
      <c r="AA10" s="22">
        <v>5081000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211800</v>
      </c>
      <c r="Y11" s="24">
        <v>-211800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5000</v>
      </c>
      <c r="Y12" s="24">
        <v>-5000</v>
      </c>
      <c r="Z12" s="6">
        <v>-100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7741000</v>
      </c>
      <c r="H15" s="21">
        <f t="shared" si="2"/>
        <v>0</v>
      </c>
      <c r="I15" s="21">
        <f t="shared" si="2"/>
        <v>0</v>
      </c>
      <c r="J15" s="21">
        <f t="shared" si="2"/>
        <v>7741000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7741000</v>
      </c>
      <c r="X15" s="21">
        <f t="shared" si="2"/>
        <v>0</v>
      </c>
      <c r="Y15" s="21">
        <f t="shared" si="2"/>
        <v>7741000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>
        <v>7741000</v>
      </c>
      <c r="H17" s="24"/>
      <c r="I17" s="24"/>
      <c r="J17" s="24">
        <v>7741000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7741000</v>
      </c>
      <c r="X17" s="24"/>
      <c r="Y17" s="24">
        <v>7741000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13997500</v>
      </c>
      <c r="F19" s="21">
        <f t="shared" si="3"/>
        <v>13997500</v>
      </c>
      <c r="G19" s="21">
        <f t="shared" si="3"/>
        <v>979801</v>
      </c>
      <c r="H19" s="21">
        <f t="shared" si="3"/>
        <v>411639</v>
      </c>
      <c r="I19" s="21">
        <f t="shared" si="3"/>
        <v>987010</v>
      </c>
      <c r="J19" s="21">
        <f t="shared" si="3"/>
        <v>2378450</v>
      </c>
      <c r="K19" s="21">
        <f t="shared" si="3"/>
        <v>878007</v>
      </c>
      <c r="L19" s="21">
        <f t="shared" si="3"/>
        <v>0</v>
      </c>
      <c r="M19" s="21">
        <f t="shared" si="3"/>
        <v>0</v>
      </c>
      <c r="N19" s="21">
        <f t="shared" si="3"/>
        <v>878007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3256457</v>
      </c>
      <c r="X19" s="21">
        <f t="shared" si="3"/>
        <v>6695200</v>
      </c>
      <c r="Y19" s="21">
        <f t="shared" si="3"/>
        <v>-3438743</v>
      </c>
      <c r="Z19" s="4">
        <f>+IF(X19&lt;&gt;0,+(Y19/X19)*100,0)</f>
        <v>-51.36131855657785</v>
      </c>
      <c r="AA19" s="19">
        <f>SUM(AA20:AA23)</f>
        <v>13997500</v>
      </c>
    </row>
    <row r="20" spans="1:27" ht="13.5">
      <c r="A20" s="5" t="s">
        <v>47</v>
      </c>
      <c r="B20" s="3"/>
      <c r="C20" s="22"/>
      <c r="D20" s="22"/>
      <c r="E20" s="23">
        <v>8396900</v>
      </c>
      <c r="F20" s="24">
        <v>8396900</v>
      </c>
      <c r="G20" s="24">
        <v>493405</v>
      </c>
      <c r="H20" s="24">
        <v>172272</v>
      </c>
      <c r="I20" s="24">
        <v>539046</v>
      </c>
      <c r="J20" s="24">
        <v>1204723</v>
      </c>
      <c r="K20" s="24">
        <v>437226</v>
      </c>
      <c r="L20" s="24"/>
      <c r="M20" s="24"/>
      <c r="N20" s="24">
        <v>437226</v>
      </c>
      <c r="O20" s="24"/>
      <c r="P20" s="24"/>
      <c r="Q20" s="24"/>
      <c r="R20" s="24"/>
      <c r="S20" s="24"/>
      <c r="T20" s="24"/>
      <c r="U20" s="24"/>
      <c r="V20" s="24"/>
      <c r="W20" s="24">
        <v>1641949</v>
      </c>
      <c r="X20" s="24">
        <v>4034800</v>
      </c>
      <c r="Y20" s="24">
        <v>-2392851</v>
      </c>
      <c r="Z20" s="6">
        <v>-59.31</v>
      </c>
      <c r="AA20" s="22">
        <v>8396900</v>
      </c>
    </row>
    <row r="21" spans="1:27" ht="13.5">
      <c r="A21" s="5" t="s">
        <v>48</v>
      </c>
      <c r="B21" s="3"/>
      <c r="C21" s="22"/>
      <c r="D21" s="22"/>
      <c r="E21" s="23">
        <v>2860000</v>
      </c>
      <c r="F21" s="24">
        <v>2860000</v>
      </c>
      <c r="G21" s="24">
        <v>280853</v>
      </c>
      <c r="H21" s="24">
        <v>120597</v>
      </c>
      <c r="I21" s="24">
        <v>301921</v>
      </c>
      <c r="J21" s="24">
        <v>703371</v>
      </c>
      <c r="K21" s="24">
        <v>255429</v>
      </c>
      <c r="L21" s="24"/>
      <c r="M21" s="24"/>
      <c r="N21" s="24">
        <v>255429</v>
      </c>
      <c r="O21" s="24"/>
      <c r="P21" s="24"/>
      <c r="Q21" s="24"/>
      <c r="R21" s="24"/>
      <c r="S21" s="24"/>
      <c r="T21" s="24"/>
      <c r="U21" s="24"/>
      <c r="V21" s="24"/>
      <c r="W21" s="24">
        <v>958800</v>
      </c>
      <c r="X21" s="24">
        <v>1448400</v>
      </c>
      <c r="Y21" s="24">
        <v>-489600</v>
      </c>
      <c r="Z21" s="6">
        <v>-33.8</v>
      </c>
      <c r="AA21" s="22">
        <v>2860000</v>
      </c>
    </row>
    <row r="22" spans="1:27" ht="13.5">
      <c r="A22" s="5" t="s">
        <v>49</v>
      </c>
      <c r="B22" s="3"/>
      <c r="C22" s="25"/>
      <c r="D22" s="25"/>
      <c r="E22" s="26">
        <v>1909800</v>
      </c>
      <c r="F22" s="27">
        <v>1909800</v>
      </c>
      <c r="G22" s="27">
        <v>123508</v>
      </c>
      <c r="H22" s="27">
        <v>66091</v>
      </c>
      <c r="I22" s="27">
        <v>69662</v>
      </c>
      <c r="J22" s="27">
        <v>259261</v>
      </c>
      <c r="K22" s="27">
        <v>119704</v>
      </c>
      <c r="L22" s="27"/>
      <c r="M22" s="27"/>
      <c r="N22" s="27">
        <v>119704</v>
      </c>
      <c r="O22" s="27"/>
      <c r="P22" s="27"/>
      <c r="Q22" s="27"/>
      <c r="R22" s="27"/>
      <c r="S22" s="27"/>
      <c r="T22" s="27"/>
      <c r="U22" s="27"/>
      <c r="V22" s="27"/>
      <c r="W22" s="27">
        <v>378965</v>
      </c>
      <c r="X22" s="27">
        <v>882000</v>
      </c>
      <c r="Y22" s="27">
        <v>-503035</v>
      </c>
      <c r="Z22" s="7">
        <v>-57.03</v>
      </c>
      <c r="AA22" s="25">
        <v>1909800</v>
      </c>
    </row>
    <row r="23" spans="1:27" ht="13.5">
      <c r="A23" s="5" t="s">
        <v>50</v>
      </c>
      <c r="B23" s="3"/>
      <c r="C23" s="22"/>
      <c r="D23" s="22"/>
      <c r="E23" s="23">
        <v>830800</v>
      </c>
      <c r="F23" s="24">
        <v>830800</v>
      </c>
      <c r="G23" s="24">
        <v>82035</v>
      </c>
      <c r="H23" s="24">
        <v>52679</v>
      </c>
      <c r="I23" s="24">
        <v>76381</v>
      </c>
      <c r="J23" s="24">
        <v>211095</v>
      </c>
      <c r="K23" s="24">
        <v>65648</v>
      </c>
      <c r="L23" s="24"/>
      <c r="M23" s="24"/>
      <c r="N23" s="24">
        <v>65648</v>
      </c>
      <c r="O23" s="24"/>
      <c r="P23" s="24"/>
      <c r="Q23" s="24"/>
      <c r="R23" s="24"/>
      <c r="S23" s="24"/>
      <c r="T23" s="24"/>
      <c r="U23" s="24"/>
      <c r="V23" s="24"/>
      <c r="W23" s="24">
        <v>276743</v>
      </c>
      <c r="X23" s="24">
        <v>330000</v>
      </c>
      <c r="Y23" s="24">
        <v>-53257</v>
      </c>
      <c r="Z23" s="6">
        <v>-16.14</v>
      </c>
      <c r="AA23" s="22">
        <v>830800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49940000</v>
      </c>
      <c r="F25" s="42">
        <f t="shared" si="4"/>
        <v>49940000</v>
      </c>
      <c r="G25" s="42">
        <f t="shared" si="4"/>
        <v>17496905</v>
      </c>
      <c r="H25" s="42">
        <f t="shared" si="4"/>
        <v>2155927</v>
      </c>
      <c r="I25" s="42">
        <f t="shared" si="4"/>
        <v>1157870</v>
      </c>
      <c r="J25" s="42">
        <f t="shared" si="4"/>
        <v>20810702</v>
      </c>
      <c r="K25" s="42">
        <f t="shared" si="4"/>
        <v>1066045</v>
      </c>
      <c r="L25" s="42">
        <f t="shared" si="4"/>
        <v>0</v>
      </c>
      <c r="M25" s="42">
        <f t="shared" si="4"/>
        <v>0</v>
      </c>
      <c r="N25" s="42">
        <f t="shared" si="4"/>
        <v>1066045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21876747</v>
      </c>
      <c r="X25" s="42">
        <f t="shared" si="4"/>
        <v>28885400</v>
      </c>
      <c r="Y25" s="42">
        <f t="shared" si="4"/>
        <v>-7008653</v>
      </c>
      <c r="Z25" s="43">
        <f>+IF(X25&lt;&gt;0,+(Y25/X25)*100,0)</f>
        <v>-24.263652225691875</v>
      </c>
      <c r="AA25" s="40">
        <f>+AA5+AA9+AA15+AA19+AA24</f>
        <v>49940000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15659500</v>
      </c>
      <c r="F28" s="21">
        <f t="shared" si="5"/>
        <v>15659500</v>
      </c>
      <c r="G28" s="21">
        <f t="shared" si="5"/>
        <v>1161006</v>
      </c>
      <c r="H28" s="21">
        <f t="shared" si="5"/>
        <v>1997038</v>
      </c>
      <c r="I28" s="21">
        <f t="shared" si="5"/>
        <v>1161503</v>
      </c>
      <c r="J28" s="21">
        <f t="shared" si="5"/>
        <v>4319547</v>
      </c>
      <c r="K28" s="21">
        <f t="shared" si="5"/>
        <v>1243407</v>
      </c>
      <c r="L28" s="21">
        <f t="shared" si="5"/>
        <v>0</v>
      </c>
      <c r="M28" s="21">
        <f t="shared" si="5"/>
        <v>0</v>
      </c>
      <c r="N28" s="21">
        <f t="shared" si="5"/>
        <v>1243407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5562954</v>
      </c>
      <c r="X28" s="21">
        <f t="shared" si="5"/>
        <v>7870800</v>
      </c>
      <c r="Y28" s="21">
        <f t="shared" si="5"/>
        <v>-2307846</v>
      </c>
      <c r="Z28" s="4">
        <f>+IF(X28&lt;&gt;0,+(Y28/X28)*100,0)</f>
        <v>-29.32161914926056</v>
      </c>
      <c r="AA28" s="19">
        <f>SUM(AA29:AA31)</f>
        <v>15659500</v>
      </c>
    </row>
    <row r="29" spans="1:27" ht="13.5">
      <c r="A29" s="5" t="s">
        <v>33</v>
      </c>
      <c r="B29" s="3"/>
      <c r="C29" s="22"/>
      <c r="D29" s="22"/>
      <c r="E29" s="23">
        <v>5494300</v>
      </c>
      <c r="F29" s="24">
        <v>5494300</v>
      </c>
      <c r="G29" s="24">
        <v>450616</v>
      </c>
      <c r="H29" s="24">
        <v>402143</v>
      </c>
      <c r="I29" s="24">
        <v>692796</v>
      </c>
      <c r="J29" s="24">
        <v>1545555</v>
      </c>
      <c r="K29" s="24">
        <v>356774</v>
      </c>
      <c r="L29" s="24"/>
      <c r="M29" s="24"/>
      <c r="N29" s="24">
        <v>356774</v>
      </c>
      <c r="O29" s="24"/>
      <c r="P29" s="24"/>
      <c r="Q29" s="24"/>
      <c r="R29" s="24"/>
      <c r="S29" s="24"/>
      <c r="T29" s="24"/>
      <c r="U29" s="24"/>
      <c r="V29" s="24"/>
      <c r="W29" s="24">
        <v>1902329</v>
      </c>
      <c r="X29" s="24">
        <v>2746800</v>
      </c>
      <c r="Y29" s="24">
        <v>-844471</v>
      </c>
      <c r="Z29" s="6">
        <v>-30.74</v>
      </c>
      <c r="AA29" s="22">
        <v>5494300</v>
      </c>
    </row>
    <row r="30" spans="1:27" ht="13.5">
      <c r="A30" s="5" t="s">
        <v>34</v>
      </c>
      <c r="B30" s="3"/>
      <c r="C30" s="25"/>
      <c r="D30" s="25"/>
      <c r="E30" s="26">
        <v>4243500</v>
      </c>
      <c r="F30" s="27">
        <v>4243500</v>
      </c>
      <c r="G30" s="27">
        <v>537199</v>
      </c>
      <c r="H30" s="27">
        <v>714892</v>
      </c>
      <c r="I30" s="27">
        <v>292482</v>
      </c>
      <c r="J30" s="27">
        <v>1544573</v>
      </c>
      <c r="K30" s="27">
        <v>569096</v>
      </c>
      <c r="L30" s="27"/>
      <c r="M30" s="27"/>
      <c r="N30" s="27">
        <v>569096</v>
      </c>
      <c r="O30" s="27"/>
      <c r="P30" s="27"/>
      <c r="Q30" s="27"/>
      <c r="R30" s="27"/>
      <c r="S30" s="27"/>
      <c r="T30" s="27"/>
      <c r="U30" s="27"/>
      <c r="V30" s="27"/>
      <c r="W30" s="27">
        <v>2113669</v>
      </c>
      <c r="X30" s="27">
        <v>2737200</v>
      </c>
      <c r="Y30" s="27">
        <v>-623531</v>
      </c>
      <c r="Z30" s="7">
        <v>-22.78</v>
      </c>
      <c r="AA30" s="25">
        <v>4243500</v>
      </c>
    </row>
    <row r="31" spans="1:27" ht="13.5">
      <c r="A31" s="5" t="s">
        <v>35</v>
      </c>
      <c r="B31" s="3"/>
      <c r="C31" s="22"/>
      <c r="D31" s="22"/>
      <c r="E31" s="23">
        <v>5921700</v>
      </c>
      <c r="F31" s="24">
        <v>5921700</v>
      </c>
      <c r="G31" s="24">
        <v>173191</v>
      </c>
      <c r="H31" s="24">
        <v>880003</v>
      </c>
      <c r="I31" s="24">
        <v>176225</v>
      </c>
      <c r="J31" s="24">
        <v>1229419</v>
      </c>
      <c r="K31" s="24">
        <v>317537</v>
      </c>
      <c r="L31" s="24"/>
      <c r="M31" s="24"/>
      <c r="N31" s="24">
        <v>317537</v>
      </c>
      <c r="O31" s="24"/>
      <c r="P31" s="24"/>
      <c r="Q31" s="24"/>
      <c r="R31" s="24"/>
      <c r="S31" s="24"/>
      <c r="T31" s="24"/>
      <c r="U31" s="24"/>
      <c r="V31" s="24"/>
      <c r="W31" s="24">
        <v>1546956</v>
      </c>
      <c r="X31" s="24">
        <v>2386800</v>
      </c>
      <c r="Y31" s="24">
        <v>-839844</v>
      </c>
      <c r="Z31" s="6">
        <v>-35.19</v>
      </c>
      <c r="AA31" s="22">
        <v>5921700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1794100</v>
      </c>
      <c r="F32" s="21">
        <f t="shared" si="6"/>
        <v>1794100</v>
      </c>
      <c r="G32" s="21">
        <f t="shared" si="6"/>
        <v>256548</v>
      </c>
      <c r="H32" s="21">
        <f t="shared" si="6"/>
        <v>308859</v>
      </c>
      <c r="I32" s="21">
        <f t="shared" si="6"/>
        <v>341632</v>
      </c>
      <c r="J32" s="21">
        <f t="shared" si="6"/>
        <v>907039</v>
      </c>
      <c r="K32" s="21">
        <f t="shared" si="6"/>
        <v>572214</v>
      </c>
      <c r="L32" s="21">
        <f t="shared" si="6"/>
        <v>0</v>
      </c>
      <c r="M32" s="21">
        <f t="shared" si="6"/>
        <v>0</v>
      </c>
      <c r="N32" s="21">
        <f t="shared" si="6"/>
        <v>572214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1479253</v>
      </c>
      <c r="X32" s="21">
        <f t="shared" si="6"/>
        <v>1944600</v>
      </c>
      <c r="Y32" s="21">
        <f t="shared" si="6"/>
        <v>-465347</v>
      </c>
      <c r="Z32" s="4">
        <f>+IF(X32&lt;&gt;0,+(Y32/X32)*100,0)</f>
        <v>-23.93021701121053</v>
      </c>
      <c r="AA32" s="19">
        <f>SUM(AA33:AA37)</f>
        <v>1794100</v>
      </c>
    </row>
    <row r="33" spans="1:27" ht="13.5">
      <c r="A33" s="5" t="s">
        <v>37</v>
      </c>
      <c r="B33" s="3"/>
      <c r="C33" s="22"/>
      <c r="D33" s="22"/>
      <c r="E33" s="23">
        <v>857200</v>
      </c>
      <c r="F33" s="24">
        <v>857200</v>
      </c>
      <c r="G33" s="24">
        <v>60922</v>
      </c>
      <c r="H33" s="24">
        <v>308859</v>
      </c>
      <c r="I33" s="24">
        <v>341632</v>
      </c>
      <c r="J33" s="24">
        <v>711413</v>
      </c>
      <c r="K33" s="24">
        <v>572214</v>
      </c>
      <c r="L33" s="24"/>
      <c r="M33" s="24"/>
      <c r="N33" s="24">
        <v>572214</v>
      </c>
      <c r="O33" s="24"/>
      <c r="P33" s="24"/>
      <c r="Q33" s="24"/>
      <c r="R33" s="24"/>
      <c r="S33" s="24"/>
      <c r="T33" s="24"/>
      <c r="U33" s="24"/>
      <c r="V33" s="24"/>
      <c r="W33" s="24">
        <v>1283627</v>
      </c>
      <c r="X33" s="24">
        <v>472800</v>
      </c>
      <c r="Y33" s="24">
        <v>810827</v>
      </c>
      <c r="Z33" s="6">
        <v>171.49</v>
      </c>
      <c r="AA33" s="22">
        <v>857200</v>
      </c>
    </row>
    <row r="34" spans="1:27" ht="13.5">
      <c r="A34" s="5" t="s">
        <v>38</v>
      </c>
      <c r="B34" s="3"/>
      <c r="C34" s="22"/>
      <c r="D34" s="22"/>
      <c r="E34" s="23">
        <v>936900</v>
      </c>
      <c r="F34" s="24">
        <v>936900</v>
      </c>
      <c r="G34" s="24">
        <v>195626</v>
      </c>
      <c r="H34" s="24"/>
      <c r="I34" s="24"/>
      <c r="J34" s="24">
        <v>195626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195626</v>
      </c>
      <c r="X34" s="24">
        <v>1471800</v>
      </c>
      <c r="Y34" s="24">
        <v>-1276174</v>
      </c>
      <c r="Z34" s="6">
        <v>-86.71</v>
      </c>
      <c r="AA34" s="22">
        <v>936900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4775750</v>
      </c>
      <c r="F38" s="21">
        <f t="shared" si="7"/>
        <v>4775750</v>
      </c>
      <c r="G38" s="21">
        <f t="shared" si="7"/>
        <v>23092</v>
      </c>
      <c r="H38" s="21">
        <f t="shared" si="7"/>
        <v>15370</v>
      </c>
      <c r="I38" s="21">
        <f t="shared" si="7"/>
        <v>14712</v>
      </c>
      <c r="J38" s="21">
        <f t="shared" si="7"/>
        <v>53174</v>
      </c>
      <c r="K38" s="21">
        <f t="shared" si="7"/>
        <v>24241</v>
      </c>
      <c r="L38" s="21">
        <f t="shared" si="7"/>
        <v>0</v>
      </c>
      <c r="M38" s="21">
        <f t="shared" si="7"/>
        <v>0</v>
      </c>
      <c r="N38" s="21">
        <f t="shared" si="7"/>
        <v>24241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77415</v>
      </c>
      <c r="X38" s="21">
        <f t="shared" si="7"/>
        <v>1772520</v>
      </c>
      <c r="Y38" s="21">
        <f t="shared" si="7"/>
        <v>-1695105</v>
      </c>
      <c r="Z38" s="4">
        <f>+IF(X38&lt;&gt;0,+(Y38/X38)*100,0)</f>
        <v>-95.6324893372148</v>
      </c>
      <c r="AA38" s="19">
        <f>SUM(AA39:AA41)</f>
        <v>4775750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4775750</v>
      </c>
      <c r="F40" s="24">
        <v>4775750</v>
      </c>
      <c r="G40" s="24">
        <v>23092</v>
      </c>
      <c r="H40" s="24">
        <v>15370</v>
      </c>
      <c r="I40" s="24">
        <v>14712</v>
      </c>
      <c r="J40" s="24">
        <v>53174</v>
      </c>
      <c r="K40" s="24">
        <v>24241</v>
      </c>
      <c r="L40" s="24"/>
      <c r="M40" s="24"/>
      <c r="N40" s="24">
        <v>24241</v>
      </c>
      <c r="O40" s="24"/>
      <c r="P40" s="24"/>
      <c r="Q40" s="24"/>
      <c r="R40" s="24"/>
      <c r="S40" s="24"/>
      <c r="T40" s="24"/>
      <c r="U40" s="24"/>
      <c r="V40" s="24"/>
      <c r="W40" s="24">
        <v>77415</v>
      </c>
      <c r="X40" s="24">
        <v>1772520</v>
      </c>
      <c r="Y40" s="24">
        <v>-1695105</v>
      </c>
      <c r="Z40" s="6">
        <v>-95.63</v>
      </c>
      <c r="AA40" s="22">
        <v>4775750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18105750</v>
      </c>
      <c r="F42" s="21">
        <f t="shared" si="8"/>
        <v>18105750</v>
      </c>
      <c r="G42" s="21">
        <f t="shared" si="8"/>
        <v>1284321</v>
      </c>
      <c r="H42" s="21">
        <f t="shared" si="8"/>
        <v>566109</v>
      </c>
      <c r="I42" s="21">
        <f t="shared" si="8"/>
        <v>677621</v>
      </c>
      <c r="J42" s="21">
        <f t="shared" si="8"/>
        <v>2528051</v>
      </c>
      <c r="K42" s="21">
        <f t="shared" si="8"/>
        <v>1178313</v>
      </c>
      <c r="L42" s="21">
        <f t="shared" si="8"/>
        <v>0</v>
      </c>
      <c r="M42" s="21">
        <f t="shared" si="8"/>
        <v>0</v>
      </c>
      <c r="N42" s="21">
        <f t="shared" si="8"/>
        <v>1178313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3706364</v>
      </c>
      <c r="X42" s="21">
        <f t="shared" si="8"/>
        <v>9481200</v>
      </c>
      <c r="Y42" s="21">
        <f t="shared" si="8"/>
        <v>-5774836</v>
      </c>
      <c r="Z42" s="4">
        <f>+IF(X42&lt;&gt;0,+(Y42/X42)*100,0)</f>
        <v>-60.908281652111555</v>
      </c>
      <c r="AA42" s="19">
        <f>SUM(AA43:AA46)</f>
        <v>18105750</v>
      </c>
    </row>
    <row r="43" spans="1:27" ht="13.5">
      <c r="A43" s="5" t="s">
        <v>47</v>
      </c>
      <c r="B43" s="3"/>
      <c r="C43" s="22"/>
      <c r="D43" s="22"/>
      <c r="E43" s="23">
        <v>7692450</v>
      </c>
      <c r="F43" s="24">
        <v>7692450</v>
      </c>
      <c r="G43" s="24">
        <v>158888</v>
      </c>
      <c r="H43" s="24">
        <v>67933</v>
      </c>
      <c r="I43" s="24">
        <v>127030</v>
      </c>
      <c r="J43" s="24">
        <v>353851</v>
      </c>
      <c r="K43" s="24">
        <v>226113</v>
      </c>
      <c r="L43" s="24"/>
      <c r="M43" s="24"/>
      <c r="N43" s="24">
        <v>226113</v>
      </c>
      <c r="O43" s="24"/>
      <c r="P43" s="24"/>
      <c r="Q43" s="24"/>
      <c r="R43" s="24"/>
      <c r="S43" s="24"/>
      <c r="T43" s="24"/>
      <c r="U43" s="24"/>
      <c r="V43" s="24"/>
      <c r="W43" s="24">
        <v>579964</v>
      </c>
      <c r="X43" s="24">
        <v>3846000</v>
      </c>
      <c r="Y43" s="24">
        <v>-3266036</v>
      </c>
      <c r="Z43" s="6">
        <v>-84.92</v>
      </c>
      <c r="AA43" s="22">
        <v>7692450</v>
      </c>
    </row>
    <row r="44" spans="1:27" ht="13.5">
      <c r="A44" s="5" t="s">
        <v>48</v>
      </c>
      <c r="B44" s="3"/>
      <c r="C44" s="22"/>
      <c r="D44" s="22"/>
      <c r="E44" s="23">
        <v>4500800</v>
      </c>
      <c r="F44" s="24">
        <v>4500800</v>
      </c>
      <c r="G44" s="24">
        <v>411406</v>
      </c>
      <c r="H44" s="24">
        <v>223762</v>
      </c>
      <c r="I44" s="24">
        <v>294718</v>
      </c>
      <c r="J44" s="24">
        <v>929886</v>
      </c>
      <c r="K44" s="24">
        <v>556774</v>
      </c>
      <c r="L44" s="24"/>
      <c r="M44" s="24"/>
      <c r="N44" s="24">
        <v>556774</v>
      </c>
      <c r="O44" s="24"/>
      <c r="P44" s="24"/>
      <c r="Q44" s="24"/>
      <c r="R44" s="24"/>
      <c r="S44" s="24"/>
      <c r="T44" s="24"/>
      <c r="U44" s="24"/>
      <c r="V44" s="24"/>
      <c r="W44" s="24">
        <v>1486660</v>
      </c>
      <c r="X44" s="24">
        <v>2250600</v>
      </c>
      <c r="Y44" s="24">
        <v>-763940</v>
      </c>
      <c r="Z44" s="6">
        <v>-33.94</v>
      </c>
      <c r="AA44" s="22">
        <v>4500800</v>
      </c>
    </row>
    <row r="45" spans="1:27" ht="13.5">
      <c r="A45" s="5" t="s">
        <v>49</v>
      </c>
      <c r="B45" s="3"/>
      <c r="C45" s="25"/>
      <c r="D45" s="25"/>
      <c r="E45" s="26">
        <v>3939200</v>
      </c>
      <c r="F45" s="27">
        <v>3939200</v>
      </c>
      <c r="G45" s="27">
        <v>654408</v>
      </c>
      <c r="H45" s="27">
        <v>208361</v>
      </c>
      <c r="I45" s="27">
        <v>186351</v>
      </c>
      <c r="J45" s="27">
        <v>1049120</v>
      </c>
      <c r="K45" s="27">
        <v>297661</v>
      </c>
      <c r="L45" s="27"/>
      <c r="M45" s="27"/>
      <c r="N45" s="27">
        <v>297661</v>
      </c>
      <c r="O45" s="27"/>
      <c r="P45" s="27"/>
      <c r="Q45" s="27"/>
      <c r="R45" s="27"/>
      <c r="S45" s="27"/>
      <c r="T45" s="27"/>
      <c r="U45" s="27"/>
      <c r="V45" s="27"/>
      <c r="W45" s="27">
        <v>1346781</v>
      </c>
      <c r="X45" s="27">
        <v>2398200</v>
      </c>
      <c r="Y45" s="27">
        <v>-1051419</v>
      </c>
      <c r="Z45" s="7">
        <v>-43.84</v>
      </c>
      <c r="AA45" s="25">
        <v>3939200</v>
      </c>
    </row>
    <row r="46" spans="1:27" ht="13.5">
      <c r="A46" s="5" t="s">
        <v>50</v>
      </c>
      <c r="B46" s="3"/>
      <c r="C46" s="22"/>
      <c r="D46" s="22"/>
      <c r="E46" s="23">
        <v>1973300</v>
      </c>
      <c r="F46" s="24">
        <v>1973300</v>
      </c>
      <c r="G46" s="24">
        <v>59619</v>
      </c>
      <c r="H46" s="24">
        <v>66053</v>
      </c>
      <c r="I46" s="24">
        <v>69522</v>
      </c>
      <c r="J46" s="24">
        <v>195194</v>
      </c>
      <c r="K46" s="24">
        <v>97765</v>
      </c>
      <c r="L46" s="24"/>
      <c r="M46" s="24"/>
      <c r="N46" s="24">
        <v>97765</v>
      </c>
      <c r="O46" s="24"/>
      <c r="P46" s="24"/>
      <c r="Q46" s="24"/>
      <c r="R46" s="24"/>
      <c r="S46" s="24"/>
      <c r="T46" s="24"/>
      <c r="U46" s="24"/>
      <c r="V46" s="24"/>
      <c r="W46" s="24">
        <v>292959</v>
      </c>
      <c r="X46" s="24">
        <v>986400</v>
      </c>
      <c r="Y46" s="24">
        <v>-693441</v>
      </c>
      <c r="Z46" s="6">
        <v>-70.3</v>
      </c>
      <c r="AA46" s="22">
        <v>1973300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40335100</v>
      </c>
      <c r="F48" s="42">
        <f t="shared" si="9"/>
        <v>40335100</v>
      </c>
      <c r="G48" s="42">
        <f t="shared" si="9"/>
        <v>2724967</v>
      </c>
      <c r="H48" s="42">
        <f t="shared" si="9"/>
        <v>2887376</v>
      </c>
      <c r="I48" s="42">
        <f t="shared" si="9"/>
        <v>2195468</v>
      </c>
      <c r="J48" s="42">
        <f t="shared" si="9"/>
        <v>7807811</v>
      </c>
      <c r="K48" s="42">
        <f t="shared" si="9"/>
        <v>3018175</v>
      </c>
      <c r="L48" s="42">
        <f t="shared" si="9"/>
        <v>0</v>
      </c>
      <c r="M48" s="42">
        <f t="shared" si="9"/>
        <v>0</v>
      </c>
      <c r="N48" s="42">
        <f t="shared" si="9"/>
        <v>3018175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10825986</v>
      </c>
      <c r="X48" s="42">
        <f t="shared" si="9"/>
        <v>21069120</v>
      </c>
      <c r="Y48" s="42">
        <f t="shared" si="9"/>
        <v>-10243134</v>
      </c>
      <c r="Z48" s="43">
        <f>+IF(X48&lt;&gt;0,+(Y48/X48)*100,0)</f>
        <v>-48.61680981455324</v>
      </c>
      <c r="AA48" s="40">
        <f>+AA28+AA32+AA38+AA42+AA47</f>
        <v>40335100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9604900</v>
      </c>
      <c r="F49" s="46">
        <f t="shared" si="10"/>
        <v>9604900</v>
      </c>
      <c r="G49" s="46">
        <f t="shared" si="10"/>
        <v>14771938</v>
      </c>
      <c r="H49" s="46">
        <f t="shared" si="10"/>
        <v>-731449</v>
      </c>
      <c r="I49" s="46">
        <f t="shared" si="10"/>
        <v>-1037598</v>
      </c>
      <c r="J49" s="46">
        <f t="shared" si="10"/>
        <v>13002891</v>
      </c>
      <c r="K49" s="46">
        <f t="shared" si="10"/>
        <v>-1952130</v>
      </c>
      <c r="L49" s="46">
        <f t="shared" si="10"/>
        <v>0</v>
      </c>
      <c r="M49" s="46">
        <f t="shared" si="10"/>
        <v>0</v>
      </c>
      <c r="N49" s="46">
        <f t="shared" si="10"/>
        <v>-1952130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11050761</v>
      </c>
      <c r="X49" s="46">
        <f>IF(F25=F48,0,X25-X48)</f>
        <v>7816280</v>
      </c>
      <c r="Y49" s="46">
        <f t="shared" si="10"/>
        <v>3234481</v>
      </c>
      <c r="Z49" s="47">
        <f>+IF(X49&lt;&gt;0,+(Y49/X49)*100,0)</f>
        <v>41.38133485494379</v>
      </c>
      <c r="AA49" s="44">
        <f>+AA25-AA48</f>
        <v>9604900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24182832</v>
      </c>
      <c r="F5" s="21">
        <f t="shared" si="0"/>
        <v>24182832</v>
      </c>
      <c r="G5" s="21">
        <f t="shared" si="0"/>
        <v>9948055</v>
      </c>
      <c r="H5" s="21">
        <f t="shared" si="0"/>
        <v>-272655</v>
      </c>
      <c r="I5" s="21">
        <f t="shared" si="0"/>
        <v>113544</v>
      </c>
      <c r="J5" s="21">
        <f t="shared" si="0"/>
        <v>9788944</v>
      </c>
      <c r="K5" s="21">
        <f t="shared" si="0"/>
        <v>48303</v>
      </c>
      <c r="L5" s="21">
        <f t="shared" si="0"/>
        <v>6791</v>
      </c>
      <c r="M5" s="21">
        <f t="shared" si="0"/>
        <v>9158329</v>
      </c>
      <c r="N5" s="21">
        <f t="shared" si="0"/>
        <v>9213423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19002367</v>
      </c>
      <c r="X5" s="21">
        <f t="shared" si="0"/>
        <v>12040613</v>
      </c>
      <c r="Y5" s="21">
        <f t="shared" si="0"/>
        <v>6961754</v>
      </c>
      <c r="Z5" s="4">
        <f>+IF(X5&lt;&gt;0,+(Y5/X5)*100,0)</f>
        <v>57.818933305139865</v>
      </c>
      <c r="AA5" s="19">
        <f>SUM(AA6:AA8)</f>
        <v>24182832</v>
      </c>
    </row>
    <row r="6" spans="1:27" ht="13.5">
      <c r="A6" s="5" t="s">
        <v>33</v>
      </c>
      <c r="B6" s="3"/>
      <c r="C6" s="22"/>
      <c r="D6" s="22"/>
      <c r="E6" s="23">
        <v>16735000</v>
      </c>
      <c r="F6" s="24">
        <v>16735000</v>
      </c>
      <c r="G6" s="24">
        <v>6621158</v>
      </c>
      <c r="H6" s="24"/>
      <c r="I6" s="24">
        <v>2</v>
      </c>
      <c r="J6" s="24">
        <v>6621160</v>
      </c>
      <c r="K6" s="24"/>
      <c r="L6" s="24">
        <v>1395</v>
      </c>
      <c r="M6" s="24">
        <v>2611000</v>
      </c>
      <c r="N6" s="24">
        <v>2612395</v>
      </c>
      <c r="O6" s="24"/>
      <c r="P6" s="24"/>
      <c r="Q6" s="24"/>
      <c r="R6" s="24"/>
      <c r="S6" s="24"/>
      <c r="T6" s="24"/>
      <c r="U6" s="24"/>
      <c r="V6" s="24"/>
      <c r="W6" s="24">
        <v>9233555</v>
      </c>
      <c r="X6" s="24">
        <v>8065000</v>
      </c>
      <c r="Y6" s="24">
        <v>1168555</v>
      </c>
      <c r="Z6" s="6">
        <v>14.49</v>
      </c>
      <c r="AA6" s="22">
        <v>16735000</v>
      </c>
    </row>
    <row r="7" spans="1:27" ht="13.5">
      <c r="A7" s="5" t="s">
        <v>34</v>
      </c>
      <c r="B7" s="3"/>
      <c r="C7" s="25"/>
      <c r="D7" s="25"/>
      <c r="E7" s="26">
        <v>6892513</v>
      </c>
      <c r="F7" s="27">
        <v>6892513</v>
      </c>
      <c r="G7" s="27">
        <v>3275204</v>
      </c>
      <c r="H7" s="27">
        <v>-297537</v>
      </c>
      <c r="I7" s="27">
        <v>-28529</v>
      </c>
      <c r="J7" s="27">
        <v>2949138</v>
      </c>
      <c r="K7" s="27">
        <v>-13449</v>
      </c>
      <c r="L7" s="27">
        <v>-43354</v>
      </c>
      <c r="M7" s="27">
        <v>6512918</v>
      </c>
      <c r="N7" s="27">
        <v>6456115</v>
      </c>
      <c r="O7" s="27"/>
      <c r="P7" s="27"/>
      <c r="Q7" s="27"/>
      <c r="R7" s="27"/>
      <c r="S7" s="27"/>
      <c r="T7" s="27"/>
      <c r="U7" s="27"/>
      <c r="V7" s="27"/>
      <c r="W7" s="27">
        <v>9405253</v>
      </c>
      <c r="X7" s="27">
        <v>3752342</v>
      </c>
      <c r="Y7" s="27">
        <v>5652911</v>
      </c>
      <c r="Z7" s="7">
        <v>150.65</v>
      </c>
      <c r="AA7" s="25">
        <v>6892513</v>
      </c>
    </row>
    <row r="8" spans="1:27" ht="13.5">
      <c r="A8" s="5" t="s">
        <v>35</v>
      </c>
      <c r="B8" s="3"/>
      <c r="C8" s="22"/>
      <c r="D8" s="22"/>
      <c r="E8" s="23">
        <v>555319</v>
      </c>
      <c r="F8" s="24">
        <v>555319</v>
      </c>
      <c r="G8" s="24">
        <v>51693</v>
      </c>
      <c r="H8" s="24">
        <v>24882</v>
      </c>
      <c r="I8" s="24">
        <v>142071</v>
      </c>
      <c r="J8" s="24">
        <v>218646</v>
      </c>
      <c r="K8" s="24">
        <v>61752</v>
      </c>
      <c r="L8" s="24">
        <v>48750</v>
      </c>
      <c r="M8" s="24">
        <v>34411</v>
      </c>
      <c r="N8" s="24">
        <v>144913</v>
      </c>
      <c r="O8" s="24"/>
      <c r="P8" s="24"/>
      <c r="Q8" s="24"/>
      <c r="R8" s="24"/>
      <c r="S8" s="24"/>
      <c r="T8" s="24"/>
      <c r="U8" s="24"/>
      <c r="V8" s="24"/>
      <c r="W8" s="24">
        <v>363559</v>
      </c>
      <c r="X8" s="24">
        <v>223271</v>
      </c>
      <c r="Y8" s="24">
        <v>140288</v>
      </c>
      <c r="Z8" s="6">
        <v>62.83</v>
      </c>
      <c r="AA8" s="22">
        <v>555319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1288201</v>
      </c>
      <c r="F9" s="21">
        <f t="shared" si="1"/>
        <v>1288201</v>
      </c>
      <c r="G9" s="21">
        <f t="shared" si="1"/>
        <v>35464</v>
      </c>
      <c r="H9" s="21">
        <f t="shared" si="1"/>
        <v>1919</v>
      </c>
      <c r="I9" s="21">
        <f t="shared" si="1"/>
        <v>48217</v>
      </c>
      <c r="J9" s="21">
        <f t="shared" si="1"/>
        <v>85600</v>
      </c>
      <c r="K9" s="21">
        <f t="shared" si="1"/>
        <v>12399</v>
      </c>
      <c r="L9" s="21">
        <f t="shared" si="1"/>
        <v>14046</v>
      </c>
      <c r="M9" s="21">
        <f t="shared" si="1"/>
        <v>461865</v>
      </c>
      <c r="N9" s="21">
        <f t="shared" si="1"/>
        <v>488310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573910</v>
      </c>
      <c r="X9" s="21">
        <f t="shared" si="1"/>
        <v>328886</v>
      </c>
      <c r="Y9" s="21">
        <f t="shared" si="1"/>
        <v>245024</v>
      </c>
      <c r="Z9" s="4">
        <f>+IF(X9&lt;&gt;0,+(Y9/X9)*100,0)</f>
        <v>74.50119494292855</v>
      </c>
      <c r="AA9" s="19">
        <f>SUM(AA10:AA14)</f>
        <v>1288201</v>
      </c>
    </row>
    <row r="10" spans="1:27" ht="13.5">
      <c r="A10" s="5" t="s">
        <v>37</v>
      </c>
      <c r="B10" s="3"/>
      <c r="C10" s="22"/>
      <c r="D10" s="22"/>
      <c r="E10" s="23">
        <v>1288201</v>
      </c>
      <c r="F10" s="24">
        <v>1288201</v>
      </c>
      <c r="G10" s="24">
        <v>35464</v>
      </c>
      <c r="H10" s="24">
        <v>1919</v>
      </c>
      <c r="I10" s="24">
        <v>48217</v>
      </c>
      <c r="J10" s="24">
        <v>85600</v>
      </c>
      <c r="K10" s="24">
        <v>12399</v>
      </c>
      <c r="L10" s="24">
        <v>14046</v>
      </c>
      <c r="M10" s="24">
        <v>461865</v>
      </c>
      <c r="N10" s="24">
        <v>488310</v>
      </c>
      <c r="O10" s="24"/>
      <c r="P10" s="24"/>
      <c r="Q10" s="24"/>
      <c r="R10" s="24"/>
      <c r="S10" s="24"/>
      <c r="T10" s="24"/>
      <c r="U10" s="24"/>
      <c r="V10" s="24"/>
      <c r="W10" s="24">
        <v>573910</v>
      </c>
      <c r="X10" s="24">
        <v>328886</v>
      </c>
      <c r="Y10" s="24">
        <v>245024</v>
      </c>
      <c r="Z10" s="6">
        <v>74.5</v>
      </c>
      <c r="AA10" s="22">
        <v>1288201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16921143</v>
      </c>
      <c r="F15" s="21">
        <f t="shared" si="2"/>
        <v>16921143</v>
      </c>
      <c r="G15" s="21">
        <f t="shared" si="2"/>
        <v>209376</v>
      </c>
      <c r="H15" s="21">
        <f t="shared" si="2"/>
        <v>16947</v>
      </c>
      <c r="I15" s="21">
        <f t="shared" si="2"/>
        <v>47049</v>
      </c>
      <c r="J15" s="21">
        <f t="shared" si="2"/>
        <v>273372</v>
      </c>
      <c r="K15" s="21">
        <f t="shared" si="2"/>
        <v>19464</v>
      </c>
      <c r="L15" s="21">
        <f t="shared" si="2"/>
        <v>13107</v>
      </c>
      <c r="M15" s="21">
        <f t="shared" si="2"/>
        <v>711478</v>
      </c>
      <c r="N15" s="21">
        <f t="shared" si="2"/>
        <v>744049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1017421</v>
      </c>
      <c r="X15" s="21">
        <f t="shared" si="2"/>
        <v>12424049</v>
      </c>
      <c r="Y15" s="21">
        <f t="shared" si="2"/>
        <v>-11406628</v>
      </c>
      <c r="Z15" s="4">
        <f>+IF(X15&lt;&gt;0,+(Y15/X15)*100,0)</f>
        <v>-91.81087421661006</v>
      </c>
      <c r="AA15" s="19">
        <f>SUM(AA16:AA18)</f>
        <v>16921143</v>
      </c>
    </row>
    <row r="16" spans="1:27" ht="13.5">
      <c r="A16" s="5" t="s">
        <v>43</v>
      </c>
      <c r="B16" s="3"/>
      <c r="C16" s="22"/>
      <c r="D16" s="22"/>
      <c r="E16" s="23">
        <v>11615829</v>
      </c>
      <c r="F16" s="24">
        <v>11615829</v>
      </c>
      <c r="G16" s="24">
        <v>522</v>
      </c>
      <c r="H16" s="24">
        <v>9954</v>
      </c>
      <c r="I16" s="24">
        <v>1099</v>
      </c>
      <c r="J16" s="24">
        <v>11575</v>
      </c>
      <c r="K16" s="24">
        <v>847</v>
      </c>
      <c r="L16" s="24">
        <v>1707</v>
      </c>
      <c r="M16" s="24">
        <v>702457</v>
      </c>
      <c r="N16" s="24">
        <v>705011</v>
      </c>
      <c r="O16" s="24"/>
      <c r="P16" s="24"/>
      <c r="Q16" s="24"/>
      <c r="R16" s="24"/>
      <c r="S16" s="24"/>
      <c r="T16" s="24"/>
      <c r="U16" s="24"/>
      <c r="V16" s="24"/>
      <c r="W16" s="24">
        <v>716586</v>
      </c>
      <c r="X16" s="24">
        <v>9912247</v>
      </c>
      <c r="Y16" s="24">
        <v>-9195661</v>
      </c>
      <c r="Z16" s="6">
        <v>-92.77</v>
      </c>
      <c r="AA16" s="22">
        <v>11615829</v>
      </c>
    </row>
    <row r="17" spans="1:27" ht="13.5">
      <c r="A17" s="5" t="s">
        <v>44</v>
      </c>
      <c r="B17" s="3"/>
      <c r="C17" s="22"/>
      <c r="D17" s="22"/>
      <c r="E17" s="23">
        <v>5305314</v>
      </c>
      <c r="F17" s="24">
        <v>5305314</v>
      </c>
      <c r="G17" s="24">
        <v>208854</v>
      </c>
      <c r="H17" s="24">
        <v>6993</v>
      </c>
      <c r="I17" s="24">
        <v>45950</v>
      </c>
      <c r="J17" s="24">
        <v>261797</v>
      </c>
      <c r="K17" s="24">
        <v>18617</v>
      </c>
      <c r="L17" s="24">
        <v>11400</v>
      </c>
      <c r="M17" s="24">
        <v>9021</v>
      </c>
      <c r="N17" s="24">
        <v>39038</v>
      </c>
      <c r="O17" s="24"/>
      <c r="P17" s="24"/>
      <c r="Q17" s="24"/>
      <c r="R17" s="24"/>
      <c r="S17" s="24"/>
      <c r="T17" s="24"/>
      <c r="U17" s="24"/>
      <c r="V17" s="24"/>
      <c r="W17" s="24">
        <v>300835</v>
      </c>
      <c r="X17" s="24">
        <v>2511802</v>
      </c>
      <c r="Y17" s="24">
        <v>-2210967</v>
      </c>
      <c r="Z17" s="6">
        <v>-88.02</v>
      </c>
      <c r="AA17" s="22">
        <v>5305314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29985623</v>
      </c>
      <c r="F19" s="21">
        <f t="shared" si="3"/>
        <v>29985623</v>
      </c>
      <c r="G19" s="21">
        <f t="shared" si="3"/>
        <v>2154555</v>
      </c>
      <c r="H19" s="21">
        <f t="shared" si="3"/>
        <v>1854460</v>
      </c>
      <c r="I19" s="21">
        <f t="shared" si="3"/>
        <v>983273</v>
      </c>
      <c r="J19" s="21">
        <f t="shared" si="3"/>
        <v>4992288</v>
      </c>
      <c r="K19" s="21">
        <f t="shared" si="3"/>
        <v>1834627</v>
      </c>
      <c r="L19" s="21">
        <f t="shared" si="3"/>
        <v>1091586</v>
      </c>
      <c r="M19" s="21">
        <f t="shared" si="3"/>
        <v>974493</v>
      </c>
      <c r="N19" s="21">
        <f t="shared" si="3"/>
        <v>3900706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8892994</v>
      </c>
      <c r="X19" s="21">
        <f t="shared" si="3"/>
        <v>18013656</v>
      </c>
      <c r="Y19" s="21">
        <f t="shared" si="3"/>
        <v>-9120662</v>
      </c>
      <c r="Z19" s="4">
        <f>+IF(X19&lt;&gt;0,+(Y19/X19)*100,0)</f>
        <v>-50.631931685605636</v>
      </c>
      <c r="AA19" s="19">
        <f>SUM(AA20:AA23)</f>
        <v>29985623</v>
      </c>
    </row>
    <row r="20" spans="1:27" ht="13.5">
      <c r="A20" s="5" t="s">
        <v>47</v>
      </c>
      <c r="B20" s="3"/>
      <c r="C20" s="22"/>
      <c r="D20" s="22"/>
      <c r="E20" s="23">
        <v>15169692</v>
      </c>
      <c r="F20" s="24">
        <v>15169692</v>
      </c>
      <c r="G20" s="24">
        <v>1060811</v>
      </c>
      <c r="H20" s="24">
        <v>938587</v>
      </c>
      <c r="I20" s="24">
        <v>882100</v>
      </c>
      <c r="J20" s="24">
        <v>2881498</v>
      </c>
      <c r="K20" s="24">
        <v>931440</v>
      </c>
      <c r="L20" s="24">
        <v>523686</v>
      </c>
      <c r="M20" s="24">
        <v>674603</v>
      </c>
      <c r="N20" s="24">
        <v>2129729</v>
      </c>
      <c r="O20" s="24"/>
      <c r="P20" s="24"/>
      <c r="Q20" s="24"/>
      <c r="R20" s="24"/>
      <c r="S20" s="24"/>
      <c r="T20" s="24"/>
      <c r="U20" s="24"/>
      <c r="V20" s="24"/>
      <c r="W20" s="24">
        <v>5011227</v>
      </c>
      <c r="X20" s="24">
        <v>8954810</v>
      </c>
      <c r="Y20" s="24">
        <v>-3943583</v>
      </c>
      <c r="Z20" s="6">
        <v>-44.04</v>
      </c>
      <c r="AA20" s="22">
        <v>15169692</v>
      </c>
    </row>
    <row r="21" spans="1:27" ht="13.5">
      <c r="A21" s="5" t="s">
        <v>48</v>
      </c>
      <c r="B21" s="3"/>
      <c r="C21" s="22"/>
      <c r="D21" s="22"/>
      <c r="E21" s="23">
        <v>9685806</v>
      </c>
      <c r="F21" s="24">
        <v>9685806</v>
      </c>
      <c r="G21" s="24">
        <v>754503</v>
      </c>
      <c r="H21" s="24">
        <v>597974</v>
      </c>
      <c r="I21" s="24">
        <v>-226102</v>
      </c>
      <c r="J21" s="24">
        <v>1126375</v>
      </c>
      <c r="K21" s="24">
        <v>565263</v>
      </c>
      <c r="L21" s="24">
        <v>279523</v>
      </c>
      <c r="M21" s="24">
        <v>51918</v>
      </c>
      <c r="N21" s="24">
        <v>896704</v>
      </c>
      <c r="O21" s="24"/>
      <c r="P21" s="24"/>
      <c r="Q21" s="24"/>
      <c r="R21" s="24"/>
      <c r="S21" s="24"/>
      <c r="T21" s="24"/>
      <c r="U21" s="24"/>
      <c r="V21" s="24"/>
      <c r="W21" s="24">
        <v>2023079</v>
      </c>
      <c r="X21" s="24">
        <v>7598668</v>
      </c>
      <c r="Y21" s="24">
        <v>-5575589</v>
      </c>
      <c r="Z21" s="6">
        <v>-73.38</v>
      </c>
      <c r="AA21" s="22">
        <v>9685806</v>
      </c>
    </row>
    <row r="22" spans="1:27" ht="13.5">
      <c r="A22" s="5" t="s">
        <v>49</v>
      </c>
      <c r="B22" s="3"/>
      <c r="C22" s="25"/>
      <c r="D22" s="25"/>
      <c r="E22" s="26">
        <v>3128638</v>
      </c>
      <c r="F22" s="27">
        <v>3128638</v>
      </c>
      <c r="G22" s="27">
        <v>222169</v>
      </c>
      <c r="H22" s="27">
        <v>206338</v>
      </c>
      <c r="I22" s="27">
        <v>214670</v>
      </c>
      <c r="J22" s="27">
        <v>643177</v>
      </c>
      <c r="K22" s="27">
        <v>221654</v>
      </c>
      <c r="L22" s="27">
        <v>197219</v>
      </c>
      <c r="M22" s="27">
        <v>170150</v>
      </c>
      <c r="N22" s="27">
        <v>589023</v>
      </c>
      <c r="O22" s="27"/>
      <c r="P22" s="27"/>
      <c r="Q22" s="27"/>
      <c r="R22" s="27"/>
      <c r="S22" s="27"/>
      <c r="T22" s="27"/>
      <c r="U22" s="27"/>
      <c r="V22" s="27"/>
      <c r="W22" s="27">
        <v>1232200</v>
      </c>
      <c r="X22" s="27">
        <v>978278</v>
      </c>
      <c r="Y22" s="27">
        <v>253922</v>
      </c>
      <c r="Z22" s="7">
        <v>25.96</v>
      </c>
      <c r="AA22" s="25">
        <v>3128638</v>
      </c>
    </row>
    <row r="23" spans="1:27" ht="13.5">
      <c r="A23" s="5" t="s">
        <v>50</v>
      </c>
      <c r="B23" s="3"/>
      <c r="C23" s="22"/>
      <c r="D23" s="22"/>
      <c r="E23" s="23">
        <v>2001487</v>
      </c>
      <c r="F23" s="24">
        <v>2001487</v>
      </c>
      <c r="G23" s="24">
        <v>117072</v>
      </c>
      <c r="H23" s="24">
        <v>111561</v>
      </c>
      <c r="I23" s="24">
        <v>112605</v>
      </c>
      <c r="J23" s="24">
        <v>341238</v>
      </c>
      <c r="K23" s="24">
        <v>116270</v>
      </c>
      <c r="L23" s="24">
        <v>91158</v>
      </c>
      <c r="M23" s="24">
        <v>77822</v>
      </c>
      <c r="N23" s="24">
        <v>285250</v>
      </c>
      <c r="O23" s="24"/>
      <c r="P23" s="24"/>
      <c r="Q23" s="24"/>
      <c r="R23" s="24"/>
      <c r="S23" s="24"/>
      <c r="T23" s="24"/>
      <c r="U23" s="24"/>
      <c r="V23" s="24"/>
      <c r="W23" s="24">
        <v>626488</v>
      </c>
      <c r="X23" s="24">
        <v>481900</v>
      </c>
      <c r="Y23" s="24">
        <v>144588</v>
      </c>
      <c r="Z23" s="6">
        <v>30</v>
      </c>
      <c r="AA23" s="22">
        <v>2001487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72377799</v>
      </c>
      <c r="F25" s="42">
        <f t="shared" si="4"/>
        <v>72377799</v>
      </c>
      <c r="G25" s="42">
        <f t="shared" si="4"/>
        <v>12347450</v>
      </c>
      <c r="H25" s="42">
        <f t="shared" si="4"/>
        <v>1600671</v>
      </c>
      <c r="I25" s="42">
        <f t="shared" si="4"/>
        <v>1192083</v>
      </c>
      <c r="J25" s="42">
        <f t="shared" si="4"/>
        <v>15140204</v>
      </c>
      <c r="K25" s="42">
        <f t="shared" si="4"/>
        <v>1914793</v>
      </c>
      <c r="L25" s="42">
        <f t="shared" si="4"/>
        <v>1125530</v>
      </c>
      <c r="M25" s="42">
        <f t="shared" si="4"/>
        <v>11306165</v>
      </c>
      <c r="N25" s="42">
        <f t="shared" si="4"/>
        <v>14346488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29486692</v>
      </c>
      <c r="X25" s="42">
        <f t="shared" si="4"/>
        <v>42807204</v>
      </c>
      <c r="Y25" s="42">
        <f t="shared" si="4"/>
        <v>-13320512</v>
      </c>
      <c r="Z25" s="43">
        <f>+IF(X25&lt;&gt;0,+(Y25/X25)*100,0)</f>
        <v>-31.117453968729187</v>
      </c>
      <c r="AA25" s="40">
        <f>+AA5+AA9+AA15+AA19+AA24</f>
        <v>72377799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26317682</v>
      </c>
      <c r="F28" s="21">
        <f t="shared" si="5"/>
        <v>26317682</v>
      </c>
      <c r="G28" s="21">
        <f t="shared" si="5"/>
        <v>1602063</v>
      </c>
      <c r="H28" s="21">
        <f t="shared" si="5"/>
        <v>1251440</v>
      </c>
      <c r="I28" s="21">
        <f t="shared" si="5"/>
        <v>1622959</v>
      </c>
      <c r="J28" s="21">
        <f t="shared" si="5"/>
        <v>4476462</v>
      </c>
      <c r="K28" s="21">
        <f t="shared" si="5"/>
        <v>1606948</v>
      </c>
      <c r="L28" s="21">
        <f t="shared" si="5"/>
        <v>1406272</v>
      </c>
      <c r="M28" s="21">
        <f t="shared" si="5"/>
        <v>661977</v>
      </c>
      <c r="N28" s="21">
        <f t="shared" si="5"/>
        <v>3675197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8151659</v>
      </c>
      <c r="X28" s="21">
        <f t="shared" si="5"/>
        <v>9087951</v>
      </c>
      <c r="Y28" s="21">
        <f t="shared" si="5"/>
        <v>-936292</v>
      </c>
      <c r="Z28" s="4">
        <f>+IF(X28&lt;&gt;0,+(Y28/X28)*100,0)</f>
        <v>-10.302564351414306</v>
      </c>
      <c r="AA28" s="19">
        <f>SUM(AA29:AA31)</f>
        <v>26317682</v>
      </c>
    </row>
    <row r="29" spans="1:27" ht="13.5">
      <c r="A29" s="5" t="s">
        <v>33</v>
      </c>
      <c r="B29" s="3"/>
      <c r="C29" s="22"/>
      <c r="D29" s="22"/>
      <c r="E29" s="23">
        <v>5842848</v>
      </c>
      <c r="F29" s="24">
        <v>5842848</v>
      </c>
      <c r="G29" s="24">
        <v>373678</v>
      </c>
      <c r="H29" s="24">
        <v>517191</v>
      </c>
      <c r="I29" s="24">
        <v>548347</v>
      </c>
      <c r="J29" s="24">
        <v>1439216</v>
      </c>
      <c r="K29" s="24">
        <v>458636</v>
      </c>
      <c r="L29" s="24">
        <v>524768</v>
      </c>
      <c r="M29" s="24">
        <v>1813913</v>
      </c>
      <c r="N29" s="24">
        <v>2797317</v>
      </c>
      <c r="O29" s="24"/>
      <c r="P29" s="24"/>
      <c r="Q29" s="24"/>
      <c r="R29" s="24"/>
      <c r="S29" s="24"/>
      <c r="T29" s="24"/>
      <c r="U29" s="24"/>
      <c r="V29" s="24"/>
      <c r="W29" s="24">
        <v>4236533</v>
      </c>
      <c r="X29" s="24">
        <v>2780860</v>
      </c>
      <c r="Y29" s="24">
        <v>1455673</v>
      </c>
      <c r="Z29" s="6">
        <v>52.35</v>
      </c>
      <c r="AA29" s="22">
        <v>5842848</v>
      </c>
    </row>
    <row r="30" spans="1:27" ht="13.5">
      <c r="A30" s="5" t="s">
        <v>34</v>
      </c>
      <c r="B30" s="3"/>
      <c r="C30" s="25"/>
      <c r="D30" s="25"/>
      <c r="E30" s="26">
        <v>16037183</v>
      </c>
      <c r="F30" s="27">
        <v>16037183</v>
      </c>
      <c r="G30" s="27">
        <v>800196</v>
      </c>
      <c r="H30" s="27">
        <v>460420</v>
      </c>
      <c r="I30" s="27">
        <v>786698</v>
      </c>
      <c r="J30" s="27">
        <v>2047314</v>
      </c>
      <c r="K30" s="27">
        <v>952086</v>
      </c>
      <c r="L30" s="27">
        <v>563334</v>
      </c>
      <c r="M30" s="27">
        <v>-1736821</v>
      </c>
      <c r="N30" s="27">
        <v>-221401</v>
      </c>
      <c r="O30" s="27"/>
      <c r="P30" s="27"/>
      <c r="Q30" s="27"/>
      <c r="R30" s="27"/>
      <c r="S30" s="27"/>
      <c r="T30" s="27"/>
      <c r="U30" s="27"/>
      <c r="V30" s="27"/>
      <c r="W30" s="27">
        <v>1825913</v>
      </c>
      <c r="X30" s="27">
        <v>4871211</v>
      </c>
      <c r="Y30" s="27">
        <v>-3045298</v>
      </c>
      <c r="Z30" s="7">
        <v>-62.52</v>
      </c>
      <c r="AA30" s="25">
        <v>16037183</v>
      </c>
    </row>
    <row r="31" spans="1:27" ht="13.5">
      <c r="A31" s="5" t="s">
        <v>35</v>
      </c>
      <c r="B31" s="3"/>
      <c r="C31" s="22"/>
      <c r="D31" s="22"/>
      <c r="E31" s="23">
        <v>4437651</v>
      </c>
      <c r="F31" s="24">
        <v>4437651</v>
      </c>
      <c r="G31" s="24">
        <v>428189</v>
      </c>
      <c r="H31" s="24">
        <v>273829</v>
      </c>
      <c r="I31" s="24">
        <v>287914</v>
      </c>
      <c r="J31" s="24">
        <v>989932</v>
      </c>
      <c r="K31" s="24">
        <v>196226</v>
      </c>
      <c r="L31" s="24">
        <v>318170</v>
      </c>
      <c r="M31" s="24">
        <v>584885</v>
      </c>
      <c r="N31" s="24">
        <v>1099281</v>
      </c>
      <c r="O31" s="24"/>
      <c r="P31" s="24"/>
      <c r="Q31" s="24"/>
      <c r="R31" s="24"/>
      <c r="S31" s="24"/>
      <c r="T31" s="24"/>
      <c r="U31" s="24"/>
      <c r="V31" s="24"/>
      <c r="W31" s="24">
        <v>2089213</v>
      </c>
      <c r="X31" s="24">
        <v>1435880</v>
      </c>
      <c r="Y31" s="24">
        <v>653333</v>
      </c>
      <c r="Z31" s="6">
        <v>45.5</v>
      </c>
      <c r="AA31" s="22">
        <v>4437651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1225124</v>
      </c>
      <c r="F32" s="21">
        <f t="shared" si="6"/>
        <v>1225124</v>
      </c>
      <c r="G32" s="21">
        <f t="shared" si="6"/>
        <v>59234</v>
      </c>
      <c r="H32" s="21">
        <f t="shared" si="6"/>
        <v>79632</v>
      </c>
      <c r="I32" s="21">
        <f t="shared" si="6"/>
        <v>81186</v>
      </c>
      <c r="J32" s="21">
        <f t="shared" si="6"/>
        <v>220052</v>
      </c>
      <c r="K32" s="21">
        <f t="shared" si="6"/>
        <v>65212</v>
      </c>
      <c r="L32" s="21">
        <f t="shared" si="6"/>
        <v>83101</v>
      </c>
      <c r="M32" s="21">
        <f t="shared" si="6"/>
        <v>87041</v>
      </c>
      <c r="N32" s="21">
        <f t="shared" si="6"/>
        <v>235354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455406</v>
      </c>
      <c r="X32" s="21">
        <f t="shared" si="6"/>
        <v>554160</v>
      </c>
      <c r="Y32" s="21">
        <f t="shared" si="6"/>
        <v>-98754</v>
      </c>
      <c r="Z32" s="4">
        <f>+IF(X32&lt;&gt;0,+(Y32/X32)*100,0)</f>
        <v>-17.82048505846687</v>
      </c>
      <c r="AA32" s="19">
        <f>SUM(AA33:AA37)</f>
        <v>1225124</v>
      </c>
    </row>
    <row r="33" spans="1:27" ht="13.5">
      <c r="A33" s="5" t="s">
        <v>37</v>
      </c>
      <c r="B33" s="3"/>
      <c r="C33" s="22"/>
      <c r="D33" s="22"/>
      <c r="E33" s="23">
        <v>1170632</v>
      </c>
      <c r="F33" s="24">
        <v>1170632</v>
      </c>
      <c r="G33" s="24">
        <v>59234</v>
      </c>
      <c r="H33" s="24">
        <v>79632</v>
      </c>
      <c r="I33" s="24">
        <v>79760</v>
      </c>
      <c r="J33" s="24">
        <v>218626</v>
      </c>
      <c r="K33" s="24">
        <v>63786</v>
      </c>
      <c r="L33" s="24">
        <v>81675</v>
      </c>
      <c r="M33" s="24">
        <v>85615</v>
      </c>
      <c r="N33" s="24">
        <v>231076</v>
      </c>
      <c r="O33" s="24"/>
      <c r="P33" s="24"/>
      <c r="Q33" s="24"/>
      <c r="R33" s="24"/>
      <c r="S33" s="24"/>
      <c r="T33" s="24"/>
      <c r="U33" s="24"/>
      <c r="V33" s="24"/>
      <c r="W33" s="24">
        <v>449702</v>
      </c>
      <c r="X33" s="24">
        <v>540214</v>
      </c>
      <c r="Y33" s="24">
        <v>-90512</v>
      </c>
      <c r="Z33" s="6">
        <v>-16.75</v>
      </c>
      <c r="AA33" s="22">
        <v>1170632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54492</v>
      </c>
      <c r="F35" s="24">
        <v>54492</v>
      </c>
      <c r="G35" s="24"/>
      <c r="H35" s="24"/>
      <c r="I35" s="24">
        <v>1426</v>
      </c>
      <c r="J35" s="24">
        <v>1426</v>
      </c>
      <c r="K35" s="24">
        <v>1426</v>
      </c>
      <c r="L35" s="24">
        <v>1426</v>
      </c>
      <c r="M35" s="24">
        <v>1426</v>
      </c>
      <c r="N35" s="24">
        <v>4278</v>
      </c>
      <c r="O35" s="24"/>
      <c r="P35" s="24"/>
      <c r="Q35" s="24"/>
      <c r="R35" s="24"/>
      <c r="S35" s="24"/>
      <c r="T35" s="24"/>
      <c r="U35" s="24"/>
      <c r="V35" s="24"/>
      <c r="W35" s="24">
        <v>5704</v>
      </c>
      <c r="X35" s="24">
        <v>13946</v>
      </c>
      <c r="Y35" s="24">
        <v>-8242</v>
      </c>
      <c r="Z35" s="6">
        <v>-59.1</v>
      </c>
      <c r="AA35" s="22">
        <v>54492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12349841</v>
      </c>
      <c r="F38" s="21">
        <f t="shared" si="7"/>
        <v>12349841</v>
      </c>
      <c r="G38" s="21">
        <f t="shared" si="7"/>
        <v>554038</v>
      </c>
      <c r="H38" s="21">
        <f t="shared" si="7"/>
        <v>615576</v>
      </c>
      <c r="I38" s="21">
        <f t="shared" si="7"/>
        <v>738365</v>
      </c>
      <c r="J38" s="21">
        <f t="shared" si="7"/>
        <v>1907979</v>
      </c>
      <c r="K38" s="21">
        <f t="shared" si="7"/>
        <v>1775395</v>
      </c>
      <c r="L38" s="21">
        <f t="shared" si="7"/>
        <v>743118</v>
      </c>
      <c r="M38" s="21">
        <f t="shared" si="7"/>
        <v>732048</v>
      </c>
      <c r="N38" s="21">
        <f t="shared" si="7"/>
        <v>3250561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5158540</v>
      </c>
      <c r="X38" s="21">
        <f t="shared" si="7"/>
        <v>4483393</v>
      </c>
      <c r="Y38" s="21">
        <f t="shared" si="7"/>
        <v>675147</v>
      </c>
      <c r="Z38" s="4">
        <f>+IF(X38&lt;&gt;0,+(Y38/X38)*100,0)</f>
        <v>15.058840480859029</v>
      </c>
      <c r="AA38" s="19">
        <f>SUM(AA39:AA41)</f>
        <v>12349841</v>
      </c>
    </row>
    <row r="39" spans="1:27" ht="13.5">
      <c r="A39" s="5" t="s">
        <v>43</v>
      </c>
      <c r="B39" s="3"/>
      <c r="C39" s="22"/>
      <c r="D39" s="22"/>
      <c r="E39" s="23">
        <v>9749699</v>
      </c>
      <c r="F39" s="24">
        <v>9749699</v>
      </c>
      <c r="G39" s="24">
        <v>486193</v>
      </c>
      <c r="H39" s="24">
        <v>548228</v>
      </c>
      <c r="I39" s="24">
        <v>620237</v>
      </c>
      <c r="J39" s="24">
        <v>1654658</v>
      </c>
      <c r="K39" s="24">
        <v>1651011</v>
      </c>
      <c r="L39" s="24">
        <v>636063</v>
      </c>
      <c r="M39" s="24">
        <v>584194</v>
      </c>
      <c r="N39" s="24">
        <v>2871268</v>
      </c>
      <c r="O39" s="24"/>
      <c r="P39" s="24"/>
      <c r="Q39" s="24"/>
      <c r="R39" s="24"/>
      <c r="S39" s="24"/>
      <c r="T39" s="24"/>
      <c r="U39" s="24"/>
      <c r="V39" s="24"/>
      <c r="W39" s="24">
        <v>4525926</v>
      </c>
      <c r="X39" s="24">
        <v>3443150</v>
      </c>
      <c r="Y39" s="24">
        <v>1082776</v>
      </c>
      <c r="Z39" s="6">
        <v>31.45</v>
      </c>
      <c r="AA39" s="22">
        <v>9749699</v>
      </c>
    </row>
    <row r="40" spans="1:27" ht="13.5">
      <c r="A40" s="5" t="s">
        <v>44</v>
      </c>
      <c r="B40" s="3"/>
      <c r="C40" s="22"/>
      <c r="D40" s="22"/>
      <c r="E40" s="23">
        <v>2600142</v>
      </c>
      <c r="F40" s="24">
        <v>2600142</v>
      </c>
      <c r="G40" s="24">
        <v>67845</v>
      </c>
      <c r="H40" s="24">
        <v>67348</v>
      </c>
      <c r="I40" s="24">
        <v>118128</v>
      </c>
      <c r="J40" s="24">
        <v>253321</v>
      </c>
      <c r="K40" s="24">
        <v>124384</v>
      </c>
      <c r="L40" s="24">
        <v>107055</v>
      </c>
      <c r="M40" s="24">
        <v>147854</v>
      </c>
      <c r="N40" s="24">
        <v>379293</v>
      </c>
      <c r="O40" s="24"/>
      <c r="P40" s="24"/>
      <c r="Q40" s="24"/>
      <c r="R40" s="24"/>
      <c r="S40" s="24"/>
      <c r="T40" s="24"/>
      <c r="U40" s="24"/>
      <c r="V40" s="24"/>
      <c r="W40" s="24">
        <v>632614</v>
      </c>
      <c r="X40" s="24">
        <v>1040243</v>
      </c>
      <c r="Y40" s="24">
        <v>-407629</v>
      </c>
      <c r="Z40" s="6">
        <v>-39.19</v>
      </c>
      <c r="AA40" s="22">
        <v>2600142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15244591</v>
      </c>
      <c r="F42" s="21">
        <f t="shared" si="8"/>
        <v>15244591</v>
      </c>
      <c r="G42" s="21">
        <f t="shared" si="8"/>
        <v>470737</v>
      </c>
      <c r="H42" s="21">
        <f t="shared" si="8"/>
        <v>520636</v>
      </c>
      <c r="I42" s="21">
        <f t="shared" si="8"/>
        <v>607309</v>
      </c>
      <c r="J42" s="21">
        <f t="shared" si="8"/>
        <v>1598682</v>
      </c>
      <c r="K42" s="21">
        <f t="shared" si="8"/>
        <v>980762</v>
      </c>
      <c r="L42" s="21">
        <f t="shared" si="8"/>
        <v>1174880</v>
      </c>
      <c r="M42" s="21">
        <f t="shared" si="8"/>
        <v>714650</v>
      </c>
      <c r="N42" s="21">
        <f t="shared" si="8"/>
        <v>2870292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4468974</v>
      </c>
      <c r="X42" s="21">
        <f t="shared" si="8"/>
        <v>5600846</v>
      </c>
      <c r="Y42" s="21">
        <f t="shared" si="8"/>
        <v>-1131872</v>
      </c>
      <c r="Z42" s="4">
        <f>+IF(X42&lt;&gt;0,+(Y42/X42)*100,0)</f>
        <v>-20.208947005505955</v>
      </c>
      <c r="AA42" s="19">
        <f>SUM(AA43:AA46)</f>
        <v>15244591</v>
      </c>
    </row>
    <row r="43" spans="1:27" ht="13.5">
      <c r="A43" s="5" t="s">
        <v>47</v>
      </c>
      <c r="B43" s="3"/>
      <c r="C43" s="22"/>
      <c r="D43" s="22"/>
      <c r="E43" s="23">
        <v>8270776</v>
      </c>
      <c r="F43" s="24">
        <v>8270776</v>
      </c>
      <c r="G43" s="24">
        <v>69699</v>
      </c>
      <c r="H43" s="24">
        <v>73466</v>
      </c>
      <c r="I43" s="24">
        <v>85040</v>
      </c>
      <c r="J43" s="24">
        <v>228205</v>
      </c>
      <c r="K43" s="24">
        <v>513702</v>
      </c>
      <c r="L43" s="24">
        <v>466762</v>
      </c>
      <c r="M43" s="24">
        <v>72418</v>
      </c>
      <c r="N43" s="24">
        <v>1052882</v>
      </c>
      <c r="O43" s="24"/>
      <c r="P43" s="24"/>
      <c r="Q43" s="24"/>
      <c r="R43" s="24"/>
      <c r="S43" s="24"/>
      <c r="T43" s="24"/>
      <c r="U43" s="24"/>
      <c r="V43" s="24"/>
      <c r="W43" s="24">
        <v>1281087</v>
      </c>
      <c r="X43" s="24">
        <v>2584023</v>
      </c>
      <c r="Y43" s="24">
        <v>-1302936</v>
      </c>
      <c r="Z43" s="6">
        <v>-50.42</v>
      </c>
      <c r="AA43" s="22">
        <v>8270776</v>
      </c>
    </row>
    <row r="44" spans="1:27" ht="13.5">
      <c r="A44" s="5" t="s">
        <v>48</v>
      </c>
      <c r="B44" s="3"/>
      <c r="C44" s="22"/>
      <c r="D44" s="22"/>
      <c r="E44" s="23">
        <v>3823085</v>
      </c>
      <c r="F44" s="24">
        <v>3823085</v>
      </c>
      <c r="G44" s="24">
        <v>227067</v>
      </c>
      <c r="H44" s="24">
        <v>282739</v>
      </c>
      <c r="I44" s="24">
        <v>334322</v>
      </c>
      <c r="J44" s="24">
        <v>844128</v>
      </c>
      <c r="K44" s="24">
        <v>313201</v>
      </c>
      <c r="L44" s="24">
        <v>430040</v>
      </c>
      <c r="M44" s="24">
        <v>439115</v>
      </c>
      <c r="N44" s="24">
        <v>1182356</v>
      </c>
      <c r="O44" s="24"/>
      <c r="P44" s="24"/>
      <c r="Q44" s="24"/>
      <c r="R44" s="24"/>
      <c r="S44" s="24"/>
      <c r="T44" s="24"/>
      <c r="U44" s="24"/>
      <c r="V44" s="24"/>
      <c r="W44" s="24">
        <v>2026484</v>
      </c>
      <c r="X44" s="24">
        <v>1670658</v>
      </c>
      <c r="Y44" s="24">
        <v>355826</v>
      </c>
      <c r="Z44" s="6">
        <v>21.3</v>
      </c>
      <c r="AA44" s="22">
        <v>3823085</v>
      </c>
    </row>
    <row r="45" spans="1:27" ht="13.5">
      <c r="A45" s="5" t="s">
        <v>49</v>
      </c>
      <c r="B45" s="3"/>
      <c r="C45" s="25"/>
      <c r="D45" s="25"/>
      <c r="E45" s="26">
        <v>1687061</v>
      </c>
      <c r="F45" s="27">
        <v>1687061</v>
      </c>
      <c r="G45" s="27">
        <v>83033</v>
      </c>
      <c r="H45" s="27">
        <v>85802</v>
      </c>
      <c r="I45" s="27">
        <v>89760</v>
      </c>
      <c r="J45" s="27">
        <v>258595</v>
      </c>
      <c r="K45" s="27">
        <v>67329</v>
      </c>
      <c r="L45" s="27">
        <v>178560</v>
      </c>
      <c r="M45" s="27">
        <v>113185</v>
      </c>
      <c r="N45" s="27">
        <v>359074</v>
      </c>
      <c r="O45" s="27"/>
      <c r="P45" s="27"/>
      <c r="Q45" s="27"/>
      <c r="R45" s="27"/>
      <c r="S45" s="27"/>
      <c r="T45" s="27"/>
      <c r="U45" s="27"/>
      <c r="V45" s="27"/>
      <c r="W45" s="27">
        <v>617669</v>
      </c>
      <c r="X45" s="27">
        <v>562441</v>
      </c>
      <c r="Y45" s="27">
        <v>55228</v>
      </c>
      <c r="Z45" s="7">
        <v>9.82</v>
      </c>
      <c r="AA45" s="25">
        <v>1687061</v>
      </c>
    </row>
    <row r="46" spans="1:27" ht="13.5">
      <c r="A46" s="5" t="s">
        <v>50</v>
      </c>
      <c r="B46" s="3"/>
      <c r="C46" s="22"/>
      <c r="D46" s="22"/>
      <c r="E46" s="23">
        <v>1463669</v>
      </c>
      <c r="F46" s="24">
        <v>1463669</v>
      </c>
      <c r="G46" s="24">
        <v>90938</v>
      </c>
      <c r="H46" s="24">
        <v>78629</v>
      </c>
      <c r="I46" s="24">
        <v>98187</v>
      </c>
      <c r="J46" s="24">
        <v>267754</v>
      </c>
      <c r="K46" s="24">
        <v>86530</v>
      </c>
      <c r="L46" s="24">
        <v>99518</v>
      </c>
      <c r="M46" s="24">
        <v>89932</v>
      </c>
      <c r="N46" s="24">
        <v>275980</v>
      </c>
      <c r="O46" s="24"/>
      <c r="P46" s="24"/>
      <c r="Q46" s="24"/>
      <c r="R46" s="24"/>
      <c r="S46" s="24"/>
      <c r="T46" s="24"/>
      <c r="U46" s="24"/>
      <c r="V46" s="24"/>
      <c r="W46" s="24">
        <v>543734</v>
      </c>
      <c r="X46" s="24">
        <v>783724</v>
      </c>
      <c r="Y46" s="24">
        <v>-239990</v>
      </c>
      <c r="Z46" s="6">
        <v>-30.62</v>
      </c>
      <c r="AA46" s="22">
        <v>1463669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55137238</v>
      </c>
      <c r="F48" s="42">
        <f t="shared" si="9"/>
        <v>55137238</v>
      </c>
      <c r="G48" s="42">
        <f t="shared" si="9"/>
        <v>2686072</v>
      </c>
      <c r="H48" s="42">
        <f t="shared" si="9"/>
        <v>2467284</v>
      </c>
      <c r="I48" s="42">
        <f t="shared" si="9"/>
        <v>3049819</v>
      </c>
      <c r="J48" s="42">
        <f t="shared" si="9"/>
        <v>8203175</v>
      </c>
      <c r="K48" s="42">
        <f t="shared" si="9"/>
        <v>4428317</v>
      </c>
      <c r="L48" s="42">
        <f t="shared" si="9"/>
        <v>3407371</v>
      </c>
      <c r="M48" s="42">
        <f t="shared" si="9"/>
        <v>2195716</v>
      </c>
      <c r="N48" s="42">
        <f t="shared" si="9"/>
        <v>10031404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18234579</v>
      </c>
      <c r="X48" s="42">
        <f t="shared" si="9"/>
        <v>19726350</v>
      </c>
      <c r="Y48" s="42">
        <f t="shared" si="9"/>
        <v>-1491771</v>
      </c>
      <c r="Z48" s="43">
        <f>+IF(X48&lt;&gt;0,+(Y48/X48)*100,0)</f>
        <v>-7.562326532784828</v>
      </c>
      <c r="AA48" s="40">
        <f>+AA28+AA32+AA38+AA42+AA47</f>
        <v>55137238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17240561</v>
      </c>
      <c r="F49" s="46">
        <f t="shared" si="10"/>
        <v>17240561</v>
      </c>
      <c r="G49" s="46">
        <f t="shared" si="10"/>
        <v>9661378</v>
      </c>
      <c r="H49" s="46">
        <f t="shared" si="10"/>
        <v>-866613</v>
      </c>
      <c r="I49" s="46">
        <f t="shared" si="10"/>
        <v>-1857736</v>
      </c>
      <c r="J49" s="46">
        <f t="shared" si="10"/>
        <v>6937029</v>
      </c>
      <c r="K49" s="46">
        <f t="shared" si="10"/>
        <v>-2513524</v>
      </c>
      <c r="L49" s="46">
        <f t="shared" si="10"/>
        <v>-2281841</v>
      </c>
      <c r="M49" s="46">
        <f t="shared" si="10"/>
        <v>9110449</v>
      </c>
      <c r="N49" s="46">
        <f t="shared" si="10"/>
        <v>4315084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11252113</v>
      </c>
      <c r="X49" s="46">
        <f>IF(F25=F48,0,X25-X48)</f>
        <v>23080854</v>
      </c>
      <c r="Y49" s="46">
        <f t="shared" si="10"/>
        <v>-11828741</v>
      </c>
      <c r="Z49" s="47">
        <f>+IF(X49&lt;&gt;0,+(Y49/X49)*100,0)</f>
        <v>-51.24914788681563</v>
      </c>
      <c r="AA49" s="44">
        <f>+AA25-AA48</f>
        <v>17240561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24954106</v>
      </c>
      <c r="D5" s="19">
        <f>SUM(D6:D8)</f>
        <v>0</v>
      </c>
      <c r="E5" s="20">
        <f t="shared" si="0"/>
        <v>43145000</v>
      </c>
      <c r="F5" s="21">
        <f t="shared" si="0"/>
        <v>43145000</v>
      </c>
      <c r="G5" s="21">
        <f t="shared" si="0"/>
        <v>6997297</v>
      </c>
      <c r="H5" s="21">
        <f t="shared" si="0"/>
        <v>8884108</v>
      </c>
      <c r="I5" s="21">
        <f t="shared" si="0"/>
        <v>248675</v>
      </c>
      <c r="J5" s="21">
        <f t="shared" si="0"/>
        <v>16130080</v>
      </c>
      <c r="K5" s="21">
        <f t="shared" si="0"/>
        <v>0</v>
      </c>
      <c r="L5" s="21">
        <f t="shared" si="0"/>
        <v>4323228</v>
      </c>
      <c r="M5" s="21">
        <f t="shared" si="0"/>
        <v>178123</v>
      </c>
      <c r="N5" s="21">
        <f t="shared" si="0"/>
        <v>4501351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20631431</v>
      </c>
      <c r="X5" s="21">
        <f t="shared" si="0"/>
        <v>12515634</v>
      </c>
      <c r="Y5" s="21">
        <f t="shared" si="0"/>
        <v>8115797</v>
      </c>
      <c r="Z5" s="4">
        <f>+IF(X5&lt;&gt;0,+(Y5/X5)*100,0)</f>
        <v>64.845272720503</v>
      </c>
      <c r="AA5" s="19">
        <f>SUM(AA6:AA8)</f>
        <v>43145000</v>
      </c>
    </row>
    <row r="6" spans="1:27" ht="13.5">
      <c r="A6" s="5" t="s">
        <v>33</v>
      </c>
      <c r="B6" s="3"/>
      <c r="C6" s="22">
        <v>747675</v>
      </c>
      <c r="D6" s="22"/>
      <c r="E6" s="23">
        <v>673000</v>
      </c>
      <c r="F6" s="24">
        <v>673000</v>
      </c>
      <c r="G6" s="24">
        <v>222628</v>
      </c>
      <c r="H6" s="24">
        <v>11287</v>
      </c>
      <c r="I6" s="24">
        <v>623</v>
      </c>
      <c r="J6" s="24">
        <v>234538</v>
      </c>
      <c r="K6" s="24"/>
      <c r="L6" s="24">
        <v>223521</v>
      </c>
      <c r="M6" s="24"/>
      <c r="N6" s="24">
        <v>223521</v>
      </c>
      <c r="O6" s="24"/>
      <c r="P6" s="24"/>
      <c r="Q6" s="24"/>
      <c r="R6" s="24"/>
      <c r="S6" s="24"/>
      <c r="T6" s="24"/>
      <c r="U6" s="24"/>
      <c r="V6" s="24"/>
      <c r="W6" s="24">
        <v>458059</v>
      </c>
      <c r="X6" s="24">
        <v>383064</v>
      </c>
      <c r="Y6" s="24">
        <v>74995</v>
      </c>
      <c r="Z6" s="6">
        <v>19.58</v>
      </c>
      <c r="AA6" s="22">
        <v>673000</v>
      </c>
    </row>
    <row r="7" spans="1:27" ht="13.5">
      <c r="A7" s="5" t="s">
        <v>34</v>
      </c>
      <c r="B7" s="3"/>
      <c r="C7" s="25">
        <v>23438771</v>
      </c>
      <c r="D7" s="25"/>
      <c r="E7" s="26">
        <v>39967000</v>
      </c>
      <c r="F7" s="27">
        <v>39967000</v>
      </c>
      <c r="G7" s="27">
        <v>6760687</v>
      </c>
      <c r="H7" s="27">
        <v>8811544</v>
      </c>
      <c r="I7" s="27">
        <v>191905</v>
      </c>
      <c r="J7" s="27">
        <v>15764136</v>
      </c>
      <c r="K7" s="27"/>
      <c r="L7" s="27">
        <v>4022898</v>
      </c>
      <c r="M7" s="27">
        <v>86272</v>
      </c>
      <c r="N7" s="27">
        <v>4109170</v>
      </c>
      <c r="O7" s="27"/>
      <c r="P7" s="27"/>
      <c r="Q7" s="27"/>
      <c r="R7" s="27"/>
      <c r="S7" s="27"/>
      <c r="T7" s="27"/>
      <c r="U7" s="27"/>
      <c r="V7" s="27"/>
      <c r="W7" s="27">
        <v>19873306</v>
      </c>
      <c r="X7" s="27">
        <v>11761320</v>
      </c>
      <c r="Y7" s="27">
        <v>8111986</v>
      </c>
      <c r="Z7" s="7">
        <v>68.97</v>
      </c>
      <c r="AA7" s="25">
        <v>39967000</v>
      </c>
    </row>
    <row r="8" spans="1:27" ht="13.5">
      <c r="A8" s="5" t="s">
        <v>35</v>
      </c>
      <c r="B8" s="3"/>
      <c r="C8" s="22">
        <v>767660</v>
      </c>
      <c r="D8" s="22"/>
      <c r="E8" s="23">
        <v>2505000</v>
      </c>
      <c r="F8" s="24">
        <v>2505000</v>
      </c>
      <c r="G8" s="24">
        <v>13982</v>
      </c>
      <c r="H8" s="24">
        <v>61277</v>
      </c>
      <c r="I8" s="24">
        <v>56147</v>
      </c>
      <c r="J8" s="24">
        <v>131406</v>
      </c>
      <c r="K8" s="24"/>
      <c r="L8" s="24">
        <v>76809</v>
      </c>
      <c r="M8" s="24">
        <v>91851</v>
      </c>
      <c r="N8" s="24">
        <v>168660</v>
      </c>
      <c r="O8" s="24"/>
      <c r="P8" s="24"/>
      <c r="Q8" s="24"/>
      <c r="R8" s="24"/>
      <c r="S8" s="24"/>
      <c r="T8" s="24"/>
      <c r="U8" s="24"/>
      <c r="V8" s="24"/>
      <c r="W8" s="24">
        <v>300066</v>
      </c>
      <c r="X8" s="24">
        <v>371250</v>
      </c>
      <c r="Y8" s="24">
        <v>-71184</v>
      </c>
      <c r="Z8" s="6">
        <v>-19.17</v>
      </c>
      <c r="AA8" s="22">
        <v>2505000</v>
      </c>
    </row>
    <row r="9" spans="1:27" ht="13.5">
      <c r="A9" s="2" t="s">
        <v>36</v>
      </c>
      <c r="B9" s="3"/>
      <c r="C9" s="19">
        <f aca="true" t="shared" si="1" ref="C9:Y9">SUM(C10:C14)</f>
        <v>2197183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18173</v>
      </c>
      <c r="H9" s="21">
        <f t="shared" si="1"/>
        <v>454362</v>
      </c>
      <c r="I9" s="21">
        <f t="shared" si="1"/>
        <v>7221</v>
      </c>
      <c r="J9" s="21">
        <f t="shared" si="1"/>
        <v>479756</v>
      </c>
      <c r="K9" s="21">
        <f t="shared" si="1"/>
        <v>0</v>
      </c>
      <c r="L9" s="21">
        <f t="shared" si="1"/>
        <v>12809</v>
      </c>
      <c r="M9" s="21">
        <f t="shared" si="1"/>
        <v>2922</v>
      </c>
      <c r="N9" s="21">
        <f t="shared" si="1"/>
        <v>15731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495487</v>
      </c>
      <c r="X9" s="21">
        <f t="shared" si="1"/>
        <v>404502</v>
      </c>
      <c r="Y9" s="21">
        <f t="shared" si="1"/>
        <v>90985</v>
      </c>
      <c r="Z9" s="4">
        <f>+IF(X9&lt;&gt;0,+(Y9/X9)*100,0)</f>
        <v>22.493090269022158</v>
      </c>
      <c r="AA9" s="19">
        <f>SUM(AA10:AA14)</f>
        <v>0</v>
      </c>
    </row>
    <row r="10" spans="1:27" ht="13.5">
      <c r="A10" s="5" t="s">
        <v>37</v>
      </c>
      <c r="B10" s="3"/>
      <c r="C10" s="22">
        <v>1072420</v>
      </c>
      <c r="D10" s="22"/>
      <c r="E10" s="23"/>
      <c r="F10" s="24"/>
      <c r="G10" s="24">
        <v>16298</v>
      </c>
      <c r="H10" s="24">
        <v>452887</v>
      </c>
      <c r="I10" s="24">
        <v>4446</v>
      </c>
      <c r="J10" s="24">
        <v>473631</v>
      </c>
      <c r="K10" s="24"/>
      <c r="L10" s="24">
        <v>8934</v>
      </c>
      <c r="M10" s="24">
        <v>2047</v>
      </c>
      <c r="N10" s="24">
        <v>10981</v>
      </c>
      <c r="O10" s="24"/>
      <c r="P10" s="24"/>
      <c r="Q10" s="24"/>
      <c r="R10" s="24"/>
      <c r="S10" s="24"/>
      <c r="T10" s="24"/>
      <c r="U10" s="24"/>
      <c r="V10" s="24"/>
      <c r="W10" s="24">
        <v>484612</v>
      </c>
      <c r="X10" s="24">
        <v>374502</v>
      </c>
      <c r="Y10" s="24">
        <v>110110</v>
      </c>
      <c r="Z10" s="6">
        <v>29.4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1124763</v>
      </c>
      <c r="D12" s="22"/>
      <c r="E12" s="23"/>
      <c r="F12" s="24"/>
      <c r="G12" s="24">
        <v>1875</v>
      </c>
      <c r="H12" s="24">
        <v>1475</v>
      </c>
      <c r="I12" s="24">
        <v>2775</v>
      </c>
      <c r="J12" s="24">
        <v>6125</v>
      </c>
      <c r="K12" s="24"/>
      <c r="L12" s="24">
        <v>3875</v>
      </c>
      <c r="M12" s="24">
        <v>875</v>
      </c>
      <c r="N12" s="24">
        <v>4750</v>
      </c>
      <c r="O12" s="24"/>
      <c r="P12" s="24"/>
      <c r="Q12" s="24"/>
      <c r="R12" s="24"/>
      <c r="S12" s="24"/>
      <c r="T12" s="24"/>
      <c r="U12" s="24"/>
      <c r="V12" s="24"/>
      <c r="W12" s="24">
        <v>10875</v>
      </c>
      <c r="X12" s="24"/>
      <c r="Y12" s="24">
        <v>10875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30000</v>
      </c>
      <c r="Y13" s="24">
        <v>-30000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16845826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7473</v>
      </c>
      <c r="H15" s="21">
        <f t="shared" si="2"/>
        <v>0</v>
      </c>
      <c r="I15" s="21">
        <f t="shared" si="2"/>
        <v>0</v>
      </c>
      <c r="J15" s="21">
        <f t="shared" si="2"/>
        <v>7473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7473</v>
      </c>
      <c r="X15" s="21">
        <f t="shared" si="2"/>
        <v>10125426</v>
      </c>
      <c r="Y15" s="21">
        <f t="shared" si="2"/>
        <v>-10117953</v>
      </c>
      <c r="Z15" s="4">
        <f>+IF(X15&lt;&gt;0,+(Y15/X15)*100,0)</f>
        <v>-99.92619569784027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7473</v>
      </c>
      <c r="H16" s="24"/>
      <c r="I16" s="24"/>
      <c r="J16" s="24">
        <v>7473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7473</v>
      </c>
      <c r="X16" s="24"/>
      <c r="Y16" s="24">
        <v>7473</v>
      </c>
      <c r="Z16" s="6">
        <v>0</v>
      </c>
      <c r="AA16" s="22"/>
    </row>
    <row r="17" spans="1:27" ht="13.5">
      <c r="A17" s="5" t="s">
        <v>44</v>
      </c>
      <c r="B17" s="3"/>
      <c r="C17" s="22">
        <v>16845826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10125426</v>
      </c>
      <c r="Y17" s="24">
        <v>-10125426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40297587</v>
      </c>
      <c r="D19" s="19">
        <f>SUM(D20:D23)</f>
        <v>0</v>
      </c>
      <c r="E19" s="20">
        <f t="shared" si="3"/>
        <v>48127000</v>
      </c>
      <c r="F19" s="21">
        <f t="shared" si="3"/>
        <v>48127000</v>
      </c>
      <c r="G19" s="21">
        <f t="shared" si="3"/>
        <v>6969491</v>
      </c>
      <c r="H19" s="21">
        <f t="shared" si="3"/>
        <v>2957124</v>
      </c>
      <c r="I19" s="21">
        <f t="shared" si="3"/>
        <v>2944478</v>
      </c>
      <c r="J19" s="21">
        <f t="shared" si="3"/>
        <v>12871093</v>
      </c>
      <c r="K19" s="21">
        <f t="shared" si="3"/>
        <v>0</v>
      </c>
      <c r="L19" s="21">
        <f t="shared" si="3"/>
        <v>6103250</v>
      </c>
      <c r="M19" s="21">
        <f t="shared" si="3"/>
        <v>2969549</v>
      </c>
      <c r="N19" s="21">
        <f t="shared" si="3"/>
        <v>9072799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21943892</v>
      </c>
      <c r="X19" s="21">
        <f t="shared" si="3"/>
        <v>19396218</v>
      </c>
      <c r="Y19" s="21">
        <f t="shared" si="3"/>
        <v>2547674</v>
      </c>
      <c r="Z19" s="4">
        <f>+IF(X19&lt;&gt;0,+(Y19/X19)*100,0)</f>
        <v>13.134900834791608</v>
      </c>
      <c r="AA19" s="19">
        <f>SUM(AA20:AA23)</f>
        <v>48127000</v>
      </c>
    </row>
    <row r="20" spans="1:27" ht="13.5">
      <c r="A20" s="5" t="s">
        <v>47</v>
      </c>
      <c r="B20" s="3"/>
      <c r="C20" s="22">
        <v>17051253</v>
      </c>
      <c r="D20" s="22"/>
      <c r="E20" s="23">
        <v>32122000</v>
      </c>
      <c r="F20" s="24">
        <v>32122000</v>
      </c>
      <c r="G20" s="24">
        <v>2351076</v>
      </c>
      <c r="H20" s="24">
        <v>1339801</v>
      </c>
      <c r="I20" s="24">
        <v>1298738</v>
      </c>
      <c r="J20" s="24">
        <v>4989615</v>
      </c>
      <c r="K20" s="24"/>
      <c r="L20" s="24">
        <v>1864576</v>
      </c>
      <c r="M20" s="24">
        <v>1224518</v>
      </c>
      <c r="N20" s="24">
        <v>3089094</v>
      </c>
      <c r="O20" s="24"/>
      <c r="P20" s="24"/>
      <c r="Q20" s="24"/>
      <c r="R20" s="24"/>
      <c r="S20" s="24"/>
      <c r="T20" s="24"/>
      <c r="U20" s="24"/>
      <c r="V20" s="24"/>
      <c r="W20" s="24">
        <v>8078709</v>
      </c>
      <c r="X20" s="24">
        <v>9739302</v>
      </c>
      <c r="Y20" s="24">
        <v>-1660593</v>
      </c>
      <c r="Z20" s="6">
        <v>-17.05</v>
      </c>
      <c r="AA20" s="22">
        <v>32122000</v>
      </c>
    </row>
    <row r="21" spans="1:27" ht="13.5">
      <c r="A21" s="5" t="s">
        <v>48</v>
      </c>
      <c r="B21" s="3"/>
      <c r="C21" s="22">
        <v>14491930</v>
      </c>
      <c r="D21" s="22"/>
      <c r="E21" s="23">
        <v>9228000</v>
      </c>
      <c r="F21" s="24">
        <v>9228000</v>
      </c>
      <c r="G21" s="24">
        <v>1929642</v>
      </c>
      <c r="H21" s="24">
        <v>796132</v>
      </c>
      <c r="I21" s="24">
        <v>820459</v>
      </c>
      <c r="J21" s="24">
        <v>3546233</v>
      </c>
      <c r="K21" s="24"/>
      <c r="L21" s="24">
        <v>1934709</v>
      </c>
      <c r="M21" s="24">
        <v>926559</v>
      </c>
      <c r="N21" s="24">
        <v>2861268</v>
      </c>
      <c r="O21" s="24"/>
      <c r="P21" s="24"/>
      <c r="Q21" s="24"/>
      <c r="R21" s="24"/>
      <c r="S21" s="24"/>
      <c r="T21" s="24"/>
      <c r="U21" s="24"/>
      <c r="V21" s="24"/>
      <c r="W21" s="24">
        <v>6407501</v>
      </c>
      <c r="X21" s="24">
        <v>4461780</v>
      </c>
      <c r="Y21" s="24">
        <v>1945721</v>
      </c>
      <c r="Z21" s="6">
        <v>43.61</v>
      </c>
      <c r="AA21" s="22">
        <v>9228000</v>
      </c>
    </row>
    <row r="22" spans="1:27" ht="13.5">
      <c r="A22" s="5" t="s">
        <v>49</v>
      </c>
      <c r="B22" s="3"/>
      <c r="C22" s="25">
        <v>5828122</v>
      </c>
      <c r="D22" s="25"/>
      <c r="E22" s="26">
        <v>4227000</v>
      </c>
      <c r="F22" s="27">
        <v>4227000</v>
      </c>
      <c r="G22" s="27">
        <v>1742718</v>
      </c>
      <c r="H22" s="27">
        <v>583181</v>
      </c>
      <c r="I22" s="27">
        <v>586645</v>
      </c>
      <c r="J22" s="27">
        <v>2912544</v>
      </c>
      <c r="K22" s="27"/>
      <c r="L22" s="27">
        <v>1499408</v>
      </c>
      <c r="M22" s="27">
        <v>578126</v>
      </c>
      <c r="N22" s="27">
        <v>2077534</v>
      </c>
      <c r="O22" s="27"/>
      <c r="P22" s="27"/>
      <c r="Q22" s="27"/>
      <c r="R22" s="27"/>
      <c r="S22" s="27"/>
      <c r="T22" s="27"/>
      <c r="U22" s="27"/>
      <c r="V22" s="27"/>
      <c r="W22" s="27">
        <v>4990078</v>
      </c>
      <c r="X22" s="27">
        <v>3793998</v>
      </c>
      <c r="Y22" s="27">
        <v>1196080</v>
      </c>
      <c r="Z22" s="7">
        <v>31.53</v>
      </c>
      <c r="AA22" s="25">
        <v>4227000</v>
      </c>
    </row>
    <row r="23" spans="1:27" ht="13.5">
      <c r="A23" s="5" t="s">
        <v>50</v>
      </c>
      <c r="B23" s="3"/>
      <c r="C23" s="22">
        <v>2926282</v>
      </c>
      <c r="D23" s="22"/>
      <c r="E23" s="23">
        <v>2550000</v>
      </c>
      <c r="F23" s="24">
        <v>2550000</v>
      </c>
      <c r="G23" s="24">
        <v>946055</v>
      </c>
      <c r="H23" s="24">
        <v>238010</v>
      </c>
      <c r="I23" s="24">
        <v>238636</v>
      </c>
      <c r="J23" s="24">
        <v>1422701</v>
      </c>
      <c r="K23" s="24"/>
      <c r="L23" s="24">
        <v>804557</v>
      </c>
      <c r="M23" s="24">
        <v>240346</v>
      </c>
      <c r="N23" s="24">
        <v>1044903</v>
      </c>
      <c r="O23" s="24"/>
      <c r="P23" s="24"/>
      <c r="Q23" s="24"/>
      <c r="R23" s="24"/>
      <c r="S23" s="24"/>
      <c r="T23" s="24"/>
      <c r="U23" s="24"/>
      <c r="V23" s="24"/>
      <c r="W23" s="24">
        <v>2467604</v>
      </c>
      <c r="X23" s="24">
        <v>1401138</v>
      </c>
      <c r="Y23" s="24">
        <v>1066466</v>
      </c>
      <c r="Z23" s="6">
        <v>76.11</v>
      </c>
      <c r="AA23" s="22">
        <v>2550000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84294702</v>
      </c>
      <c r="D25" s="40">
        <f>+D5+D9+D15+D19+D24</f>
        <v>0</v>
      </c>
      <c r="E25" s="41">
        <f t="shared" si="4"/>
        <v>91272000</v>
      </c>
      <c r="F25" s="42">
        <f t="shared" si="4"/>
        <v>91272000</v>
      </c>
      <c r="G25" s="42">
        <f t="shared" si="4"/>
        <v>13992434</v>
      </c>
      <c r="H25" s="42">
        <f t="shared" si="4"/>
        <v>12295594</v>
      </c>
      <c r="I25" s="42">
        <f t="shared" si="4"/>
        <v>3200374</v>
      </c>
      <c r="J25" s="42">
        <f t="shared" si="4"/>
        <v>29488402</v>
      </c>
      <c r="K25" s="42">
        <f t="shared" si="4"/>
        <v>0</v>
      </c>
      <c r="L25" s="42">
        <f t="shared" si="4"/>
        <v>10439287</v>
      </c>
      <c r="M25" s="42">
        <f t="shared" si="4"/>
        <v>3150594</v>
      </c>
      <c r="N25" s="42">
        <f t="shared" si="4"/>
        <v>13589881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43078283</v>
      </c>
      <c r="X25" s="42">
        <f t="shared" si="4"/>
        <v>42441780</v>
      </c>
      <c r="Y25" s="42">
        <f t="shared" si="4"/>
        <v>636503</v>
      </c>
      <c r="Z25" s="43">
        <f>+IF(X25&lt;&gt;0,+(Y25/X25)*100,0)</f>
        <v>1.4997085419131808</v>
      </c>
      <c r="AA25" s="40">
        <f>+AA5+AA9+AA15+AA19+AA24</f>
        <v>91272000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52027254</v>
      </c>
      <c r="D28" s="19">
        <f>SUM(D29:D31)</f>
        <v>0</v>
      </c>
      <c r="E28" s="20">
        <f t="shared" si="5"/>
        <v>41092000</v>
      </c>
      <c r="F28" s="21">
        <f t="shared" si="5"/>
        <v>41092000</v>
      </c>
      <c r="G28" s="21">
        <f t="shared" si="5"/>
        <v>2245779</v>
      </c>
      <c r="H28" s="21">
        <f t="shared" si="5"/>
        <v>1284064</v>
      </c>
      <c r="I28" s="21">
        <f t="shared" si="5"/>
        <v>2007508</v>
      </c>
      <c r="J28" s="21">
        <f t="shared" si="5"/>
        <v>5537351</v>
      </c>
      <c r="K28" s="21">
        <f t="shared" si="5"/>
        <v>0</v>
      </c>
      <c r="L28" s="21">
        <f t="shared" si="5"/>
        <v>1449060</v>
      </c>
      <c r="M28" s="21">
        <f t="shared" si="5"/>
        <v>2371043</v>
      </c>
      <c r="N28" s="21">
        <f t="shared" si="5"/>
        <v>3820103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9357454</v>
      </c>
      <c r="X28" s="21">
        <f t="shared" si="5"/>
        <v>20932692</v>
      </c>
      <c r="Y28" s="21">
        <f t="shared" si="5"/>
        <v>-11575238</v>
      </c>
      <c r="Z28" s="4">
        <f>+IF(X28&lt;&gt;0,+(Y28/X28)*100,0)</f>
        <v>-55.29741707373328</v>
      </c>
      <c r="AA28" s="19">
        <f>SUM(AA29:AA31)</f>
        <v>41092000</v>
      </c>
    </row>
    <row r="29" spans="1:27" ht="13.5">
      <c r="A29" s="5" t="s">
        <v>33</v>
      </c>
      <c r="B29" s="3"/>
      <c r="C29" s="22">
        <v>13831725</v>
      </c>
      <c r="D29" s="22"/>
      <c r="E29" s="23">
        <v>8492000</v>
      </c>
      <c r="F29" s="24">
        <v>8492000</v>
      </c>
      <c r="G29" s="24">
        <v>451439</v>
      </c>
      <c r="H29" s="24">
        <v>467319</v>
      </c>
      <c r="I29" s="24">
        <v>591416</v>
      </c>
      <c r="J29" s="24">
        <v>1510174</v>
      </c>
      <c r="K29" s="24"/>
      <c r="L29" s="24">
        <v>462221</v>
      </c>
      <c r="M29" s="24">
        <v>495823</v>
      </c>
      <c r="N29" s="24">
        <v>958044</v>
      </c>
      <c r="O29" s="24"/>
      <c r="P29" s="24"/>
      <c r="Q29" s="24"/>
      <c r="R29" s="24"/>
      <c r="S29" s="24"/>
      <c r="T29" s="24"/>
      <c r="U29" s="24"/>
      <c r="V29" s="24"/>
      <c r="W29" s="24">
        <v>2468218</v>
      </c>
      <c r="X29" s="24">
        <v>7849482</v>
      </c>
      <c r="Y29" s="24">
        <v>-5381264</v>
      </c>
      <c r="Z29" s="6">
        <v>-68.56</v>
      </c>
      <c r="AA29" s="22">
        <v>8492000</v>
      </c>
    </row>
    <row r="30" spans="1:27" ht="13.5">
      <c r="A30" s="5" t="s">
        <v>34</v>
      </c>
      <c r="B30" s="3"/>
      <c r="C30" s="25">
        <v>32281890</v>
      </c>
      <c r="D30" s="25"/>
      <c r="E30" s="26">
        <v>22935000</v>
      </c>
      <c r="F30" s="27">
        <v>22935000</v>
      </c>
      <c r="G30" s="27">
        <v>1468133</v>
      </c>
      <c r="H30" s="27">
        <v>552344</v>
      </c>
      <c r="I30" s="27">
        <v>1131168</v>
      </c>
      <c r="J30" s="27">
        <v>3151645</v>
      </c>
      <c r="K30" s="27"/>
      <c r="L30" s="27">
        <v>615811</v>
      </c>
      <c r="M30" s="27">
        <v>1592352</v>
      </c>
      <c r="N30" s="27">
        <v>2208163</v>
      </c>
      <c r="O30" s="27"/>
      <c r="P30" s="27"/>
      <c r="Q30" s="27"/>
      <c r="R30" s="27"/>
      <c r="S30" s="27"/>
      <c r="T30" s="27"/>
      <c r="U30" s="27"/>
      <c r="V30" s="27"/>
      <c r="W30" s="27">
        <v>5359808</v>
      </c>
      <c r="X30" s="27">
        <v>12977208</v>
      </c>
      <c r="Y30" s="27">
        <v>-7617400</v>
      </c>
      <c r="Z30" s="7">
        <v>-58.7</v>
      </c>
      <c r="AA30" s="25">
        <v>22935000</v>
      </c>
    </row>
    <row r="31" spans="1:27" ht="13.5">
      <c r="A31" s="5" t="s">
        <v>35</v>
      </c>
      <c r="B31" s="3"/>
      <c r="C31" s="22">
        <v>5913639</v>
      </c>
      <c r="D31" s="22"/>
      <c r="E31" s="23">
        <v>9665000</v>
      </c>
      <c r="F31" s="24">
        <v>9665000</v>
      </c>
      <c r="G31" s="24">
        <v>326207</v>
      </c>
      <c r="H31" s="24">
        <v>264401</v>
      </c>
      <c r="I31" s="24">
        <v>284924</v>
      </c>
      <c r="J31" s="24">
        <v>875532</v>
      </c>
      <c r="K31" s="24"/>
      <c r="L31" s="24">
        <v>371028</v>
      </c>
      <c r="M31" s="24">
        <v>282868</v>
      </c>
      <c r="N31" s="24">
        <v>653896</v>
      </c>
      <c r="O31" s="24"/>
      <c r="P31" s="24"/>
      <c r="Q31" s="24"/>
      <c r="R31" s="24"/>
      <c r="S31" s="24"/>
      <c r="T31" s="24"/>
      <c r="U31" s="24"/>
      <c r="V31" s="24"/>
      <c r="W31" s="24">
        <v>1529428</v>
      </c>
      <c r="X31" s="24">
        <v>106002</v>
      </c>
      <c r="Y31" s="24">
        <v>1423426</v>
      </c>
      <c r="Z31" s="6">
        <v>1342.83</v>
      </c>
      <c r="AA31" s="22">
        <v>9665000</v>
      </c>
    </row>
    <row r="32" spans="1:27" ht="13.5">
      <c r="A32" s="2" t="s">
        <v>36</v>
      </c>
      <c r="B32" s="3"/>
      <c r="C32" s="19">
        <f aca="true" t="shared" si="6" ref="C32:Y32">SUM(C33:C37)</f>
        <v>4878719</v>
      </c>
      <c r="D32" s="19">
        <f>SUM(D33:D37)</f>
        <v>0</v>
      </c>
      <c r="E32" s="20">
        <f t="shared" si="6"/>
        <v>2822000</v>
      </c>
      <c r="F32" s="21">
        <f t="shared" si="6"/>
        <v>2822000</v>
      </c>
      <c r="G32" s="21">
        <f t="shared" si="6"/>
        <v>468718</v>
      </c>
      <c r="H32" s="21">
        <f t="shared" si="6"/>
        <v>374221</v>
      </c>
      <c r="I32" s="21">
        <f t="shared" si="6"/>
        <v>329833</v>
      </c>
      <c r="J32" s="21">
        <f t="shared" si="6"/>
        <v>1172772</v>
      </c>
      <c r="K32" s="21">
        <f t="shared" si="6"/>
        <v>0</v>
      </c>
      <c r="L32" s="21">
        <f t="shared" si="6"/>
        <v>349033</v>
      </c>
      <c r="M32" s="21">
        <f t="shared" si="6"/>
        <v>399171</v>
      </c>
      <c r="N32" s="21">
        <f t="shared" si="6"/>
        <v>748204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1920976</v>
      </c>
      <c r="X32" s="21">
        <f t="shared" si="6"/>
        <v>2029554</v>
      </c>
      <c r="Y32" s="21">
        <f t="shared" si="6"/>
        <v>-108578</v>
      </c>
      <c r="Z32" s="4">
        <f>+IF(X32&lt;&gt;0,+(Y32/X32)*100,0)</f>
        <v>-5.349845335477647</v>
      </c>
      <c r="AA32" s="19">
        <f>SUM(AA33:AA37)</f>
        <v>2822000</v>
      </c>
    </row>
    <row r="33" spans="1:27" ht="13.5">
      <c r="A33" s="5" t="s">
        <v>37</v>
      </c>
      <c r="B33" s="3"/>
      <c r="C33" s="22">
        <v>1082262</v>
      </c>
      <c r="D33" s="22"/>
      <c r="E33" s="23"/>
      <c r="F33" s="24"/>
      <c r="G33" s="24">
        <v>96052</v>
      </c>
      <c r="H33" s="24">
        <v>104191</v>
      </c>
      <c r="I33" s="24">
        <v>70516</v>
      </c>
      <c r="J33" s="24">
        <v>270759</v>
      </c>
      <c r="K33" s="24"/>
      <c r="L33" s="24">
        <v>68479</v>
      </c>
      <c r="M33" s="24">
        <v>79668</v>
      </c>
      <c r="N33" s="24">
        <v>148147</v>
      </c>
      <c r="O33" s="24"/>
      <c r="P33" s="24"/>
      <c r="Q33" s="24"/>
      <c r="R33" s="24"/>
      <c r="S33" s="24"/>
      <c r="T33" s="24"/>
      <c r="U33" s="24"/>
      <c r="V33" s="24"/>
      <c r="W33" s="24">
        <v>418906</v>
      </c>
      <c r="X33" s="24">
        <v>880728</v>
      </c>
      <c r="Y33" s="24">
        <v>-461822</v>
      </c>
      <c r="Z33" s="6">
        <v>-52.44</v>
      </c>
      <c r="AA33" s="22"/>
    </row>
    <row r="34" spans="1:27" ht="13.5">
      <c r="A34" s="5" t="s">
        <v>38</v>
      </c>
      <c r="B34" s="3"/>
      <c r="C34" s="22">
        <v>2431936</v>
      </c>
      <c r="D34" s="22"/>
      <c r="E34" s="23">
        <v>2815000</v>
      </c>
      <c r="F34" s="24">
        <v>2815000</v>
      </c>
      <c r="G34" s="24">
        <v>202955</v>
      </c>
      <c r="H34" s="24">
        <v>158561</v>
      </c>
      <c r="I34" s="24">
        <v>151139</v>
      </c>
      <c r="J34" s="24">
        <v>512655</v>
      </c>
      <c r="K34" s="24"/>
      <c r="L34" s="24">
        <v>165504</v>
      </c>
      <c r="M34" s="24">
        <v>186116</v>
      </c>
      <c r="N34" s="24">
        <v>351620</v>
      </c>
      <c r="O34" s="24"/>
      <c r="P34" s="24"/>
      <c r="Q34" s="24"/>
      <c r="R34" s="24"/>
      <c r="S34" s="24"/>
      <c r="T34" s="24"/>
      <c r="U34" s="24"/>
      <c r="V34" s="24"/>
      <c r="W34" s="24">
        <v>864275</v>
      </c>
      <c r="X34" s="24">
        <v>1135824</v>
      </c>
      <c r="Y34" s="24">
        <v>-271549</v>
      </c>
      <c r="Z34" s="6">
        <v>-23.91</v>
      </c>
      <c r="AA34" s="22">
        <v>2815000</v>
      </c>
    </row>
    <row r="35" spans="1:27" ht="13.5">
      <c r="A35" s="5" t="s">
        <v>39</v>
      </c>
      <c r="B35" s="3"/>
      <c r="C35" s="22">
        <v>1363373</v>
      </c>
      <c r="D35" s="22"/>
      <c r="E35" s="23">
        <v>7000</v>
      </c>
      <c r="F35" s="24">
        <v>7000</v>
      </c>
      <c r="G35" s="24">
        <v>169711</v>
      </c>
      <c r="H35" s="24">
        <v>111469</v>
      </c>
      <c r="I35" s="24">
        <v>108178</v>
      </c>
      <c r="J35" s="24">
        <v>389358</v>
      </c>
      <c r="K35" s="24"/>
      <c r="L35" s="24">
        <v>115050</v>
      </c>
      <c r="M35" s="24">
        <v>133387</v>
      </c>
      <c r="N35" s="24">
        <v>248437</v>
      </c>
      <c r="O35" s="24"/>
      <c r="P35" s="24"/>
      <c r="Q35" s="24"/>
      <c r="R35" s="24"/>
      <c r="S35" s="24"/>
      <c r="T35" s="24"/>
      <c r="U35" s="24"/>
      <c r="V35" s="24"/>
      <c r="W35" s="24">
        <v>637795</v>
      </c>
      <c r="X35" s="24">
        <v>13002</v>
      </c>
      <c r="Y35" s="24">
        <v>624793</v>
      </c>
      <c r="Z35" s="6">
        <v>4805.36</v>
      </c>
      <c r="AA35" s="22">
        <v>7000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1148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10779697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765378</v>
      </c>
      <c r="H38" s="21">
        <f t="shared" si="7"/>
        <v>717846</v>
      </c>
      <c r="I38" s="21">
        <f t="shared" si="7"/>
        <v>647160</v>
      </c>
      <c r="J38" s="21">
        <f t="shared" si="7"/>
        <v>2130384</v>
      </c>
      <c r="K38" s="21">
        <f t="shared" si="7"/>
        <v>0</v>
      </c>
      <c r="L38" s="21">
        <f t="shared" si="7"/>
        <v>794878</v>
      </c>
      <c r="M38" s="21">
        <f t="shared" si="7"/>
        <v>751991</v>
      </c>
      <c r="N38" s="21">
        <f t="shared" si="7"/>
        <v>1546869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3677253</v>
      </c>
      <c r="X38" s="21">
        <f t="shared" si="7"/>
        <v>5030982</v>
      </c>
      <c r="Y38" s="21">
        <f t="shared" si="7"/>
        <v>-1353729</v>
      </c>
      <c r="Z38" s="4">
        <f>+IF(X38&lt;&gt;0,+(Y38/X38)*100,0)</f>
        <v>-26.90784820935555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765378</v>
      </c>
      <c r="H39" s="24">
        <v>717846</v>
      </c>
      <c r="I39" s="24">
        <v>647160</v>
      </c>
      <c r="J39" s="24">
        <v>2130384</v>
      </c>
      <c r="K39" s="24"/>
      <c r="L39" s="24">
        <v>794878</v>
      </c>
      <c r="M39" s="24">
        <v>751991</v>
      </c>
      <c r="N39" s="24">
        <v>1546869</v>
      </c>
      <c r="O39" s="24"/>
      <c r="P39" s="24"/>
      <c r="Q39" s="24"/>
      <c r="R39" s="24"/>
      <c r="S39" s="24"/>
      <c r="T39" s="24"/>
      <c r="U39" s="24"/>
      <c r="V39" s="24"/>
      <c r="W39" s="24">
        <v>3677253</v>
      </c>
      <c r="X39" s="24"/>
      <c r="Y39" s="24">
        <v>3677253</v>
      </c>
      <c r="Z39" s="6">
        <v>0</v>
      </c>
      <c r="AA39" s="22"/>
    </row>
    <row r="40" spans="1:27" ht="13.5">
      <c r="A40" s="5" t="s">
        <v>44</v>
      </c>
      <c r="B40" s="3"/>
      <c r="C40" s="22">
        <v>10768903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5030982</v>
      </c>
      <c r="Y40" s="24">
        <v>-5030982</v>
      </c>
      <c r="Z40" s="6">
        <v>-100</v>
      </c>
      <c r="AA40" s="22"/>
    </row>
    <row r="41" spans="1:27" ht="13.5">
      <c r="A41" s="5" t="s">
        <v>45</v>
      </c>
      <c r="B41" s="3"/>
      <c r="C41" s="22">
        <v>10794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28135153</v>
      </c>
      <c r="D42" s="19">
        <f>SUM(D43:D46)</f>
        <v>0</v>
      </c>
      <c r="E42" s="20">
        <f t="shared" si="8"/>
        <v>44162000</v>
      </c>
      <c r="F42" s="21">
        <f t="shared" si="8"/>
        <v>44162000</v>
      </c>
      <c r="G42" s="21">
        <f t="shared" si="8"/>
        <v>3276873</v>
      </c>
      <c r="H42" s="21">
        <f t="shared" si="8"/>
        <v>3381690</v>
      </c>
      <c r="I42" s="21">
        <f t="shared" si="8"/>
        <v>1077950</v>
      </c>
      <c r="J42" s="21">
        <f t="shared" si="8"/>
        <v>7736513</v>
      </c>
      <c r="K42" s="21">
        <f t="shared" si="8"/>
        <v>0</v>
      </c>
      <c r="L42" s="21">
        <f t="shared" si="8"/>
        <v>2063358</v>
      </c>
      <c r="M42" s="21">
        <f t="shared" si="8"/>
        <v>2842467</v>
      </c>
      <c r="N42" s="21">
        <f t="shared" si="8"/>
        <v>4905825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12642338</v>
      </c>
      <c r="X42" s="21">
        <f t="shared" si="8"/>
        <v>17243736</v>
      </c>
      <c r="Y42" s="21">
        <f t="shared" si="8"/>
        <v>-4601398</v>
      </c>
      <c r="Z42" s="4">
        <f>+IF(X42&lt;&gt;0,+(Y42/X42)*100,0)</f>
        <v>-26.68446095440106</v>
      </c>
      <c r="AA42" s="19">
        <f>SUM(AA43:AA46)</f>
        <v>44162000</v>
      </c>
    </row>
    <row r="43" spans="1:27" ht="13.5">
      <c r="A43" s="5" t="s">
        <v>47</v>
      </c>
      <c r="B43" s="3"/>
      <c r="C43" s="22">
        <v>15277382</v>
      </c>
      <c r="D43" s="22"/>
      <c r="E43" s="23">
        <v>26373000</v>
      </c>
      <c r="F43" s="24">
        <v>26373000</v>
      </c>
      <c r="G43" s="24">
        <v>1746824</v>
      </c>
      <c r="H43" s="24">
        <v>1856220</v>
      </c>
      <c r="I43" s="24">
        <v>-512498</v>
      </c>
      <c r="J43" s="24">
        <v>3090546</v>
      </c>
      <c r="K43" s="24"/>
      <c r="L43" s="24">
        <v>386605</v>
      </c>
      <c r="M43" s="24">
        <v>1258015</v>
      </c>
      <c r="N43" s="24">
        <v>1644620</v>
      </c>
      <c r="O43" s="24"/>
      <c r="P43" s="24"/>
      <c r="Q43" s="24"/>
      <c r="R43" s="24"/>
      <c r="S43" s="24"/>
      <c r="T43" s="24"/>
      <c r="U43" s="24"/>
      <c r="V43" s="24"/>
      <c r="W43" s="24">
        <v>4735166</v>
      </c>
      <c r="X43" s="24">
        <v>10129164</v>
      </c>
      <c r="Y43" s="24">
        <v>-5393998</v>
      </c>
      <c r="Z43" s="6">
        <v>-53.25</v>
      </c>
      <c r="AA43" s="22">
        <v>26373000</v>
      </c>
    </row>
    <row r="44" spans="1:27" ht="13.5">
      <c r="A44" s="5" t="s">
        <v>48</v>
      </c>
      <c r="B44" s="3"/>
      <c r="C44" s="22">
        <v>5316350</v>
      </c>
      <c r="D44" s="22"/>
      <c r="E44" s="23">
        <v>6216000</v>
      </c>
      <c r="F44" s="24">
        <v>6216000</v>
      </c>
      <c r="G44" s="24">
        <v>491227</v>
      </c>
      <c r="H44" s="24">
        <v>522413</v>
      </c>
      <c r="I44" s="24">
        <v>648315</v>
      </c>
      <c r="J44" s="24">
        <v>1661955</v>
      </c>
      <c r="K44" s="24"/>
      <c r="L44" s="24">
        <v>601280</v>
      </c>
      <c r="M44" s="24">
        <v>597402</v>
      </c>
      <c r="N44" s="24">
        <v>1198682</v>
      </c>
      <c r="O44" s="24"/>
      <c r="P44" s="24"/>
      <c r="Q44" s="24"/>
      <c r="R44" s="24"/>
      <c r="S44" s="24"/>
      <c r="T44" s="24"/>
      <c r="U44" s="24"/>
      <c r="V44" s="24"/>
      <c r="W44" s="24">
        <v>2860637</v>
      </c>
      <c r="X44" s="24">
        <v>2728968</v>
      </c>
      <c r="Y44" s="24">
        <v>131669</v>
      </c>
      <c r="Z44" s="6">
        <v>4.82</v>
      </c>
      <c r="AA44" s="22">
        <v>6216000</v>
      </c>
    </row>
    <row r="45" spans="1:27" ht="13.5">
      <c r="A45" s="5" t="s">
        <v>49</v>
      </c>
      <c r="B45" s="3"/>
      <c r="C45" s="25">
        <v>4165967</v>
      </c>
      <c r="D45" s="25"/>
      <c r="E45" s="26">
        <v>5234000</v>
      </c>
      <c r="F45" s="27">
        <v>5234000</v>
      </c>
      <c r="G45" s="27">
        <v>649206</v>
      </c>
      <c r="H45" s="27">
        <v>622035</v>
      </c>
      <c r="I45" s="27">
        <v>613867</v>
      </c>
      <c r="J45" s="27">
        <v>1885108</v>
      </c>
      <c r="K45" s="27"/>
      <c r="L45" s="27">
        <v>680243</v>
      </c>
      <c r="M45" s="27">
        <v>633301</v>
      </c>
      <c r="N45" s="27">
        <v>1313544</v>
      </c>
      <c r="O45" s="27"/>
      <c r="P45" s="27"/>
      <c r="Q45" s="27"/>
      <c r="R45" s="27"/>
      <c r="S45" s="27"/>
      <c r="T45" s="27"/>
      <c r="U45" s="27"/>
      <c r="V45" s="27"/>
      <c r="W45" s="27">
        <v>3198652</v>
      </c>
      <c r="X45" s="27">
        <v>2141838</v>
      </c>
      <c r="Y45" s="27">
        <v>1056814</v>
      </c>
      <c r="Z45" s="7">
        <v>49.34</v>
      </c>
      <c r="AA45" s="25">
        <v>5234000</v>
      </c>
    </row>
    <row r="46" spans="1:27" ht="13.5">
      <c r="A46" s="5" t="s">
        <v>50</v>
      </c>
      <c r="B46" s="3"/>
      <c r="C46" s="22">
        <v>3375454</v>
      </c>
      <c r="D46" s="22"/>
      <c r="E46" s="23">
        <v>6339000</v>
      </c>
      <c r="F46" s="24">
        <v>6339000</v>
      </c>
      <c r="G46" s="24">
        <v>389616</v>
      </c>
      <c r="H46" s="24">
        <v>381022</v>
      </c>
      <c r="I46" s="24">
        <v>328266</v>
      </c>
      <c r="J46" s="24">
        <v>1098904</v>
      </c>
      <c r="K46" s="24"/>
      <c r="L46" s="24">
        <v>395230</v>
      </c>
      <c r="M46" s="24">
        <v>353749</v>
      </c>
      <c r="N46" s="24">
        <v>748979</v>
      </c>
      <c r="O46" s="24"/>
      <c r="P46" s="24"/>
      <c r="Q46" s="24"/>
      <c r="R46" s="24"/>
      <c r="S46" s="24"/>
      <c r="T46" s="24"/>
      <c r="U46" s="24"/>
      <c r="V46" s="24"/>
      <c r="W46" s="24">
        <v>1847883</v>
      </c>
      <c r="X46" s="24">
        <v>2243766</v>
      </c>
      <c r="Y46" s="24">
        <v>-395883</v>
      </c>
      <c r="Z46" s="6">
        <v>-17.64</v>
      </c>
      <c r="AA46" s="22">
        <v>6339000</v>
      </c>
    </row>
    <row r="47" spans="1:27" ht="13.5">
      <c r="A47" s="2" t="s">
        <v>51</v>
      </c>
      <c r="B47" s="8" t="s">
        <v>52</v>
      </c>
      <c r="C47" s="19">
        <v>2994</v>
      </c>
      <c r="D47" s="19"/>
      <c r="E47" s="20">
        <v>10000</v>
      </c>
      <c r="F47" s="21">
        <v>10000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4998</v>
      </c>
      <c r="Y47" s="21">
        <v>-4998</v>
      </c>
      <c r="Z47" s="4">
        <v>-100</v>
      </c>
      <c r="AA47" s="19">
        <v>10000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95823817</v>
      </c>
      <c r="D48" s="40">
        <f>+D28+D32+D38+D42+D47</f>
        <v>0</v>
      </c>
      <c r="E48" s="41">
        <f t="shared" si="9"/>
        <v>88086000</v>
      </c>
      <c r="F48" s="42">
        <f t="shared" si="9"/>
        <v>88086000</v>
      </c>
      <c r="G48" s="42">
        <f t="shared" si="9"/>
        <v>6756748</v>
      </c>
      <c r="H48" s="42">
        <f t="shared" si="9"/>
        <v>5757821</v>
      </c>
      <c r="I48" s="42">
        <f t="shared" si="9"/>
        <v>4062451</v>
      </c>
      <c r="J48" s="42">
        <f t="shared" si="9"/>
        <v>16577020</v>
      </c>
      <c r="K48" s="42">
        <f t="shared" si="9"/>
        <v>0</v>
      </c>
      <c r="L48" s="42">
        <f t="shared" si="9"/>
        <v>4656329</v>
      </c>
      <c r="M48" s="42">
        <f t="shared" si="9"/>
        <v>6364672</v>
      </c>
      <c r="N48" s="42">
        <f t="shared" si="9"/>
        <v>11021001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27598021</v>
      </c>
      <c r="X48" s="42">
        <f t="shared" si="9"/>
        <v>45241962</v>
      </c>
      <c r="Y48" s="42">
        <f t="shared" si="9"/>
        <v>-17643941</v>
      </c>
      <c r="Z48" s="43">
        <f>+IF(X48&lt;&gt;0,+(Y48/X48)*100,0)</f>
        <v>-38.999062419087835</v>
      </c>
      <c r="AA48" s="40">
        <f>+AA28+AA32+AA38+AA42+AA47</f>
        <v>88086000</v>
      </c>
    </row>
    <row r="49" spans="1:27" ht="13.5">
      <c r="A49" s="14" t="s">
        <v>58</v>
      </c>
      <c r="B49" s="15"/>
      <c r="C49" s="44">
        <f aca="true" t="shared" si="10" ref="C49:Y49">+C25-C48</f>
        <v>-11529115</v>
      </c>
      <c r="D49" s="44">
        <f>+D25-D48</f>
        <v>0</v>
      </c>
      <c r="E49" s="45">
        <f t="shared" si="10"/>
        <v>3186000</v>
      </c>
      <c r="F49" s="46">
        <f t="shared" si="10"/>
        <v>3186000</v>
      </c>
      <c r="G49" s="46">
        <f t="shared" si="10"/>
        <v>7235686</v>
      </c>
      <c r="H49" s="46">
        <f t="shared" si="10"/>
        <v>6537773</v>
      </c>
      <c r="I49" s="46">
        <f t="shared" si="10"/>
        <v>-862077</v>
      </c>
      <c r="J49" s="46">
        <f t="shared" si="10"/>
        <v>12911382</v>
      </c>
      <c r="K49" s="46">
        <f t="shared" si="10"/>
        <v>0</v>
      </c>
      <c r="L49" s="46">
        <f t="shared" si="10"/>
        <v>5782958</v>
      </c>
      <c r="M49" s="46">
        <f t="shared" si="10"/>
        <v>-3214078</v>
      </c>
      <c r="N49" s="46">
        <f t="shared" si="10"/>
        <v>2568880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15480262</v>
      </c>
      <c r="X49" s="46">
        <f>IF(F25=F48,0,X25-X48)</f>
        <v>-2800182</v>
      </c>
      <c r="Y49" s="46">
        <f t="shared" si="10"/>
        <v>18280444</v>
      </c>
      <c r="Z49" s="47">
        <f>+IF(X49&lt;&gt;0,+(Y49/X49)*100,0)</f>
        <v>-652.8305660132091</v>
      </c>
      <c r="AA49" s="44">
        <f>+AA25-AA48</f>
        <v>3186000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82034214</v>
      </c>
      <c r="D5" s="19">
        <f>SUM(D6:D8)</f>
        <v>0</v>
      </c>
      <c r="E5" s="20">
        <f t="shared" si="0"/>
        <v>105857396</v>
      </c>
      <c r="F5" s="21">
        <f t="shared" si="0"/>
        <v>105857396</v>
      </c>
      <c r="G5" s="21">
        <f t="shared" si="0"/>
        <v>38819825</v>
      </c>
      <c r="H5" s="21">
        <f t="shared" si="0"/>
        <v>1096920</v>
      </c>
      <c r="I5" s="21">
        <f t="shared" si="0"/>
        <v>150001</v>
      </c>
      <c r="J5" s="21">
        <f t="shared" si="0"/>
        <v>40066746</v>
      </c>
      <c r="K5" s="21">
        <f t="shared" si="0"/>
        <v>240997</v>
      </c>
      <c r="L5" s="21">
        <f t="shared" si="0"/>
        <v>31301768</v>
      </c>
      <c r="M5" s="21">
        <f t="shared" si="0"/>
        <v>326845</v>
      </c>
      <c r="N5" s="21">
        <f t="shared" si="0"/>
        <v>31869610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71936356</v>
      </c>
      <c r="X5" s="21">
        <f t="shared" si="0"/>
        <v>76280750</v>
      </c>
      <c r="Y5" s="21">
        <f t="shared" si="0"/>
        <v>-4344394</v>
      </c>
      <c r="Z5" s="4">
        <f>+IF(X5&lt;&gt;0,+(Y5/X5)*100,0)</f>
        <v>-5.695269120977442</v>
      </c>
      <c r="AA5" s="19">
        <f>SUM(AA6:AA8)</f>
        <v>105857396</v>
      </c>
    </row>
    <row r="6" spans="1:27" ht="13.5">
      <c r="A6" s="5" t="s">
        <v>33</v>
      </c>
      <c r="B6" s="3"/>
      <c r="C6" s="22">
        <v>4581000</v>
      </c>
      <c r="D6" s="22"/>
      <c r="E6" s="23">
        <v>5317000</v>
      </c>
      <c r="F6" s="24">
        <v>5317000</v>
      </c>
      <c r="G6" s="24">
        <v>5317000</v>
      </c>
      <c r="H6" s="24"/>
      <c r="I6" s="24">
        <v>30000</v>
      </c>
      <c r="J6" s="24">
        <v>5347000</v>
      </c>
      <c r="K6" s="24"/>
      <c r="L6" s="24"/>
      <c r="M6" s="24">
        <v>98950</v>
      </c>
      <c r="N6" s="24">
        <v>98950</v>
      </c>
      <c r="O6" s="24"/>
      <c r="P6" s="24"/>
      <c r="Q6" s="24"/>
      <c r="R6" s="24"/>
      <c r="S6" s="24"/>
      <c r="T6" s="24"/>
      <c r="U6" s="24"/>
      <c r="V6" s="24"/>
      <c r="W6" s="24">
        <v>5445950</v>
      </c>
      <c r="X6" s="24">
        <v>5317000</v>
      </c>
      <c r="Y6" s="24">
        <v>128950</v>
      </c>
      <c r="Z6" s="6">
        <v>2.43</v>
      </c>
      <c r="AA6" s="22">
        <v>5317000</v>
      </c>
    </row>
    <row r="7" spans="1:27" ht="13.5">
      <c r="A7" s="5" t="s">
        <v>34</v>
      </c>
      <c r="B7" s="3"/>
      <c r="C7" s="25">
        <v>77307003</v>
      </c>
      <c r="D7" s="25"/>
      <c r="E7" s="26">
        <v>100284527</v>
      </c>
      <c r="F7" s="27">
        <v>100284527</v>
      </c>
      <c r="G7" s="27">
        <v>33498128</v>
      </c>
      <c r="H7" s="27">
        <v>1084338</v>
      </c>
      <c r="I7" s="27">
        <v>49575</v>
      </c>
      <c r="J7" s="27">
        <v>34632041</v>
      </c>
      <c r="K7" s="27">
        <v>213155</v>
      </c>
      <c r="L7" s="27">
        <v>31256364</v>
      </c>
      <c r="M7" s="27">
        <v>194596</v>
      </c>
      <c r="N7" s="27">
        <v>31664115</v>
      </c>
      <c r="O7" s="27"/>
      <c r="P7" s="27"/>
      <c r="Q7" s="27"/>
      <c r="R7" s="27"/>
      <c r="S7" s="27"/>
      <c r="T7" s="27"/>
      <c r="U7" s="27"/>
      <c r="V7" s="27"/>
      <c r="W7" s="27">
        <v>66296156</v>
      </c>
      <c r="X7" s="27">
        <v>70835752</v>
      </c>
      <c r="Y7" s="27">
        <v>-4539596</v>
      </c>
      <c r="Z7" s="7">
        <v>-6.41</v>
      </c>
      <c r="AA7" s="25">
        <v>100284527</v>
      </c>
    </row>
    <row r="8" spans="1:27" ht="13.5">
      <c r="A8" s="5" t="s">
        <v>35</v>
      </c>
      <c r="B8" s="3"/>
      <c r="C8" s="22">
        <v>146211</v>
      </c>
      <c r="D8" s="22"/>
      <c r="E8" s="23">
        <v>255869</v>
      </c>
      <c r="F8" s="24">
        <v>255869</v>
      </c>
      <c r="G8" s="24">
        <v>4697</v>
      </c>
      <c r="H8" s="24">
        <v>12582</v>
      </c>
      <c r="I8" s="24">
        <v>70426</v>
      </c>
      <c r="J8" s="24">
        <v>87705</v>
      </c>
      <c r="K8" s="24">
        <v>27842</v>
      </c>
      <c r="L8" s="24">
        <v>45404</v>
      </c>
      <c r="M8" s="24">
        <v>33299</v>
      </c>
      <c r="N8" s="24">
        <v>106545</v>
      </c>
      <c r="O8" s="24"/>
      <c r="P8" s="24"/>
      <c r="Q8" s="24"/>
      <c r="R8" s="24"/>
      <c r="S8" s="24"/>
      <c r="T8" s="24"/>
      <c r="U8" s="24"/>
      <c r="V8" s="24"/>
      <c r="W8" s="24">
        <v>194250</v>
      </c>
      <c r="X8" s="24">
        <v>127998</v>
      </c>
      <c r="Y8" s="24">
        <v>66252</v>
      </c>
      <c r="Z8" s="6">
        <v>51.76</v>
      </c>
      <c r="AA8" s="22">
        <v>255869</v>
      </c>
    </row>
    <row r="9" spans="1:27" ht="13.5">
      <c r="A9" s="2" t="s">
        <v>36</v>
      </c>
      <c r="B9" s="3"/>
      <c r="C9" s="19">
        <f aca="true" t="shared" si="1" ref="C9:Y9">SUM(C10:C14)</f>
        <v>607620</v>
      </c>
      <c r="D9" s="19">
        <f>SUM(D10:D14)</f>
        <v>0</v>
      </c>
      <c r="E9" s="20">
        <f t="shared" si="1"/>
        <v>2966498</v>
      </c>
      <c r="F9" s="21">
        <f t="shared" si="1"/>
        <v>2966498</v>
      </c>
      <c r="G9" s="21">
        <f t="shared" si="1"/>
        <v>154899</v>
      </c>
      <c r="H9" s="21">
        <f t="shared" si="1"/>
        <v>1617122</v>
      </c>
      <c r="I9" s="21">
        <f t="shared" si="1"/>
        <v>378892</v>
      </c>
      <c r="J9" s="21">
        <f t="shared" si="1"/>
        <v>2150913</v>
      </c>
      <c r="K9" s="21">
        <f t="shared" si="1"/>
        <v>1030</v>
      </c>
      <c r="L9" s="21">
        <f t="shared" si="1"/>
        <v>1049065</v>
      </c>
      <c r="M9" s="21">
        <f t="shared" si="1"/>
        <v>726666</v>
      </c>
      <c r="N9" s="21">
        <f t="shared" si="1"/>
        <v>1776761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3927674</v>
      </c>
      <c r="X9" s="21">
        <f t="shared" si="1"/>
        <v>1876798</v>
      </c>
      <c r="Y9" s="21">
        <f t="shared" si="1"/>
        <v>2050876</v>
      </c>
      <c r="Z9" s="4">
        <f>+IF(X9&lt;&gt;0,+(Y9/X9)*100,0)</f>
        <v>109.27526563860361</v>
      </c>
      <c r="AA9" s="19">
        <f>SUM(AA10:AA14)</f>
        <v>2966498</v>
      </c>
    </row>
    <row r="10" spans="1:27" ht="13.5">
      <c r="A10" s="5" t="s">
        <v>37</v>
      </c>
      <c r="B10" s="3"/>
      <c r="C10" s="22">
        <v>607620</v>
      </c>
      <c r="D10" s="22"/>
      <c r="E10" s="23">
        <v>2966498</v>
      </c>
      <c r="F10" s="24">
        <v>2966498</v>
      </c>
      <c r="G10" s="24">
        <v>2821</v>
      </c>
      <c r="H10" s="24">
        <v>1273330</v>
      </c>
      <c r="I10" s="24">
        <v>1740</v>
      </c>
      <c r="J10" s="24">
        <v>1277891</v>
      </c>
      <c r="K10" s="24">
        <v>1030</v>
      </c>
      <c r="L10" s="24">
        <v>593330</v>
      </c>
      <c r="M10" s="24">
        <v>1160</v>
      </c>
      <c r="N10" s="24">
        <v>595520</v>
      </c>
      <c r="O10" s="24"/>
      <c r="P10" s="24"/>
      <c r="Q10" s="24"/>
      <c r="R10" s="24"/>
      <c r="S10" s="24"/>
      <c r="T10" s="24"/>
      <c r="U10" s="24"/>
      <c r="V10" s="24"/>
      <c r="W10" s="24">
        <v>1873411</v>
      </c>
      <c r="X10" s="24">
        <v>1876798</v>
      </c>
      <c r="Y10" s="24">
        <v>-3387</v>
      </c>
      <c r="Z10" s="6">
        <v>-0.18</v>
      </c>
      <c r="AA10" s="22">
        <v>2966498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>
        <v>152078</v>
      </c>
      <c r="H13" s="24">
        <v>343792</v>
      </c>
      <c r="I13" s="24">
        <v>377152</v>
      </c>
      <c r="J13" s="24">
        <v>873022</v>
      </c>
      <c r="K13" s="24"/>
      <c r="L13" s="24">
        <v>455735</v>
      </c>
      <c r="M13" s="24">
        <v>725506</v>
      </c>
      <c r="N13" s="24">
        <v>1181241</v>
      </c>
      <c r="O13" s="24"/>
      <c r="P13" s="24"/>
      <c r="Q13" s="24"/>
      <c r="R13" s="24"/>
      <c r="S13" s="24"/>
      <c r="T13" s="24"/>
      <c r="U13" s="24"/>
      <c r="V13" s="24"/>
      <c r="W13" s="24">
        <v>2054263</v>
      </c>
      <c r="X13" s="24"/>
      <c r="Y13" s="24">
        <v>2054263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66204152</v>
      </c>
      <c r="D15" s="19">
        <f>SUM(D16:D18)</f>
        <v>0</v>
      </c>
      <c r="E15" s="20">
        <f t="shared" si="2"/>
        <v>57234697</v>
      </c>
      <c r="F15" s="21">
        <f t="shared" si="2"/>
        <v>57234697</v>
      </c>
      <c r="G15" s="21">
        <f t="shared" si="2"/>
        <v>20459683</v>
      </c>
      <c r="H15" s="21">
        <f t="shared" si="2"/>
        <v>2361031</v>
      </c>
      <c r="I15" s="21">
        <f t="shared" si="2"/>
        <v>0</v>
      </c>
      <c r="J15" s="21">
        <f t="shared" si="2"/>
        <v>22820714</v>
      </c>
      <c r="K15" s="21">
        <f t="shared" si="2"/>
        <v>2696158</v>
      </c>
      <c r="L15" s="21">
        <f t="shared" si="2"/>
        <v>22939856</v>
      </c>
      <c r="M15" s="21">
        <f t="shared" si="2"/>
        <v>1341058</v>
      </c>
      <c r="N15" s="21">
        <f t="shared" si="2"/>
        <v>26977072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49797786</v>
      </c>
      <c r="X15" s="21">
        <f t="shared" si="2"/>
        <v>42882000</v>
      </c>
      <c r="Y15" s="21">
        <f t="shared" si="2"/>
        <v>6915786</v>
      </c>
      <c r="Z15" s="4">
        <f>+IF(X15&lt;&gt;0,+(Y15/X15)*100,0)</f>
        <v>16.12748006156429</v>
      </c>
      <c r="AA15" s="19">
        <f>SUM(AA16:AA18)</f>
        <v>57234697</v>
      </c>
    </row>
    <row r="16" spans="1:27" ht="13.5">
      <c r="A16" s="5" t="s">
        <v>43</v>
      </c>
      <c r="B16" s="3"/>
      <c r="C16" s="22">
        <v>66204152</v>
      </c>
      <c r="D16" s="22"/>
      <c r="E16" s="23">
        <v>57234697</v>
      </c>
      <c r="F16" s="24">
        <v>57234697</v>
      </c>
      <c r="G16" s="24">
        <v>20459683</v>
      </c>
      <c r="H16" s="24">
        <v>2361031</v>
      </c>
      <c r="I16" s="24"/>
      <c r="J16" s="24">
        <v>22820714</v>
      </c>
      <c r="K16" s="24">
        <v>2696158</v>
      </c>
      <c r="L16" s="24">
        <v>22939856</v>
      </c>
      <c r="M16" s="24">
        <v>1341058</v>
      </c>
      <c r="N16" s="24">
        <v>26977072</v>
      </c>
      <c r="O16" s="24"/>
      <c r="P16" s="24"/>
      <c r="Q16" s="24"/>
      <c r="R16" s="24"/>
      <c r="S16" s="24"/>
      <c r="T16" s="24"/>
      <c r="U16" s="24"/>
      <c r="V16" s="24"/>
      <c r="W16" s="24">
        <v>49797786</v>
      </c>
      <c r="X16" s="24">
        <v>42882000</v>
      </c>
      <c r="Y16" s="24">
        <v>6915786</v>
      </c>
      <c r="Z16" s="6">
        <v>16.13</v>
      </c>
      <c r="AA16" s="22">
        <v>57234697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73867767</v>
      </c>
      <c r="D19" s="19">
        <f>SUM(D20:D23)</f>
        <v>0</v>
      </c>
      <c r="E19" s="20">
        <f t="shared" si="3"/>
        <v>76309920</v>
      </c>
      <c r="F19" s="21">
        <f t="shared" si="3"/>
        <v>76309920</v>
      </c>
      <c r="G19" s="21">
        <f t="shared" si="3"/>
        <v>16057862</v>
      </c>
      <c r="H19" s="21">
        <f t="shared" si="3"/>
        <v>2601683</v>
      </c>
      <c r="I19" s="21">
        <f t="shared" si="3"/>
        <v>927276</v>
      </c>
      <c r="J19" s="21">
        <f t="shared" si="3"/>
        <v>19586821</v>
      </c>
      <c r="K19" s="21">
        <f t="shared" si="3"/>
        <v>31401677</v>
      </c>
      <c r="L19" s="21">
        <f t="shared" si="3"/>
        <v>573397</v>
      </c>
      <c r="M19" s="21">
        <f t="shared" si="3"/>
        <v>3996145</v>
      </c>
      <c r="N19" s="21">
        <f t="shared" si="3"/>
        <v>35971219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55558040</v>
      </c>
      <c r="X19" s="21">
        <f t="shared" si="3"/>
        <v>52617496</v>
      </c>
      <c r="Y19" s="21">
        <f t="shared" si="3"/>
        <v>2940544</v>
      </c>
      <c r="Z19" s="4">
        <f>+IF(X19&lt;&gt;0,+(Y19/X19)*100,0)</f>
        <v>5.588528956223991</v>
      </c>
      <c r="AA19" s="19">
        <f>SUM(AA20:AA23)</f>
        <v>76309920</v>
      </c>
    </row>
    <row r="20" spans="1:27" ht="13.5">
      <c r="A20" s="5" t="s">
        <v>47</v>
      </c>
      <c r="B20" s="3"/>
      <c r="C20" s="22">
        <v>4914111</v>
      </c>
      <c r="D20" s="22"/>
      <c r="E20" s="23">
        <v>7249380</v>
      </c>
      <c r="F20" s="24">
        <v>7249380</v>
      </c>
      <c r="G20" s="24">
        <v>161099</v>
      </c>
      <c r="H20" s="24">
        <v>392773</v>
      </c>
      <c r="I20" s="24">
        <v>131428</v>
      </c>
      <c r="J20" s="24">
        <v>685300</v>
      </c>
      <c r="K20" s="24">
        <v>347684</v>
      </c>
      <c r="L20" s="24">
        <v>355342</v>
      </c>
      <c r="M20" s="24">
        <v>422508</v>
      </c>
      <c r="N20" s="24">
        <v>1125534</v>
      </c>
      <c r="O20" s="24"/>
      <c r="P20" s="24"/>
      <c r="Q20" s="24"/>
      <c r="R20" s="24"/>
      <c r="S20" s="24"/>
      <c r="T20" s="24"/>
      <c r="U20" s="24"/>
      <c r="V20" s="24"/>
      <c r="W20" s="24">
        <v>1810834</v>
      </c>
      <c r="X20" s="24">
        <v>3624498</v>
      </c>
      <c r="Y20" s="24">
        <v>-1813664</v>
      </c>
      <c r="Z20" s="6">
        <v>-50.04</v>
      </c>
      <c r="AA20" s="22">
        <v>7249380</v>
      </c>
    </row>
    <row r="21" spans="1:27" ht="13.5">
      <c r="A21" s="5" t="s">
        <v>48</v>
      </c>
      <c r="B21" s="3"/>
      <c r="C21" s="22">
        <v>66676977</v>
      </c>
      <c r="D21" s="22"/>
      <c r="E21" s="23">
        <v>66636200</v>
      </c>
      <c r="F21" s="24">
        <v>66636200</v>
      </c>
      <c r="G21" s="24">
        <v>15701686</v>
      </c>
      <c r="H21" s="24">
        <v>2036306</v>
      </c>
      <c r="I21" s="24">
        <v>546120</v>
      </c>
      <c r="J21" s="24">
        <v>18284112</v>
      </c>
      <c r="K21" s="24">
        <v>30956732</v>
      </c>
      <c r="L21" s="24">
        <v>120632</v>
      </c>
      <c r="M21" s="24">
        <v>3349760</v>
      </c>
      <c r="N21" s="24">
        <v>34427124</v>
      </c>
      <c r="O21" s="24"/>
      <c r="P21" s="24"/>
      <c r="Q21" s="24"/>
      <c r="R21" s="24"/>
      <c r="S21" s="24"/>
      <c r="T21" s="24"/>
      <c r="U21" s="24"/>
      <c r="V21" s="24"/>
      <c r="W21" s="24">
        <v>52711236</v>
      </c>
      <c r="X21" s="24">
        <v>47780500</v>
      </c>
      <c r="Y21" s="24">
        <v>4930736</v>
      </c>
      <c r="Z21" s="6">
        <v>10.32</v>
      </c>
      <c r="AA21" s="22">
        <v>66636200</v>
      </c>
    </row>
    <row r="22" spans="1:27" ht="13.5">
      <c r="A22" s="5" t="s">
        <v>49</v>
      </c>
      <c r="B22" s="3"/>
      <c r="C22" s="25">
        <v>1438818</v>
      </c>
      <c r="D22" s="25"/>
      <c r="E22" s="26">
        <v>1509738</v>
      </c>
      <c r="F22" s="27">
        <v>1509738</v>
      </c>
      <c r="G22" s="27">
        <v>124990</v>
      </c>
      <c r="H22" s="27">
        <v>109473</v>
      </c>
      <c r="I22" s="27">
        <v>159988</v>
      </c>
      <c r="J22" s="27">
        <v>394451</v>
      </c>
      <c r="K22" s="27">
        <v>59622</v>
      </c>
      <c r="L22" s="27">
        <v>17499</v>
      </c>
      <c r="M22" s="27">
        <v>143953</v>
      </c>
      <c r="N22" s="27">
        <v>221074</v>
      </c>
      <c r="O22" s="27"/>
      <c r="P22" s="27"/>
      <c r="Q22" s="27"/>
      <c r="R22" s="27"/>
      <c r="S22" s="27"/>
      <c r="T22" s="27"/>
      <c r="U22" s="27"/>
      <c r="V22" s="27"/>
      <c r="W22" s="27">
        <v>615525</v>
      </c>
      <c r="X22" s="27">
        <v>754998</v>
      </c>
      <c r="Y22" s="27">
        <v>-139473</v>
      </c>
      <c r="Z22" s="7">
        <v>-18.47</v>
      </c>
      <c r="AA22" s="25">
        <v>1509738</v>
      </c>
    </row>
    <row r="23" spans="1:27" ht="13.5">
      <c r="A23" s="5" t="s">
        <v>50</v>
      </c>
      <c r="B23" s="3"/>
      <c r="C23" s="22">
        <v>837861</v>
      </c>
      <c r="D23" s="22"/>
      <c r="E23" s="23">
        <v>914602</v>
      </c>
      <c r="F23" s="24">
        <v>914602</v>
      </c>
      <c r="G23" s="24">
        <v>70087</v>
      </c>
      <c r="H23" s="24">
        <v>63131</v>
      </c>
      <c r="I23" s="24">
        <v>89740</v>
      </c>
      <c r="J23" s="24">
        <v>222958</v>
      </c>
      <c r="K23" s="24">
        <v>37639</v>
      </c>
      <c r="L23" s="24">
        <v>79924</v>
      </c>
      <c r="M23" s="24">
        <v>79924</v>
      </c>
      <c r="N23" s="24">
        <v>197487</v>
      </c>
      <c r="O23" s="24"/>
      <c r="P23" s="24"/>
      <c r="Q23" s="24"/>
      <c r="R23" s="24"/>
      <c r="S23" s="24"/>
      <c r="T23" s="24"/>
      <c r="U23" s="24"/>
      <c r="V23" s="24"/>
      <c r="W23" s="24">
        <v>420445</v>
      </c>
      <c r="X23" s="24">
        <v>457500</v>
      </c>
      <c r="Y23" s="24">
        <v>-37055</v>
      </c>
      <c r="Z23" s="6">
        <v>-8.1</v>
      </c>
      <c r="AA23" s="22">
        <v>914602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222713753</v>
      </c>
      <c r="D25" s="40">
        <f>+D5+D9+D15+D19+D24</f>
        <v>0</v>
      </c>
      <c r="E25" s="41">
        <f t="shared" si="4"/>
        <v>242368511</v>
      </c>
      <c r="F25" s="42">
        <f t="shared" si="4"/>
        <v>242368511</v>
      </c>
      <c r="G25" s="42">
        <f t="shared" si="4"/>
        <v>75492269</v>
      </c>
      <c r="H25" s="42">
        <f t="shared" si="4"/>
        <v>7676756</v>
      </c>
      <c r="I25" s="42">
        <f t="shared" si="4"/>
        <v>1456169</v>
      </c>
      <c r="J25" s="42">
        <f t="shared" si="4"/>
        <v>84625194</v>
      </c>
      <c r="K25" s="42">
        <f t="shared" si="4"/>
        <v>34339862</v>
      </c>
      <c r="L25" s="42">
        <f t="shared" si="4"/>
        <v>55864086</v>
      </c>
      <c r="M25" s="42">
        <f t="shared" si="4"/>
        <v>6390714</v>
      </c>
      <c r="N25" s="42">
        <f t="shared" si="4"/>
        <v>96594662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181219856</v>
      </c>
      <c r="X25" s="42">
        <f t="shared" si="4"/>
        <v>173657044</v>
      </c>
      <c r="Y25" s="42">
        <f t="shared" si="4"/>
        <v>7562812</v>
      </c>
      <c r="Z25" s="43">
        <f>+IF(X25&lt;&gt;0,+(Y25/X25)*100,0)</f>
        <v>4.355027487396365</v>
      </c>
      <c r="AA25" s="40">
        <f>+AA5+AA9+AA15+AA19+AA24</f>
        <v>242368511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80553701</v>
      </c>
      <c r="D28" s="19">
        <f>SUM(D29:D31)</f>
        <v>0</v>
      </c>
      <c r="E28" s="20">
        <f t="shared" si="5"/>
        <v>54817771</v>
      </c>
      <c r="F28" s="21">
        <f t="shared" si="5"/>
        <v>54817771</v>
      </c>
      <c r="G28" s="21">
        <f t="shared" si="5"/>
        <v>4049612</v>
      </c>
      <c r="H28" s="21">
        <f t="shared" si="5"/>
        <v>4475534</v>
      </c>
      <c r="I28" s="21">
        <f t="shared" si="5"/>
        <v>6980048</v>
      </c>
      <c r="J28" s="21">
        <f t="shared" si="5"/>
        <v>15505194</v>
      </c>
      <c r="K28" s="21">
        <f t="shared" si="5"/>
        <v>4826640</v>
      </c>
      <c r="L28" s="21">
        <f t="shared" si="5"/>
        <v>5447183</v>
      </c>
      <c r="M28" s="21">
        <f t="shared" si="5"/>
        <v>3027912</v>
      </c>
      <c r="N28" s="21">
        <f t="shared" si="5"/>
        <v>13301735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28806929</v>
      </c>
      <c r="X28" s="21">
        <f t="shared" si="5"/>
        <v>22383612</v>
      </c>
      <c r="Y28" s="21">
        <f t="shared" si="5"/>
        <v>6423317</v>
      </c>
      <c r="Z28" s="4">
        <f>+IF(X28&lt;&gt;0,+(Y28/X28)*100,0)</f>
        <v>28.69651689816639</v>
      </c>
      <c r="AA28" s="19">
        <f>SUM(AA29:AA31)</f>
        <v>54817771</v>
      </c>
    </row>
    <row r="29" spans="1:27" ht="13.5">
      <c r="A29" s="5" t="s">
        <v>33</v>
      </c>
      <c r="B29" s="3"/>
      <c r="C29" s="22">
        <v>17185396</v>
      </c>
      <c r="D29" s="22"/>
      <c r="E29" s="23">
        <v>16105801</v>
      </c>
      <c r="F29" s="24">
        <v>16105801</v>
      </c>
      <c r="G29" s="24">
        <v>1271749</v>
      </c>
      <c r="H29" s="24">
        <v>1382476</v>
      </c>
      <c r="I29" s="24">
        <v>1449924</v>
      </c>
      <c r="J29" s="24">
        <v>4104149</v>
      </c>
      <c r="K29" s="24">
        <v>1385834</v>
      </c>
      <c r="L29" s="24">
        <v>1835597</v>
      </c>
      <c r="M29" s="24">
        <v>1193747</v>
      </c>
      <c r="N29" s="24">
        <v>4415178</v>
      </c>
      <c r="O29" s="24"/>
      <c r="P29" s="24"/>
      <c r="Q29" s="24"/>
      <c r="R29" s="24"/>
      <c r="S29" s="24"/>
      <c r="T29" s="24"/>
      <c r="U29" s="24"/>
      <c r="V29" s="24"/>
      <c r="W29" s="24">
        <v>8519327</v>
      </c>
      <c r="X29" s="24">
        <v>8158475</v>
      </c>
      <c r="Y29" s="24">
        <v>360852</v>
      </c>
      <c r="Z29" s="6">
        <v>4.42</v>
      </c>
      <c r="AA29" s="22">
        <v>16105801</v>
      </c>
    </row>
    <row r="30" spans="1:27" ht="13.5">
      <c r="A30" s="5" t="s">
        <v>34</v>
      </c>
      <c r="B30" s="3"/>
      <c r="C30" s="25">
        <v>41298604</v>
      </c>
      <c r="D30" s="25"/>
      <c r="E30" s="26">
        <v>27019290</v>
      </c>
      <c r="F30" s="27">
        <v>27019290</v>
      </c>
      <c r="G30" s="27">
        <v>1461890</v>
      </c>
      <c r="H30" s="27">
        <v>2016943</v>
      </c>
      <c r="I30" s="27">
        <v>4445928</v>
      </c>
      <c r="J30" s="27">
        <v>7924761</v>
      </c>
      <c r="K30" s="27">
        <v>2358955</v>
      </c>
      <c r="L30" s="27">
        <v>2400024</v>
      </c>
      <c r="M30" s="27">
        <v>1127595</v>
      </c>
      <c r="N30" s="27">
        <v>5886574</v>
      </c>
      <c r="O30" s="27"/>
      <c r="P30" s="27"/>
      <c r="Q30" s="27"/>
      <c r="R30" s="27"/>
      <c r="S30" s="27"/>
      <c r="T30" s="27"/>
      <c r="U30" s="27"/>
      <c r="V30" s="27"/>
      <c r="W30" s="27">
        <v>13811335</v>
      </c>
      <c r="X30" s="27">
        <v>8210535</v>
      </c>
      <c r="Y30" s="27">
        <v>5600800</v>
      </c>
      <c r="Z30" s="7">
        <v>68.21</v>
      </c>
      <c r="AA30" s="25">
        <v>27019290</v>
      </c>
    </row>
    <row r="31" spans="1:27" ht="13.5">
      <c r="A31" s="5" t="s">
        <v>35</v>
      </c>
      <c r="B31" s="3"/>
      <c r="C31" s="22">
        <v>22069701</v>
      </c>
      <c r="D31" s="22"/>
      <c r="E31" s="23">
        <v>11692680</v>
      </c>
      <c r="F31" s="24">
        <v>11692680</v>
      </c>
      <c r="G31" s="24">
        <v>1315973</v>
      </c>
      <c r="H31" s="24">
        <v>1076115</v>
      </c>
      <c r="I31" s="24">
        <v>1084196</v>
      </c>
      <c r="J31" s="24">
        <v>3476284</v>
      </c>
      <c r="K31" s="24">
        <v>1081851</v>
      </c>
      <c r="L31" s="24">
        <v>1211562</v>
      </c>
      <c r="M31" s="24">
        <v>706570</v>
      </c>
      <c r="N31" s="24">
        <v>2999983</v>
      </c>
      <c r="O31" s="24"/>
      <c r="P31" s="24"/>
      <c r="Q31" s="24"/>
      <c r="R31" s="24"/>
      <c r="S31" s="24"/>
      <c r="T31" s="24"/>
      <c r="U31" s="24"/>
      <c r="V31" s="24"/>
      <c r="W31" s="24">
        <v>6476267</v>
      </c>
      <c r="X31" s="24">
        <v>6014602</v>
      </c>
      <c r="Y31" s="24">
        <v>461665</v>
      </c>
      <c r="Z31" s="6">
        <v>7.68</v>
      </c>
      <c r="AA31" s="22">
        <v>11692680</v>
      </c>
    </row>
    <row r="32" spans="1:27" ht="13.5">
      <c r="A32" s="2" t="s">
        <v>36</v>
      </c>
      <c r="B32" s="3"/>
      <c r="C32" s="19">
        <f aca="true" t="shared" si="6" ref="C32:Y32">SUM(C33:C37)</f>
        <v>10276302</v>
      </c>
      <c r="D32" s="19">
        <f>SUM(D33:D37)</f>
        <v>0</v>
      </c>
      <c r="E32" s="20">
        <f t="shared" si="6"/>
        <v>10528037</v>
      </c>
      <c r="F32" s="21">
        <f t="shared" si="6"/>
        <v>10528037</v>
      </c>
      <c r="G32" s="21">
        <f t="shared" si="6"/>
        <v>685200</v>
      </c>
      <c r="H32" s="21">
        <f t="shared" si="6"/>
        <v>705623</v>
      </c>
      <c r="I32" s="21">
        <f t="shared" si="6"/>
        <v>1596953</v>
      </c>
      <c r="J32" s="21">
        <f t="shared" si="6"/>
        <v>2987776</v>
      </c>
      <c r="K32" s="21">
        <f t="shared" si="6"/>
        <v>951266</v>
      </c>
      <c r="L32" s="21">
        <f t="shared" si="6"/>
        <v>1911946</v>
      </c>
      <c r="M32" s="21">
        <f t="shared" si="6"/>
        <v>1345337</v>
      </c>
      <c r="N32" s="21">
        <f t="shared" si="6"/>
        <v>4208549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7196325</v>
      </c>
      <c r="X32" s="21">
        <f t="shared" si="6"/>
        <v>5472646</v>
      </c>
      <c r="Y32" s="21">
        <f t="shared" si="6"/>
        <v>1723679</v>
      </c>
      <c r="Z32" s="4">
        <f>+IF(X32&lt;&gt;0,+(Y32/X32)*100,0)</f>
        <v>31.496263416270665</v>
      </c>
      <c r="AA32" s="19">
        <f>SUM(AA33:AA37)</f>
        <v>10528037</v>
      </c>
    </row>
    <row r="33" spans="1:27" ht="13.5">
      <c r="A33" s="5" t="s">
        <v>37</v>
      </c>
      <c r="B33" s="3"/>
      <c r="C33" s="22">
        <v>5642787</v>
      </c>
      <c r="D33" s="22"/>
      <c r="E33" s="23">
        <v>10528037</v>
      </c>
      <c r="F33" s="24">
        <v>10528037</v>
      </c>
      <c r="G33" s="24">
        <v>685200</v>
      </c>
      <c r="H33" s="24">
        <v>488561</v>
      </c>
      <c r="I33" s="24">
        <v>1125070</v>
      </c>
      <c r="J33" s="24">
        <v>2298831</v>
      </c>
      <c r="K33" s="24">
        <v>913715</v>
      </c>
      <c r="L33" s="24">
        <v>1461761</v>
      </c>
      <c r="M33" s="24">
        <v>900450</v>
      </c>
      <c r="N33" s="24">
        <v>3275926</v>
      </c>
      <c r="O33" s="24"/>
      <c r="P33" s="24"/>
      <c r="Q33" s="24"/>
      <c r="R33" s="24"/>
      <c r="S33" s="24"/>
      <c r="T33" s="24"/>
      <c r="U33" s="24"/>
      <c r="V33" s="24"/>
      <c r="W33" s="24">
        <v>5574757</v>
      </c>
      <c r="X33" s="24">
        <v>5472646</v>
      </c>
      <c r="Y33" s="24">
        <v>102111</v>
      </c>
      <c r="Z33" s="6">
        <v>1.87</v>
      </c>
      <c r="AA33" s="22">
        <v>10528037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4633515</v>
      </c>
      <c r="D36" s="22"/>
      <c r="E36" s="23"/>
      <c r="F36" s="24"/>
      <c r="G36" s="24"/>
      <c r="H36" s="24">
        <v>217062</v>
      </c>
      <c r="I36" s="24">
        <v>471883</v>
      </c>
      <c r="J36" s="24">
        <v>688945</v>
      </c>
      <c r="K36" s="24">
        <v>37551</v>
      </c>
      <c r="L36" s="24">
        <v>450185</v>
      </c>
      <c r="M36" s="24">
        <v>444887</v>
      </c>
      <c r="N36" s="24">
        <v>932623</v>
      </c>
      <c r="O36" s="24"/>
      <c r="P36" s="24"/>
      <c r="Q36" s="24"/>
      <c r="R36" s="24"/>
      <c r="S36" s="24"/>
      <c r="T36" s="24"/>
      <c r="U36" s="24"/>
      <c r="V36" s="24"/>
      <c r="W36" s="24">
        <v>1621568</v>
      </c>
      <c r="X36" s="24"/>
      <c r="Y36" s="24">
        <v>1621568</v>
      </c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13758590</v>
      </c>
      <c r="D38" s="19">
        <f>SUM(D39:D41)</f>
        <v>0</v>
      </c>
      <c r="E38" s="20">
        <f t="shared" si="7"/>
        <v>8011149</v>
      </c>
      <c r="F38" s="21">
        <f t="shared" si="7"/>
        <v>8011149</v>
      </c>
      <c r="G38" s="21">
        <f t="shared" si="7"/>
        <v>552029</v>
      </c>
      <c r="H38" s="21">
        <f t="shared" si="7"/>
        <v>778612</v>
      </c>
      <c r="I38" s="21">
        <f t="shared" si="7"/>
        <v>558523</v>
      </c>
      <c r="J38" s="21">
        <f t="shared" si="7"/>
        <v>1889164</v>
      </c>
      <c r="K38" s="21">
        <f t="shared" si="7"/>
        <v>887123</v>
      </c>
      <c r="L38" s="21">
        <f t="shared" si="7"/>
        <v>885011</v>
      </c>
      <c r="M38" s="21">
        <f t="shared" si="7"/>
        <v>536326</v>
      </c>
      <c r="N38" s="21">
        <f t="shared" si="7"/>
        <v>2308460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4197624</v>
      </c>
      <c r="X38" s="21">
        <f t="shared" si="7"/>
        <v>4322878</v>
      </c>
      <c r="Y38" s="21">
        <f t="shared" si="7"/>
        <v>-125254</v>
      </c>
      <c r="Z38" s="4">
        <f>+IF(X38&lt;&gt;0,+(Y38/X38)*100,0)</f>
        <v>-2.897467844338887</v>
      </c>
      <c r="AA38" s="19">
        <f>SUM(AA39:AA41)</f>
        <v>8011149</v>
      </c>
    </row>
    <row r="39" spans="1:27" ht="13.5">
      <c r="A39" s="5" t="s">
        <v>43</v>
      </c>
      <c r="B39" s="3"/>
      <c r="C39" s="22">
        <v>13758590</v>
      </c>
      <c r="D39" s="22"/>
      <c r="E39" s="23">
        <v>8011149</v>
      </c>
      <c r="F39" s="24">
        <v>8011149</v>
      </c>
      <c r="G39" s="24">
        <v>552029</v>
      </c>
      <c r="H39" s="24">
        <v>778612</v>
      </c>
      <c r="I39" s="24">
        <v>558523</v>
      </c>
      <c r="J39" s="24">
        <v>1889164</v>
      </c>
      <c r="K39" s="24">
        <v>887123</v>
      </c>
      <c r="L39" s="24">
        <v>885011</v>
      </c>
      <c r="M39" s="24">
        <v>536326</v>
      </c>
      <c r="N39" s="24">
        <v>2308460</v>
      </c>
      <c r="O39" s="24"/>
      <c r="P39" s="24"/>
      <c r="Q39" s="24"/>
      <c r="R39" s="24"/>
      <c r="S39" s="24"/>
      <c r="T39" s="24"/>
      <c r="U39" s="24"/>
      <c r="V39" s="24"/>
      <c r="W39" s="24">
        <v>4197624</v>
      </c>
      <c r="X39" s="24">
        <v>4322878</v>
      </c>
      <c r="Y39" s="24">
        <v>-125254</v>
      </c>
      <c r="Z39" s="6">
        <v>-2.9</v>
      </c>
      <c r="AA39" s="22">
        <v>8011149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53079172</v>
      </c>
      <c r="D42" s="19">
        <f>SUM(D43:D46)</f>
        <v>0</v>
      </c>
      <c r="E42" s="20">
        <f t="shared" si="8"/>
        <v>35916086</v>
      </c>
      <c r="F42" s="21">
        <f t="shared" si="8"/>
        <v>35916086</v>
      </c>
      <c r="G42" s="21">
        <f t="shared" si="8"/>
        <v>1719655</v>
      </c>
      <c r="H42" s="21">
        <f t="shared" si="8"/>
        <v>3418736</v>
      </c>
      <c r="I42" s="21">
        <f t="shared" si="8"/>
        <v>2893661</v>
      </c>
      <c r="J42" s="21">
        <f t="shared" si="8"/>
        <v>8032052</v>
      </c>
      <c r="K42" s="21">
        <f t="shared" si="8"/>
        <v>2849784</v>
      </c>
      <c r="L42" s="21">
        <f t="shared" si="8"/>
        <v>2863164</v>
      </c>
      <c r="M42" s="21">
        <f t="shared" si="8"/>
        <v>2903030</v>
      </c>
      <c r="N42" s="21">
        <f t="shared" si="8"/>
        <v>8615978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16648030</v>
      </c>
      <c r="X42" s="21">
        <f t="shared" si="8"/>
        <v>18278314</v>
      </c>
      <c r="Y42" s="21">
        <f t="shared" si="8"/>
        <v>-1630284</v>
      </c>
      <c r="Z42" s="4">
        <f>+IF(X42&lt;&gt;0,+(Y42/X42)*100,0)</f>
        <v>-8.919225263336651</v>
      </c>
      <c r="AA42" s="19">
        <f>SUM(AA43:AA46)</f>
        <v>35916086</v>
      </c>
    </row>
    <row r="43" spans="1:27" ht="13.5">
      <c r="A43" s="5" t="s">
        <v>47</v>
      </c>
      <c r="B43" s="3"/>
      <c r="C43" s="22">
        <v>7002272</v>
      </c>
      <c r="D43" s="22"/>
      <c r="E43" s="23">
        <v>6688441</v>
      </c>
      <c r="F43" s="24">
        <v>6688441</v>
      </c>
      <c r="G43" s="24">
        <v>30000</v>
      </c>
      <c r="H43" s="24">
        <v>820830</v>
      </c>
      <c r="I43" s="24">
        <v>790988</v>
      </c>
      <c r="J43" s="24">
        <v>1641818</v>
      </c>
      <c r="K43" s="24">
        <v>87743</v>
      </c>
      <c r="L43" s="24">
        <v>440843</v>
      </c>
      <c r="M43" s="24">
        <v>192200</v>
      </c>
      <c r="N43" s="24">
        <v>720786</v>
      </c>
      <c r="O43" s="24"/>
      <c r="P43" s="24"/>
      <c r="Q43" s="24"/>
      <c r="R43" s="24"/>
      <c r="S43" s="24"/>
      <c r="T43" s="24"/>
      <c r="U43" s="24"/>
      <c r="V43" s="24"/>
      <c r="W43" s="24">
        <v>2362604</v>
      </c>
      <c r="X43" s="24">
        <v>3343998</v>
      </c>
      <c r="Y43" s="24">
        <v>-981394</v>
      </c>
      <c r="Z43" s="6">
        <v>-29.35</v>
      </c>
      <c r="AA43" s="22">
        <v>6688441</v>
      </c>
    </row>
    <row r="44" spans="1:27" ht="13.5">
      <c r="A44" s="5" t="s">
        <v>48</v>
      </c>
      <c r="B44" s="3"/>
      <c r="C44" s="22">
        <v>46076900</v>
      </c>
      <c r="D44" s="22"/>
      <c r="E44" s="23">
        <v>29227645</v>
      </c>
      <c r="F44" s="24">
        <v>29227645</v>
      </c>
      <c r="G44" s="24">
        <v>1689655</v>
      </c>
      <c r="H44" s="24">
        <v>2597906</v>
      </c>
      <c r="I44" s="24">
        <v>2102673</v>
      </c>
      <c r="J44" s="24">
        <v>6390234</v>
      </c>
      <c r="K44" s="24">
        <v>2762041</v>
      </c>
      <c r="L44" s="24">
        <v>2422321</v>
      </c>
      <c r="M44" s="24">
        <v>2710830</v>
      </c>
      <c r="N44" s="24">
        <v>7895192</v>
      </c>
      <c r="O44" s="24"/>
      <c r="P44" s="24"/>
      <c r="Q44" s="24"/>
      <c r="R44" s="24"/>
      <c r="S44" s="24"/>
      <c r="T44" s="24"/>
      <c r="U44" s="24"/>
      <c r="V44" s="24"/>
      <c r="W44" s="24">
        <v>14285426</v>
      </c>
      <c r="X44" s="24">
        <v>14934316</v>
      </c>
      <c r="Y44" s="24">
        <v>-648890</v>
      </c>
      <c r="Z44" s="6">
        <v>-4.34</v>
      </c>
      <c r="AA44" s="22">
        <v>29227645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157667765</v>
      </c>
      <c r="D48" s="40">
        <f>+D28+D32+D38+D42+D47</f>
        <v>0</v>
      </c>
      <c r="E48" s="41">
        <f t="shared" si="9"/>
        <v>109273043</v>
      </c>
      <c r="F48" s="42">
        <f t="shared" si="9"/>
        <v>109273043</v>
      </c>
      <c r="G48" s="42">
        <f t="shared" si="9"/>
        <v>7006496</v>
      </c>
      <c r="H48" s="42">
        <f t="shared" si="9"/>
        <v>9378505</v>
      </c>
      <c r="I48" s="42">
        <f t="shared" si="9"/>
        <v>12029185</v>
      </c>
      <c r="J48" s="42">
        <f t="shared" si="9"/>
        <v>28414186</v>
      </c>
      <c r="K48" s="42">
        <f t="shared" si="9"/>
        <v>9514813</v>
      </c>
      <c r="L48" s="42">
        <f t="shared" si="9"/>
        <v>11107304</v>
      </c>
      <c r="M48" s="42">
        <f t="shared" si="9"/>
        <v>7812605</v>
      </c>
      <c r="N48" s="42">
        <f t="shared" si="9"/>
        <v>28434722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56848908</v>
      </c>
      <c r="X48" s="42">
        <f t="shared" si="9"/>
        <v>50457450</v>
      </c>
      <c r="Y48" s="42">
        <f t="shared" si="9"/>
        <v>6391458</v>
      </c>
      <c r="Z48" s="43">
        <f>+IF(X48&lt;&gt;0,+(Y48/X48)*100,0)</f>
        <v>12.667025384754876</v>
      </c>
      <c r="AA48" s="40">
        <f>+AA28+AA32+AA38+AA42+AA47</f>
        <v>109273043</v>
      </c>
    </row>
    <row r="49" spans="1:27" ht="13.5">
      <c r="A49" s="14" t="s">
        <v>58</v>
      </c>
      <c r="B49" s="15"/>
      <c r="C49" s="44">
        <f aca="true" t="shared" si="10" ref="C49:Y49">+C25-C48</f>
        <v>65045988</v>
      </c>
      <c r="D49" s="44">
        <f>+D25-D48</f>
        <v>0</v>
      </c>
      <c r="E49" s="45">
        <f t="shared" si="10"/>
        <v>133095468</v>
      </c>
      <c r="F49" s="46">
        <f t="shared" si="10"/>
        <v>133095468</v>
      </c>
      <c r="G49" s="46">
        <f t="shared" si="10"/>
        <v>68485773</v>
      </c>
      <c r="H49" s="46">
        <f t="shared" si="10"/>
        <v>-1701749</v>
      </c>
      <c r="I49" s="46">
        <f t="shared" si="10"/>
        <v>-10573016</v>
      </c>
      <c r="J49" s="46">
        <f t="shared" si="10"/>
        <v>56211008</v>
      </c>
      <c r="K49" s="46">
        <f t="shared" si="10"/>
        <v>24825049</v>
      </c>
      <c r="L49" s="46">
        <f t="shared" si="10"/>
        <v>44756782</v>
      </c>
      <c r="M49" s="46">
        <f t="shared" si="10"/>
        <v>-1421891</v>
      </c>
      <c r="N49" s="46">
        <f t="shared" si="10"/>
        <v>68159940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124370948</v>
      </c>
      <c r="X49" s="46">
        <f>IF(F25=F48,0,X25-X48)</f>
        <v>123199594</v>
      </c>
      <c r="Y49" s="46">
        <f t="shared" si="10"/>
        <v>1171354</v>
      </c>
      <c r="Z49" s="47">
        <f>+IF(X49&lt;&gt;0,+(Y49/X49)*100,0)</f>
        <v>0.9507774838933317</v>
      </c>
      <c r="AA49" s="44">
        <f>+AA25-AA48</f>
        <v>133095468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60231889</v>
      </c>
      <c r="D5" s="19">
        <f>SUM(D6:D8)</f>
        <v>0</v>
      </c>
      <c r="E5" s="20">
        <f t="shared" si="0"/>
        <v>84209889</v>
      </c>
      <c r="F5" s="21">
        <f t="shared" si="0"/>
        <v>84209889</v>
      </c>
      <c r="G5" s="21">
        <f t="shared" si="0"/>
        <v>20347735</v>
      </c>
      <c r="H5" s="21">
        <f t="shared" si="0"/>
        <v>1111642</v>
      </c>
      <c r="I5" s="21">
        <f t="shared" si="0"/>
        <v>98651</v>
      </c>
      <c r="J5" s="21">
        <f t="shared" si="0"/>
        <v>21558028</v>
      </c>
      <c r="K5" s="21">
        <f t="shared" si="0"/>
        <v>236433</v>
      </c>
      <c r="L5" s="21">
        <f t="shared" si="0"/>
        <v>7027620</v>
      </c>
      <c r="M5" s="21">
        <f t="shared" si="0"/>
        <v>91649</v>
      </c>
      <c r="N5" s="21">
        <f t="shared" si="0"/>
        <v>7355702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28913730</v>
      </c>
      <c r="X5" s="21">
        <f t="shared" si="0"/>
        <v>27705000</v>
      </c>
      <c r="Y5" s="21">
        <f t="shared" si="0"/>
        <v>1208730</v>
      </c>
      <c r="Z5" s="4">
        <f>+IF(X5&lt;&gt;0,+(Y5/X5)*100,0)</f>
        <v>4.36285868976719</v>
      </c>
      <c r="AA5" s="19">
        <f>SUM(AA6:AA8)</f>
        <v>84209889</v>
      </c>
    </row>
    <row r="6" spans="1:27" ht="13.5">
      <c r="A6" s="5" t="s">
        <v>33</v>
      </c>
      <c r="B6" s="3"/>
      <c r="C6" s="22"/>
      <c r="D6" s="22"/>
      <c r="E6" s="23">
        <v>2350810</v>
      </c>
      <c r="F6" s="24">
        <v>2350810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1014000</v>
      </c>
      <c r="Y6" s="24">
        <v>-1014000</v>
      </c>
      <c r="Z6" s="6">
        <v>-100</v>
      </c>
      <c r="AA6" s="22">
        <v>2350810</v>
      </c>
    </row>
    <row r="7" spans="1:27" ht="13.5">
      <c r="A7" s="5" t="s">
        <v>34</v>
      </c>
      <c r="B7" s="3"/>
      <c r="C7" s="25">
        <v>48667706</v>
      </c>
      <c r="D7" s="25"/>
      <c r="E7" s="26">
        <v>81661827</v>
      </c>
      <c r="F7" s="27">
        <v>81661827</v>
      </c>
      <c r="G7" s="27">
        <v>20319690</v>
      </c>
      <c r="H7" s="27">
        <v>1013816</v>
      </c>
      <c r="I7" s="27">
        <v>68098</v>
      </c>
      <c r="J7" s="27">
        <v>21401604</v>
      </c>
      <c r="K7" s="27">
        <v>198846</v>
      </c>
      <c r="L7" s="27">
        <v>7005975</v>
      </c>
      <c r="M7" s="27">
        <v>68342</v>
      </c>
      <c r="N7" s="27">
        <v>7273163</v>
      </c>
      <c r="O7" s="27"/>
      <c r="P7" s="27"/>
      <c r="Q7" s="27"/>
      <c r="R7" s="27"/>
      <c r="S7" s="27"/>
      <c r="T7" s="27"/>
      <c r="U7" s="27"/>
      <c r="V7" s="27"/>
      <c r="W7" s="27">
        <v>28674767</v>
      </c>
      <c r="X7" s="27">
        <v>26440000</v>
      </c>
      <c r="Y7" s="27">
        <v>2234767</v>
      </c>
      <c r="Z7" s="7">
        <v>8.45</v>
      </c>
      <c r="AA7" s="25">
        <v>81661827</v>
      </c>
    </row>
    <row r="8" spans="1:27" ht="13.5">
      <c r="A8" s="5" t="s">
        <v>35</v>
      </c>
      <c r="B8" s="3"/>
      <c r="C8" s="22">
        <v>11564183</v>
      </c>
      <c r="D8" s="22"/>
      <c r="E8" s="23">
        <v>197252</v>
      </c>
      <c r="F8" s="24">
        <v>197252</v>
      </c>
      <c r="G8" s="24">
        <v>28045</v>
      </c>
      <c r="H8" s="24">
        <v>97826</v>
      </c>
      <c r="I8" s="24">
        <v>30553</v>
      </c>
      <c r="J8" s="24">
        <v>156424</v>
      </c>
      <c r="K8" s="24">
        <v>37587</v>
      </c>
      <c r="L8" s="24">
        <v>21645</v>
      </c>
      <c r="M8" s="24">
        <v>23307</v>
      </c>
      <c r="N8" s="24">
        <v>82539</v>
      </c>
      <c r="O8" s="24"/>
      <c r="P8" s="24"/>
      <c r="Q8" s="24"/>
      <c r="R8" s="24"/>
      <c r="S8" s="24"/>
      <c r="T8" s="24"/>
      <c r="U8" s="24"/>
      <c r="V8" s="24"/>
      <c r="W8" s="24">
        <v>238963</v>
      </c>
      <c r="X8" s="24">
        <v>251000</v>
      </c>
      <c r="Y8" s="24">
        <v>-12037</v>
      </c>
      <c r="Z8" s="6">
        <v>-4.8</v>
      </c>
      <c r="AA8" s="22">
        <v>197252</v>
      </c>
    </row>
    <row r="9" spans="1:27" ht="13.5">
      <c r="A9" s="2" t="s">
        <v>36</v>
      </c>
      <c r="B9" s="3"/>
      <c r="C9" s="19">
        <f aca="true" t="shared" si="1" ref="C9:Y9">SUM(C10:C14)</f>
        <v>2628088</v>
      </c>
      <c r="D9" s="19">
        <f>SUM(D10:D14)</f>
        <v>0</v>
      </c>
      <c r="E9" s="20">
        <f t="shared" si="1"/>
        <v>1622004</v>
      </c>
      <c r="F9" s="21">
        <f t="shared" si="1"/>
        <v>1622004</v>
      </c>
      <c r="G9" s="21">
        <f t="shared" si="1"/>
        <v>5597</v>
      </c>
      <c r="H9" s="21">
        <f t="shared" si="1"/>
        <v>63830</v>
      </c>
      <c r="I9" s="21">
        <f t="shared" si="1"/>
        <v>67840</v>
      </c>
      <c r="J9" s="21">
        <f t="shared" si="1"/>
        <v>137267</v>
      </c>
      <c r="K9" s="21">
        <f t="shared" si="1"/>
        <v>78389</v>
      </c>
      <c r="L9" s="21">
        <f t="shared" si="1"/>
        <v>104461</v>
      </c>
      <c r="M9" s="21">
        <f t="shared" si="1"/>
        <v>206276</v>
      </c>
      <c r="N9" s="21">
        <f t="shared" si="1"/>
        <v>389126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526393</v>
      </c>
      <c r="X9" s="21">
        <f t="shared" si="1"/>
        <v>1021000</v>
      </c>
      <c r="Y9" s="21">
        <f t="shared" si="1"/>
        <v>-494607</v>
      </c>
      <c r="Z9" s="4">
        <f>+IF(X9&lt;&gt;0,+(Y9/X9)*100,0)</f>
        <v>-48.443388834476</v>
      </c>
      <c r="AA9" s="19">
        <f>SUM(AA10:AA14)</f>
        <v>1622004</v>
      </c>
    </row>
    <row r="10" spans="1:27" ht="13.5">
      <c r="A10" s="5" t="s">
        <v>37</v>
      </c>
      <c r="B10" s="3"/>
      <c r="C10" s="22">
        <v>1413083</v>
      </c>
      <c r="D10" s="22"/>
      <c r="E10" s="23">
        <v>749904</v>
      </c>
      <c r="F10" s="24">
        <v>749904</v>
      </c>
      <c r="G10" s="24">
        <v>3560</v>
      </c>
      <c r="H10" s="24">
        <v>17195</v>
      </c>
      <c r="I10" s="24">
        <v>4963</v>
      </c>
      <c r="J10" s="24">
        <v>25718</v>
      </c>
      <c r="K10" s="24">
        <v>3134</v>
      </c>
      <c r="L10" s="24">
        <v>2821</v>
      </c>
      <c r="M10" s="24">
        <v>149511</v>
      </c>
      <c r="N10" s="24">
        <v>155466</v>
      </c>
      <c r="O10" s="24"/>
      <c r="P10" s="24"/>
      <c r="Q10" s="24"/>
      <c r="R10" s="24"/>
      <c r="S10" s="24"/>
      <c r="T10" s="24"/>
      <c r="U10" s="24"/>
      <c r="V10" s="24"/>
      <c r="W10" s="24">
        <v>181184</v>
      </c>
      <c r="X10" s="24">
        <v>711000</v>
      </c>
      <c r="Y10" s="24">
        <v>-529816</v>
      </c>
      <c r="Z10" s="6">
        <v>-74.52</v>
      </c>
      <c r="AA10" s="22">
        <v>749904</v>
      </c>
    </row>
    <row r="11" spans="1:27" ht="13.5">
      <c r="A11" s="5" t="s">
        <v>38</v>
      </c>
      <c r="B11" s="3"/>
      <c r="C11" s="22">
        <v>224314</v>
      </c>
      <c r="D11" s="22"/>
      <c r="E11" s="23">
        <v>872100</v>
      </c>
      <c r="F11" s="24">
        <v>872100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310000</v>
      </c>
      <c r="Y11" s="24">
        <v>-310000</v>
      </c>
      <c r="Z11" s="6">
        <v>-100</v>
      </c>
      <c r="AA11" s="22">
        <v>872100</v>
      </c>
    </row>
    <row r="12" spans="1:27" ht="13.5">
      <c r="A12" s="5" t="s">
        <v>39</v>
      </c>
      <c r="B12" s="3"/>
      <c r="C12" s="22">
        <v>990691</v>
      </c>
      <c r="D12" s="22"/>
      <c r="E12" s="23"/>
      <c r="F12" s="24"/>
      <c r="G12" s="24">
        <v>2037</v>
      </c>
      <c r="H12" s="24">
        <v>46635</v>
      </c>
      <c r="I12" s="24">
        <v>62877</v>
      </c>
      <c r="J12" s="24">
        <v>111549</v>
      </c>
      <c r="K12" s="24">
        <v>75255</v>
      </c>
      <c r="L12" s="24">
        <v>101640</v>
      </c>
      <c r="M12" s="24">
        <v>56765</v>
      </c>
      <c r="N12" s="24">
        <v>233660</v>
      </c>
      <c r="O12" s="24"/>
      <c r="P12" s="24"/>
      <c r="Q12" s="24"/>
      <c r="R12" s="24"/>
      <c r="S12" s="24"/>
      <c r="T12" s="24"/>
      <c r="U12" s="24"/>
      <c r="V12" s="24"/>
      <c r="W12" s="24">
        <v>345209</v>
      </c>
      <c r="X12" s="24"/>
      <c r="Y12" s="24">
        <v>345209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7109134</v>
      </c>
      <c r="D15" s="19">
        <f>SUM(D16:D18)</f>
        <v>0</v>
      </c>
      <c r="E15" s="20">
        <f t="shared" si="2"/>
        <v>9023000</v>
      </c>
      <c r="F15" s="21">
        <f t="shared" si="2"/>
        <v>9023000</v>
      </c>
      <c r="G15" s="21">
        <f t="shared" si="2"/>
        <v>2135</v>
      </c>
      <c r="H15" s="21">
        <f t="shared" si="2"/>
        <v>401242</v>
      </c>
      <c r="I15" s="21">
        <f t="shared" si="2"/>
        <v>-584</v>
      </c>
      <c r="J15" s="21">
        <f t="shared" si="2"/>
        <v>402793</v>
      </c>
      <c r="K15" s="21">
        <f t="shared" si="2"/>
        <v>0</v>
      </c>
      <c r="L15" s="21">
        <f t="shared" si="2"/>
        <v>450</v>
      </c>
      <c r="M15" s="21">
        <f t="shared" si="2"/>
        <v>0</v>
      </c>
      <c r="N15" s="21">
        <f t="shared" si="2"/>
        <v>450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403243</v>
      </c>
      <c r="X15" s="21">
        <f t="shared" si="2"/>
        <v>8712000</v>
      </c>
      <c r="Y15" s="21">
        <f t="shared" si="2"/>
        <v>-8308757</v>
      </c>
      <c r="Z15" s="4">
        <f>+IF(X15&lt;&gt;0,+(Y15/X15)*100,0)</f>
        <v>-95.3714072543618</v>
      </c>
      <c r="AA15" s="19">
        <f>SUM(AA16:AA18)</f>
        <v>9023000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>
        <v>-584</v>
      </c>
      <c r="J16" s="24">
        <v>-584</v>
      </c>
      <c r="K16" s="24"/>
      <c r="L16" s="24">
        <v>450</v>
      </c>
      <c r="M16" s="24"/>
      <c r="N16" s="24">
        <v>450</v>
      </c>
      <c r="O16" s="24"/>
      <c r="P16" s="24"/>
      <c r="Q16" s="24"/>
      <c r="R16" s="24"/>
      <c r="S16" s="24"/>
      <c r="T16" s="24"/>
      <c r="U16" s="24"/>
      <c r="V16" s="24"/>
      <c r="W16" s="24">
        <v>-134</v>
      </c>
      <c r="X16" s="24"/>
      <c r="Y16" s="24">
        <v>-134</v>
      </c>
      <c r="Z16" s="6">
        <v>0</v>
      </c>
      <c r="AA16" s="22"/>
    </row>
    <row r="17" spans="1:27" ht="13.5">
      <c r="A17" s="5" t="s">
        <v>44</v>
      </c>
      <c r="B17" s="3"/>
      <c r="C17" s="22">
        <v>7109134</v>
      </c>
      <c r="D17" s="22"/>
      <c r="E17" s="23">
        <v>9023000</v>
      </c>
      <c r="F17" s="24">
        <v>9023000</v>
      </c>
      <c r="G17" s="24">
        <v>2135</v>
      </c>
      <c r="H17" s="24">
        <v>401242</v>
      </c>
      <c r="I17" s="24"/>
      <c r="J17" s="24">
        <v>403377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403377</v>
      </c>
      <c r="X17" s="24">
        <v>8712000</v>
      </c>
      <c r="Y17" s="24">
        <v>-8308623</v>
      </c>
      <c r="Z17" s="6">
        <v>-95.37</v>
      </c>
      <c r="AA17" s="22">
        <v>9023000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61001633</v>
      </c>
      <c r="D19" s="19">
        <f>SUM(D20:D23)</f>
        <v>0</v>
      </c>
      <c r="E19" s="20">
        <f t="shared" si="3"/>
        <v>63150706</v>
      </c>
      <c r="F19" s="21">
        <f t="shared" si="3"/>
        <v>63150706</v>
      </c>
      <c r="G19" s="21">
        <f t="shared" si="3"/>
        <v>11199205</v>
      </c>
      <c r="H19" s="21">
        <f t="shared" si="3"/>
        <v>4525276</v>
      </c>
      <c r="I19" s="21">
        <f t="shared" si="3"/>
        <v>5964531</v>
      </c>
      <c r="J19" s="21">
        <f t="shared" si="3"/>
        <v>21689012</v>
      </c>
      <c r="K19" s="21">
        <f t="shared" si="3"/>
        <v>1387548</v>
      </c>
      <c r="L19" s="21">
        <f t="shared" si="3"/>
        <v>6019207</v>
      </c>
      <c r="M19" s="21">
        <f t="shared" si="3"/>
        <v>3546104</v>
      </c>
      <c r="N19" s="21">
        <f t="shared" si="3"/>
        <v>10952859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32641871</v>
      </c>
      <c r="X19" s="21">
        <f t="shared" si="3"/>
        <v>50220000</v>
      </c>
      <c r="Y19" s="21">
        <f t="shared" si="3"/>
        <v>-17578129</v>
      </c>
      <c r="Z19" s="4">
        <f>+IF(X19&lt;&gt;0,+(Y19/X19)*100,0)</f>
        <v>-35.00224810832337</v>
      </c>
      <c r="AA19" s="19">
        <f>SUM(AA20:AA23)</f>
        <v>63150706</v>
      </c>
    </row>
    <row r="20" spans="1:27" ht="13.5">
      <c r="A20" s="5" t="s">
        <v>47</v>
      </c>
      <c r="B20" s="3"/>
      <c r="C20" s="22">
        <v>26174878</v>
      </c>
      <c r="D20" s="22"/>
      <c r="E20" s="23">
        <v>34049632</v>
      </c>
      <c r="F20" s="24">
        <v>34049632</v>
      </c>
      <c r="G20" s="24">
        <v>4389600</v>
      </c>
      <c r="H20" s="24">
        <v>2611406</v>
      </c>
      <c r="I20" s="24">
        <v>2154433</v>
      </c>
      <c r="J20" s="24">
        <v>9155439</v>
      </c>
      <c r="K20" s="24">
        <v>1777940</v>
      </c>
      <c r="L20" s="24">
        <v>2504179</v>
      </c>
      <c r="M20" s="24">
        <v>1952650</v>
      </c>
      <c r="N20" s="24">
        <v>6234769</v>
      </c>
      <c r="O20" s="24"/>
      <c r="P20" s="24"/>
      <c r="Q20" s="24"/>
      <c r="R20" s="24"/>
      <c r="S20" s="24"/>
      <c r="T20" s="24"/>
      <c r="U20" s="24"/>
      <c r="V20" s="24"/>
      <c r="W20" s="24">
        <v>15390208</v>
      </c>
      <c r="X20" s="24">
        <v>19350000</v>
      </c>
      <c r="Y20" s="24">
        <v>-3959792</v>
      </c>
      <c r="Z20" s="6">
        <v>-20.46</v>
      </c>
      <c r="AA20" s="22">
        <v>34049632</v>
      </c>
    </row>
    <row r="21" spans="1:27" ht="13.5">
      <c r="A21" s="5" t="s">
        <v>48</v>
      </c>
      <c r="B21" s="3"/>
      <c r="C21" s="22">
        <v>20586679</v>
      </c>
      <c r="D21" s="22"/>
      <c r="E21" s="23">
        <v>16331318</v>
      </c>
      <c r="F21" s="24">
        <v>16331318</v>
      </c>
      <c r="G21" s="24">
        <v>5731941</v>
      </c>
      <c r="H21" s="24">
        <v>945444</v>
      </c>
      <c r="I21" s="24">
        <v>2782231</v>
      </c>
      <c r="J21" s="24">
        <v>9459616</v>
      </c>
      <c r="K21" s="24">
        <v>-1415495</v>
      </c>
      <c r="L21" s="24">
        <v>448721</v>
      </c>
      <c r="M21" s="24">
        <v>563394</v>
      </c>
      <c r="N21" s="24">
        <v>-403380</v>
      </c>
      <c r="O21" s="24"/>
      <c r="P21" s="24"/>
      <c r="Q21" s="24"/>
      <c r="R21" s="24"/>
      <c r="S21" s="24"/>
      <c r="T21" s="24"/>
      <c r="U21" s="24"/>
      <c r="V21" s="24"/>
      <c r="W21" s="24">
        <v>9056236</v>
      </c>
      <c r="X21" s="24">
        <v>15318000</v>
      </c>
      <c r="Y21" s="24">
        <v>-6261764</v>
      </c>
      <c r="Z21" s="6">
        <v>-40.88</v>
      </c>
      <c r="AA21" s="22">
        <v>16331318</v>
      </c>
    </row>
    <row r="22" spans="1:27" ht="13.5">
      <c r="A22" s="5" t="s">
        <v>49</v>
      </c>
      <c r="B22" s="3"/>
      <c r="C22" s="25">
        <v>10765201</v>
      </c>
      <c r="D22" s="25"/>
      <c r="E22" s="26">
        <v>6545406</v>
      </c>
      <c r="F22" s="27">
        <v>6545406</v>
      </c>
      <c r="G22" s="27">
        <v>631743</v>
      </c>
      <c r="H22" s="27">
        <v>521894</v>
      </c>
      <c r="I22" s="27">
        <v>553656</v>
      </c>
      <c r="J22" s="27">
        <v>1707293</v>
      </c>
      <c r="K22" s="27">
        <v>552087</v>
      </c>
      <c r="L22" s="27">
        <v>2590896</v>
      </c>
      <c r="M22" s="27">
        <v>554501</v>
      </c>
      <c r="N22" s="27">
        <v>3697484</v>
      </c>
      <c r="O22" s="27"/>
      <c r="P22" s="27"/>
      <c r="Q22" s="27"/>
      <c r="R22" s="27"/>
      <c r="S22" s="27"/>
      <c r="T22" s="27"/>
      <c r="U22" s="27"/>
      <c r="V22" s="27"/>
      <c r="W22" s="27">
        <v>5404777</v>
      </c>
      <c r="X22" s="27">
        <v>11148000</v>
      </c>
      <c r="Y22" s="27">
        <v>-5743223</v>
      </c>
      <c r="Z22" s="7">
        <v>-51.52</v>
      </c>
      <c r="AA22" s="25">
        <v>6545406</v>
      </c>
    </row>
    <row r="23" spans="1:27" ht="13.5">
      <c r="A23" s="5" t="s">
        <v>50</v>
      </c>
      <c r="B23" s="3"/>
      <c r="C23" s="22">
        <v>3474875</v>
      </c>
      <c r="D23" s="22"/>
      <c r="E23" s="23">
        <v>6224350</v>
      </c>
      <c r="F23" s="24">
        <v>6224350</v>
      </c>
      <c r="G23" s="24">
        <v>445921</v>
      </c>
      <c r="H23" s="24">
        <v>446532</v>
      </c>
      <c r="I23" s="24">
        <v>474211</v>
      </c>
      <c r="J23" s="24">
        <v>1366664</v>
      </c>
      <c r="K23" s="24">
        <v>473016</v>
      </c>
      <c r="L23" s="24">
        <v>475411</v>
      </c>
      <c r="M23" s="24">
        <v>475559</v>
      </c>
      <c r="N23" s="24">
        <v>1423986</v>
      </c>
      <c r="O23" s="24"/>
      <c r="P23" s="24"/>
      <c r="Q23" s="24"/>
      <c r="R23" s="24"/>
      <c r="S23" s="24"/>
      <c r="T23" s="24"/>
      <c r="U23" s="24"/>
      <c r="V23" s="24"/>
      <c r="W23" s="24">
        <v>2790650</v>
      </c>
      <c r="X23" s="24">
        <v>4404000</v>
      </c>
      <c r="Y23" s="24">
        <v>-1613350</v>
      </c>
      <c r="Z23" s="6">
        <v>-36.63</v>
      </c>
      <c r="AA23" s="22">
        <v>6224350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130970744</v>
      </c>
      <c r="D25" s="40">
        <f>+D5+D9+D15+D19+D24</f>
        <v>0</v>
      </c>
      <c r="E25" s="41">
        <f t="shared" si="4"/>
        <v>158005599</v>
      </c>
      <c r="F25" s="42">
        <f t="shared" si="4"/>
        <v>158005599</v>
      </c>
      <c r="G25" s="42">
        <f t="shared" si="4"/>
        <v>31554672</v>
      </c>
      <c r="H25" s="42">
        <f t="shared" si="4"/>
        <v>6101990</v>
      </c>
      <c r="I25" s="42">
        <f t="shared" si="4"/>
        <v>6130438</v>
      </c>
      <c r="J25" s="42">
        <f t="shared" si="4"/>
        <v>43787100</v>
      </c>
      <c r="K25" s="42">
        <f t="shared" si="4"/>
        <v>1702370</v>
      </c>
      <c r="L25" s="42">
        <f t="shared" si="4"/>
        <v>13151738</v>
      </c>
      <c r="M25" s="42">
        <f t="shared" si="4"/>
        <v>3844029</v>
      </c>
      <c r="N25" s="42">
        <f t="shared" si="4"/>
        <v>18698137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62485237</v>
      </c>
      <c r="X25" s="42">
        <f t="shared" si="4"/>
        <v>87658000</v>
      </c>
      <c r="Y25" s="42">
        <f t="shared" si="4"/>
        <v>-25172763</v>
      </c>
      <c r="Z25" s="43">
        <f>+IF(X25&lt;&gt;0,+(Y25/X25)*100,0)</f>
        <v>-28.71701727166944</v>
      </c>
      <c r="AA25" s="40">
        <f>+AA5+AA9+AA15+AA19+AA24</f>
        <v>158005599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41744184</v>
      </c>
      <c r="D28" s="19">
        <f>SUM(D29:D31)</f>
        <v>0</v>
      </c>
      <c r="E28" s="20">
        <f t="shared" si="5"/>
        <v>20371035</v>
      </c>
      <c r="F28" s="21">
        <f t="shared" si="5"/>
        <v>20371035</v>
      </c>
      <c r="G28" s="21">
        <f t="shared" si="5"/>
        <v>3352901</v>
      </c>
      <c r="H28" s="21">
        <f t="shared" si="5"/>
        <v>4177975</v>
      </c>
      <c r="I28" s="21">
        <f t="shared" si="5"/>
        <v>3502315</v>
      </c>
      <c r="J28" s="21">
        <f t="shared" si="5"/>
        <v>11033191</v>
      </c>
      <c r="K28" s="21">
        <f t="shared" si="5"/>
        <v>3576457</v>
      </c>
      <c r="L28" s="21">
        <f t="shared" si="5"/>
        <v>4924227</v>
      </c>
      <c r="M28" s="21">
        <f t="shared" si="5"/>
        <v>2816513</v>
      </c>
      <c r="N28" s="21">
        <f t="shared" si="5"/>
        <v>11317197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22350388</v>
      </c>
      <c r="X28" s="21">
        <f t="shared" si="5"/>
        <v>38961000</v>
      </c>
      <c r="Y28" s="21">
        <f t="shared" si="5"/>
        <v>-16610612</v>
      </c>
      <c r="Z28" s="4">
        <f>+IF(X28&lt;&gt;0,+(Y28/X28)*100,0)</f>
        <v>-42.6339467672801</v>
      </c>
      <c r="AA28" s="19">
        <f>SUM(AA29:AA31)</f>
        <v>20371035</v>
      </c>
    </row>
    <row r="29" spans="1:27" ht="13.5">
      <c r="A29" s="5" t="s">
        <v>33</v>
      </c>
      <c r="B29" s="3"/>
      <c r="C29" s="22">
        <v>5059235</v>
      </c>
      <c r="D29" s="22"/>
      <c r="E29" s="23">
        <v>5557997</v>
      </c>
      <c r="F29" s="24">
        <v>5557997</v>
      </c>
      <c r="G29" s="24">
        <v>416035</v>
      </c>
      <c r="H29" s="24">
        <v>911316</v>
      </c>
      <c r="I29" s="24">
        <v>564236</v>
      </c>
      <c r="J29" s="24">
        <v>1891587</v>
      </c>
      <c r="K29" s="24">
        <v>470168</v>
      </c>
      <c r="L29" s="24">
        <v>507054</v>
      </c>
      <c r="M29" s="24">
        <v>481614</v>
      </c>
      <c r="N29" s="24">
        <v>1458836</v>
      </c>
      <c r="O29" s="24"/>
      <c r="P29" s="24"/>
      <c r="Q29" s="24"/>
      <c r="R29" s="24"/>
      <c r="S29" s="24"/>
      <c r="T29" s="24"/>
      <c r="U29" s="24"/>
      <c r="V29" s="24"/>
      <c r="W29" s="24">
        <v>3350423</v>
      </c>
      <c r="X29" s="24">
        <v>4458000</v>
      </c>
      <c r="Y29" s="24">
        <v>-1107577</v>
      </c>
      <c r="Z29" s="6">
        <v>-24.84</v>
      </c>
      <c r="AA29" s="22">
        <v>5557997</v>
      </c>
    </row>
    <row r="30" spans="1:27" ht="13.5">
      <c r="A30" s="5" t="s">
        <v>34</v>
      </c>
      <c r="B30" s="3"/>
      <c r="C30" s="25">
        <v>22671475</v>
      </c>
      <c r="D30" s="25"/>
      <c r="E30" s="26">
        <v>5855105</v>
      </c>
      <c r="F30" s="27">
        <v>5855105</v>
      </c>
      <c r="G30" s="27">
        <v>1733255</v>
      </c>
      <c r="H30" s="27">
        <v>2258844</v>
      </c>
      <c r="I30" s="27">
        <v>1667185</v>
      </c>
      <c r="J30" s="27">
        <v>5659284</v>
      </c>
      <c r="K30" s="27">
        <v>1743645</v>
      </c>
      <c r="L30" s="27">
        <v>2732919</v>
      </c>
      <c r="M30" s="27">
        <v>1226007</v>
      </c>
      <c r="N30" s="27">
        <v>5702571</v>
      </c>
      <c r="O30" s="27"/>
      <c r="P30" s="27"/>
      <c r="Q30" s="27"/>
      <c r="R30" s="27"/>
      <c r="S30" s="27"/>
      <c r="T30" s="27"/>
      <c r="U30" s="27"/>
      <c r="V30" s="27"/>
      <c r="W30" s="27">
        <v>11361855</v>
      </c>
      <c r="X30" s="27">
        <v>25215000</v>
      </c>
      <c r="Y30" s="27">
        <v>-13853145</v>
      </c>
      <c r="Z30" s="7">
        <v>-54.94</v>
      </c>
      <c r="AA30" s="25">
        <v>5855105</v>
      </c>
    </row>
    <row r="31" spans="1:27" ht="13.5">
      <c r="A31" s="5" t="s">
        <v>35</v>
      </c>
      <c r="B31" s="3"/>
      <c r="C31" s="22">
        <v>14013474</v>
      </c>
      <c r="D31" s="22"/>
      <c r="E31" s="23">
        <v>8957933</v>
      </c>
      <c r="F31" s="24">
        <v>8957933</v>
      </c>
      <c r="G31" s="24">
        <v>1203611</v>
      </c>
      <c r="H31" s="24">
        <v>1007815</v>
      </c>
      <c r="I31" s="24">
        <v>1270894</v>
      </c>
      <c r="J31" s="24">
        <v>3482320</v>
      </c>
      <c r="K31" s="24">
        <v>1362644</v>
      </c>
      <c r="L31" s="24">
        <v>1684254</v>
      </c>
      <c r="M31" s="24">
        <v>1108892</v>
      </c>
      <c r="N31" s="24">
        <v>4155790</v>
      </c>
      <c r="O31" s="24"/>
      <c r="P31" s="24"/>
      <c r="Q31" s="24"/>
      <c r="R31" s="24"/>
      <c r="S31" s="24"/>
      <c r="T31" s="24"/>
      <c r="U31" s="24"/>
      <c r="V31" s="24"/>
      <c r="W31" s="24">
        <v>7638110</v>
      </c>
      <c r="X31" s="24">
        <v>9288000</v>
      </c>
      <c r="Y31" s="24">
        <v>-1649890</v>
      </c>
      <c r="Z31" s="6">
        <v>-17.76</v>
      </c>
      <c r="AA31" s="22">
        <v>8957933</v>
      </c>
    </row>
    <row r="32" spans="1:27" ht="13.5">
      <c r="A32" s="2" t="s">
        <v>36</v>
      </c>
      <c r="B32" s="3"/>
      <c r="C32" s="19">
        <f aca="true" t="shared" si="6" ref="C32:Y32">SUM(C33:C37)</f>
        <v>5491183</v>
      </c>
      <c r="D32" s="19">
        <f>SUM(D33:D37)</f>
        <v>0</v>
      </c>
      <c r="E32" s="20">
        <f t="shared" si="6"/>
        <v>7732076</v>
      </c>
      <c r="F32" s="21">
        <f t="shared" si="6"/>
        <v>7732076</v>
      </c>
      <c r="G32" s="21">
        <f t="shared" si="6"/>
        <v>382647</v>
      </c>
      <c r="H32" s="21">
        <f t="shared" si="6"/>
        <v>402766</v>
      </c>
      <c r="I32" s="21">
        <f t="shared" si="6"/>
        <v>472769</v>
      </c>
      <c r="J32" s="21">
        <f t="shared" si="6"/>
        <v>1258182</v>
      </c>
      <c r="K32" s="21">
        <f t="shared" si="6"/>
        <v>443944</v>
      </c>
      <c r="L32" s="21">
        <f t="shared" si="6"/>
        <v>675684</v>
      </c>
      <c r="M32" s="21">
        <f t="shared" si="6"/>
        <v>512681</v>
      </c>
      <c r="N32" s="21">
        <f t="shared" si="6"/>
        <v>1632309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2890491</v>
      </c>
      <c r="X32" s="21">
        <f t="shared" si="6"/>
        <v>3612000</v>
      </c>
      <c r="Y32" s="21">
        <f t="shared" si="6"/>
        <v>-721509</v>
      </c>
      <c r="Z32" s="4">
        <f>+IF(X32&lt;&gt;0,+(Y32/X32)*100,0)</f>
        <v>-19.975332225913622</v>
      </c>
      <c r="AA32" s="19">
        <f>SUM(AA33:AA37)</f>
        <v>7732076</v>
      </c>
    </row>
    <row r="33" spans="1:27" ht="13.5">
      <c r="A33" s="5" t="s">
        <v>37</v>
      </c>
      <c r="B33" s="3"/>
      <c r="C33" s="22">
        <v>2350479</v>
      </c>
      <c r="D33" s="22"/>
      <c r="E33" s="23">
        <v>3609663</v>
      </c>
      <c r="F33" s="24">
        <v>3609663</v>
      </c>
      <c r="G33" s="24">
        <v>320051</v>
      </c>
      <c r="H33" s="24">
        <v>310146</v>
      </c>
      <c r="I33" s="24">
        <v>200473</v>
      </c>
      <c r="J33" s="24">
        <v>830670</v>
      </c>
      <c r="K33" s="24">
        <v>202785</v>
      </c>
      <c r="L33" s="24">
        <v>314318</v>
      </c>
      <c r="M33" s="24">
        <v>221773</v>
      </c>
      <c r="N33" s="24">
        <v>738876</v>
      </c>
      <c r="O33" s="24"/>
      <c r="P33" s="24"/>
      <c r="Q33" s="24"/>
      <c r="R33" s="24"/>
      <c r="S33" s="24"/>
      <c r="T33" s="24"/>
      <c r="U33" s="24"/>
      <c r="V33" s="24"/>
      <c r="W33" s="24">
        <v>1569546</v>
      </c>
      <c r="X33" s="24">
        <v>1806000</v>
      </c>
      <c r="Y33" s="24">
        <v>-236454</v>
      </c>
      <c r="Z33" s="6">
        <v>-13.09</v>
      </c>
      <c r="AA33" s="22">
        <v>3609663</v>
      </c>
    </row>
    <row r="34" spans="1:27" ht="13.5">
      <c r="A34" s="5" t="s">
        <v>38</v>
      </c>
      <c r="B34" s="3"/>
      <c r="C34" s="22">
        <v>1587752</v>
      </c>
      <c r="D34" s="22"/>
      <c r="E34" s="23">
        <v>2900644</v>
      </c>
      <c r="F34" s="24">
        <v>2900644</v>
      </c>
      <c r="G34" s="24"/>
      <c r="H34" s="24"/>
      <c r="I34" s="24">
        <v>150825</v>
      </c>
      <c r="J34" s="24">
        <v>150825</v>
      </c>
      <c r="K34" s="24">
        <v>120630</v>
      </c>
      <c r="L34" s="24">
        <v>150294</v>
      </c>
      <c r="M34" s="24">
        <v>116111</v>
      </c>
      <c r="N34" s="24">
        <v>387035</v>
      </c>
      <c r="O34" s="24"/>
      <c r="P34" s="24"/>
      <c r="Q34" s="24"/>
      <c r="R34" s="24"/>
      <c r="S34" s="24"/>
      <c r="T34" s="24"/>
      <c r="U34" s="24"/>
      <c r="V34" s="24"/>
      <c r="W34" s="24">
        <v>537860</v>
      </c>
      <c r="X34" s="24">
        <v>1452000</v>
      </c>
      <c r="Y34" s="24">
        <v>-914140</v>
      </c>
      <c r="Z34" s="6">
        <v>-62.96</v>
      </c>
      <c r="AA34" s="22">
        <v>2900644</v>
      </c>
    </row>
    <row r="35" spans="1:27" ht="13.5">
      <c r="A35" s="5" t="s">
        <v>39</v>
      </c>
      <c r="B35" s="3"/>
      <c r="C35" s="22">
        <v>1328817</v>
      </c>
      <c r="D35" s="22"/>
      <c r="E35" s="23">
        <v>708608</v>
      </c>
      <c r="F35" s="24">
        <v>708608</v>
      </c>
      <c r="G35" s="24">
        <v>59803</v>
      </c>
      <c r="H35" s="24">
        <v>75187</v>
      </c>
      <c r="I35" s="24">
        <v>111197</v>
      </c>
      <c r="J35" s="24">
        <v>246187</v>
      </c>
      <c r="K35" s="24">
        <v>117496</v>
      </c>
      <c r="L35" s="24">
        <v>188455</v>
      </c>
      <c r="M35" s="24">
        <v>164969</v>
      </c>
      <c r="N35" s="24">
        <v>470920</v>
      </c>
      <c r="O35" s="24"/>
      <c r="P35" s="24"/>
      <c r="Q35" s="24"/>
      <c r="R35" s="24"/>
      <c r="S35" s="24"/>
      <c r="T35" s="24"/>
      <c r="U35" s="24"/>
      <c r="V35" s="24"/>
      <c r="W35" s="24">
        <v>717107</v>
      </c>
      <c r="X35" s="24">
        <v>354000</v>
      </c>
      <c r="Y35" s="24">
        <v>363107</v>
      </c>
      <c r="Z35" s="6">
        <v>102.57</v>
      </c>
      <c r="AA35" s="22">
        <v>708608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224135</v>
      </c>
      <c r="D37" s="25"/>
      <c r="E37" s="26">
        <v>513161</v>
      </c>
      <c r="F37" s="27">
        <v>513161</v>
      </c>
      <c r="G37" s="27">
        <v>2793</v>
      </c>
      <c r="H37" s="27">
        <v>17433</v>
      </c>
      <c r="I37" s="27">
        <v>10274</v>
      </c>
      <c r="J37" s="27">
        <v>30500</v>
      </c>
      <c r="K37" s="27">
        <v>3033</v>
      </c>
      <c r="L37" s="27">
        <v>22617</v>
      </c>
      <c r="M37" s="27">
        <v>9828</v>
      </c>
      <c r="N37" s="27">
        <v>35478</v>
      </c>
      <c r="O37" s="27"/>
      <c r="P37" s="27"/>
      <c r="Q37" s="27"/>
      <c r="R37" s="27"/>
      <c r="S37" s="27"/>
      <c r="T37" s="27"/>
      <c r="U37" s="27"/>
      <c r="V37" s="27"/>
      <c r="W37" s="27">
        <v>65978</v>
      </c>
      <c r="X37" s="27"/>
      <c r="Y37" s="27">
        <v>65978</v>
      </c>
      <c r="Z37" s="7">
        <v>0</v>
      </c>
      <c r="AA37" s="25">
        <v>513161</v>
      </c>
    </row>
    <row r="38" spans="1:27" ht="13.5">
      <c r="A38" s="2" t="s">
        <v>42</v>
      </c>
      <c r="B38" s="8"/>
      <c r="C38" s="19">
        <f aca="true" t="shared" si="7" ref="C38:Y38">SUM(C39:C41)</f>
        <v>10780398</v>
      </c>
      <c r="D38" s="19">
        <f>SUM(D39:D41)</f>
        <v>0</v>
      </c>
      <c r="E38" s="20">
        <f t="shared" si="7"/>
        <v>24402064</v>
      </c>
      <c r="F38" s="21">
        <f t="shared" si="7"/>
        <v>24402064</v>
      </c>
      <c r="G38" s="21">
        <f t="shared" si="7"/>
        <v>628374</v>
      </c>
      <c r="H38" s="21">
        <f t="shared" si="7"/>
        <v>759764</v>
      </c>
      <c r="I38" s="21">
        <f t="shared" si="7"/>
        <v>434534</v>
      </c>
      <c r="J38" s="21">
        <f t="shared" si="7"/>
        <v>1822672</v>
      </c>
      <c r="K38" s="21">
        <f t="shared" si="7"/>
        <v>430457</v>
      </c>
      <c r="L38" s="21">
        <f t="shared" si="7"/>
        <v>624998</v>
      </c>
      <c r="M38" s="21">
        <f t="shared" si="7"/>
        <v>612570</v>
      </c>
      <c r="N38" s="21">
        <f t="shared" si="7"/>
        <v>1668025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3490697</v>
      </c>
      <c r="X38" s="21">
        <f t="shared" si="7"/>
        <v>12204000</v>
      </c>
      <c r="Y38" s="21">
        <f t="shared" si="7"/>
        <v>-8713303</v>
      </c>
      <c r="Z38" s="4">
        <f>+IF(X38&lt;&gt;0,+(Y38/X38)*100,0)</f>
        <v>-71.39710750573582</v>
      </c>
      <c r="AA38" s="19">
        <f>SUM(AA39:AA41)</f>
        <v>24402064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10780398</v>
      </c>
      <c r="D40" s="22"/>
      <c r="E40" s="23">
        <v>24402064</v>
      </c>
      <c r="F40" s="24">
        <v>24402064</v>
      </c>
      <c r="G40" s="24">
        <v>628374</v>
      </c>
      <c r="H40" s="24">
        <v>759764</v>
      </c>
      <c r="I40" s="24">
        <v>434534</v>
      </c>
      <c r="J40" s="24">
        <v>1822672</v>
      </c>
      <c r="K40" s="24">
        <v>430457</v>
      </c>
      <c r="L40" s="24">
        <v>624998</v>
      </c>
      <c r="M40" s="24">
        <v>612570</v>
      </c>
      <c r="N40" s="24">
        <v>1668025</v>
      </c>
      <c r="O40" s="24"/>
      <c r="P40" s="24"/>
      <c r="Q40" s="24"/>
      <c r="R40" s="24"/>
      <c r="S40" s="24"/>
      <c r="T40" s="24"/>
      <c r="U40" s="24"/>
      <c r="V40" s="24"/>
      <c r="W40" s="24">
        <v>3490697</v>
      </c>
      <c r="X40" s="24">
        <v>12204000</v>
      </c>
      <c r="Y40" s="24">
        <v>-8713303</v>
      </c>
      <c r="Z40" s="6">
        <v>-71.4</v>
      </c>
      <c r="AA40" s="22">
        <v>24402064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48113562</v>
      </c>
      <c r="D42" s="19">
        <f>SUM(D43:D46)</f>
        <v>0</v>
      </c>
      <c r="E42" s="20">
        <f t="shared" si="8"/>
        <v>96486465</v>
      </c>
      <c r="F42" s="21">
        <f t="shared" si="8"/>
        <v>96486465</v>
      </c>
      <c r="G42" s="21">
        <f t="shared" si="8"/>
        <v>7774827</v>
      </c>
      <c r="H42" s="21">
        <f t="shared" si="8"/>
        <v>9025787</v>
      </c>
      <c r="I42" s="21">
        <f t="shared" si="8"/>
        <v>1238288</v>
      </c>
      <c r="J42" s="21">
        <f t="shared" si="8"/>
        <v>18038902</v>
      </c>
      <c r="K42" s="21">
        <f t="shared" si="8"/>
        <v>1270372</v>
      </c>
      <c r="L42" s="21">
        <f t="shared" si="8"/>
        <v>5148814</v>
      </c>
      <c r="M42" s="21">
        <f t="shared" si="8"/>
        <v>1267997</v>
      </c>
      <c r="N42" s="21">
        <f t="shared" si="8"/>
        <v>7687183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25726085</v>
      </c>
      <c r="X42" s="21">
        <f t="shared" si="8"/>
        <v>48510000</v>
      </c>
      <c r="Y42" s="21">
        <f t="shared" si="8"/>
        <v>-22783915</v>
      </c>
      <c r="Z42" s="4">
        <f>+IF(X42&lt;&gt;0,+(Y42/X42)*100,0)</f>
        <v>-46.96746031746032</v>
      </c>
      <c r="AA42" s="19">
        <f>SUM(AA43:AA46)</f>
        <v>96486465</v>
      </c>
    </row>
    <row r="43" spans="1:27" ht="13.5">
      <c r="A43" s="5" t="s">
        <v>47</v>
      </c>
      <c r="B43" s="3"/>
      <c r="C43" s="22">
        <v>33304957</v>
      </c>
      <c r="D43" s="22"/>
      <c r="E43" s="23">
        <v>41583693</v>
      </c>
      <c r="F43" s="24">
        <v>41583693</v>
      </c>
      <c r="G43" s="24">
        <v>3192927</v>
      </c>
      <c r="H43" s="24">
        <v>6577380</v>
      </c>
      <c r="I43" s="24">
        <v>409698</v>
      </c>
      <c r="J43" s="24">
        <v>10180005</v>
      </c>
      <c r="K43" s="24">
        <v>423564</v>
      </c>
      <c r="L43" s="24">
        <v>3915252</v>
      </c>
      <c r="M43" s="24">
        <v>295515</v>
      </c>
      <c r="N43" s="24">
        <v>4634331</v>
      </c>
      <c r="O43" s="24"/>
      <c r="P43" s="24"/>
      <c r="Q43" s="24"/>
      <c r="R43" s="24"/>
      <c r="S43" s="24"/>
      <c r="T43" s="24"/>
      <c r="U43" s="24"/>
      <c r="V43" s="24"/>
      <c r="W43" s="24">
        <v>14814336</v>
      </c>
      <c r="X43" s="24">
        <v>21060000</v>
      </c>
      <c r="Y43" s="24">
        <v>-6245664</v>
      </c>
      <c r="Z43" s="6">
        <v>-29.66</v>
      </c>
      <c r="AA43" s="22">
        <v>41583693</v>
      </c>
    </row>
    <row r="44" spans="1:27" ht="13.5">
      <c r="A44" s="5" t="s">
        <v>48</v>
      </c>
      <c r="B44" s="3"/>
      <c r="C44" s="22">
        <v>5332044</v>
      </c>
      <c r="D44" s="22"/>
      <c r="E44" s="23">
        <v>24278991</v>
      </c>
      <c r="F44" s="24">
        <v>24278991</v>
      </c>
      <c r="G44" s="24">
        <v>4015162</v>
      </c>
      <c r="H44" s="24">
        <v>1380500</v>
      </c>
      <c r="I44" s="24">
        <v>344730</v>
      </c>
      <c r="J44" s="24">
        <v>5740392</v>
      </c>
      <c r="K44" s="24">
        <v>307313</v>
      </c>
      <c r="L44" s="24">
        <v>397012</v>
      </c>
      <c r="M44" s="24">
        <v>354230</v>
      </c>
      <c r="N44" s="24">
        <v>1058555</v>
      </c>
      <c r="O44" s="24"/>
      <c r="P44" s="24"/>
      <c r="Q44" s="24"/>
      <c r="R44" s="24"/>
      <c r="S44" s="24"/>
      <c r="T44" s="24"/>
      <c r="U44" s="24"/>
      <c r="V44" s="24"/>
      <c r="W44" s="24">
        <v>6798947</v>
      </c>
      <c r="X44" s="24">
        <v>12138000</v>
      </c>
      <c r="Y44" s="24">
        <v>-5339053</v>
      </c>
      <c r="Z44" s="6">
        <v>-43.99</v>
      </c>
      <c r="AA44" s="22">
        <v>24278991</v>
      </c>
    </row>
    <row r="45" spans="1:27" ht="13.5">
      <c r="A45" s="5" t="s">
        <v>49</v>
      </c>
      <c r="B45" s="3"/>
      <c r="C45" s="25">
        <v>6905812</v>
      </c>
      <c r="D45" s="25"/>
      <c r="E45" s="26">
        <v>17588135</v>
      </c>
      <c r="F45" s="27">
        <v>17588135</v>
      </c>
      <c r="G45" s="27">
        <v>407743</v>
      </c>
      <c r="H45" s="27">
        <v>693794</v>
      </c>
      <c r="I45" s="27">
        <v>269236</v>
      </c>
      <c r="J45" s="27">
        <v>1370773</v>
      </c>
      <c r="K45" s="27">
        <v>377193</v>
      </c>
      <c r="L45" s="27">
        <v>587039</v>
      </c>
      <c r="M45" s="27">
        <v>450285</v>
      </c>
      <c r="N45" s="27">
        <v>1414517</v>
      </c>
      <c r="O45" s="27"/>
      <c r="P45" s="27"/>
      <c r="Q45" s="27"/>
      <c r="R45" s="27"/>
      <c r="S45" s="27"/>
      <c r="T45" s="27"/>
      <c r="U45" s="27"/>
      <c r="V45" s="27"/>
      <c r="W45" s="27">
        <v>2785290</v>
      </c>
      <c r="X45" s="27">
        <v>8796000</v>
      </c>
      <c r="Y45" s="27">
        <v>-6010710</v>
      </c>
      <c r="Z45" s="7">
        <v>-68.33</v>
      </c>
      <c r="AA45" s="25">
        <v>17588135</v>
      </c>
    </row>
    <row r="46" spans="1:27" ht="13.5">
      <c r="A46" s="5" t="s">
        <v>50</v>
      </c>
      <c r="B46" s="3"/>
      <c r="C46" s="22">
        <v>2570749</v>
      </c>
      <c r="D46" s="22"/>
      <c r="E46" s="23">
        <v>13035646</v>
      </c>
      <c r="F46" s="24">
        <v>13035646</v>
      </c>
      <c r="G46" s="24">
        <v>158995</v>
      </c>
      <c r="H46" s="24">
        <v>374113</v>
      </c>
      <c r="I46" s="24">
        <v>214624</v>
      </c>
      <c r="J46" s="24">
        <v>747732</v>
      </c>
      <c r="K46" s="24">
        <v>162302</v>
      </c>
      <c r="L46" s="24">
        <v>249511</v>
      </c>
      <c r="M46" s="24">
        <v>167967</v>
      </c>
      <c r="N46" s="24">
        <v>579780</v>
      </c>
      <c r="O46" s="24"/>
      <c r="P46" s="24"/>
      <c r="Q46" s="24"/>
      <c r="R46" s="24"/>
      <c r="S46" s="24"/>
      <c r="T46" s="24"/>
      <c r="U46" s="24"/>
      <c r="V46" s="24"/>
      <c r="W46" s="24">
        <v>1327512</v>
      </c>
      <c r="X46" s="24">
        <v>6516000</v>
      </c>
      <c r="Y46" s="24">
        <v>-5188488</v>
      </c>
      <c r="Z46" s="6">
        <v>-79.63</v>
      </c>
      <c r="AA46" s="22">
        <v>13035646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106129327</v>
      </c>
      <c r="D48" s="40">
        <f>+D28+D32+D38+D42+D47</f>
        <v>0</v>
      </c>
      <c r="E48" s="41">
        <f t="shared" si="9"/>
        <v>148991640</v>
      </c>
      <c r="F48" s="42">
        <f t="shared" si="9"/>
        <v>148991640</v>
      </c>
      <c r="G48" s="42">
        <f t="shared" si="9"/>
        <v>12138749</v>
      </c>
      <c r="H48" s="42">
        <f t="shared" si="9"/>
        <v>14366292</v>
      </c>
      <c r="I48" s="42">
        <f t="shared" si="9"/>
        <v>5647906</v>
      </c>
      <c r="J48" s="42">
        <f t="shared" si="9"/>
        <v>32152947</v>
      </c>
      <c r="K48" s="42">
        <f t="shared" si="9"/>
        <v>5721230</v>
      </c>
      <c r="L48" s="42">
        <f t="shared" si="9"/>
        <v>11373723</v>
      </c>
      <c r="M48" s="42">
        <f t="shared" si="9"/>
        <v>5209761</v>
      </c>
      <c r="N48" s="42">
        <f t="shared" si="9"/>
        <v>22304714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54457661</v>
      </c>
      <c r="X48" s="42">
        <f t="shared" si="9"/>
        <v>103287000</v>
      </c>
      <c r="Y48" s="42">
        <f t="shared" si="9"/>
        <v>-48829339</v>
      </c>
      <c r="Z48" s="43">
        <f>+IF(X48&lt;&gt;0,+(Y48/X48)*100,0)</f>
        <v>-47.27539671013778</v>
      </c>
      <c r="AA48" s="40">
        <f>+AA28+AA32+AA38+AA42+AA47</f>
        <v>148991640</v>
      </c>
    </row>
    <row r="49" spans="1:27" ht="13.5">
      <c r="A49" s="14" t="s">
        <v>58</v>
      </c>
      <c r="B49" s="15"/>
      <c r="C49" s="44">
        <f aca="true" t="shared" si="10" ref="C49:Y49">+C25-C48</f>
        <v>24841417</v>
      </c>
      <c r="D49" s="44">
        <f>+D25-D48</f>
        <v>0</v>
      </c>
      <c r="E49" s="45">
        <f t="shared" si="10"/>
        <v>9013959</v>
      </c>
      <c r="F49" s="46">
        <f t="shared" si="10"/>
        <v>9013959</v>
      </c>
      <c r="G49" s="46">
        <f t="shared" si="10"/>
        <v>19415923</v>
      </c>
      <c r="H49" s="46">
        <f t="shared" si="10"/>
        <v>-8264302</v>
      </c>
      <c r="I49" s="46">
        <f t="shared" si="10"/>
        <v>482532</v>
      </c>
      <c r="J49" s="46">
        <f t="shared" si="10"/>
        <v>11634153</v>
      </c>
      <c r="K49" s="46">
        <f t="shared" si="10"/>
        <v>-4018860</v>
      </c>
      <c r="L49" s="46">
        <f t="shared" si="10"/>
        <v>1778015</v>
      </c>
      <c r="M49" s="46">
        <f t="shared" si="10"/>
        <v>-1365732</v>
      </c>
      <c r="N49" s="46">
        <f t="shared" si="10"/>
        <v>-3606577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8027576</v>
      </c>
      <c r="X49" s="46">
        <f>IF(F25=F48,0,X25-X48)</f>
        <v>-15629000</v>
      </c>
      <c r="Y49" s="46">
        <f t="shared" si="10"/>
        <v>23656576</v>
      </c>
      <c r="Z49" s="47">
        <f>+IF(X49&lt;&gt;0,+(Y49/X49)*100,0)</f>
        <v>-151.36333738562928</v>
      </c>
      <c r="AA49" s="44">
        <f>+AA25-AA48</f>
        <v>9013959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28150900</v>
      </c>
      <c r="D5" s="19">
        <f>SUM(D6:D8)</f>
        <v>0</v>
      </c>
      <c r="E5" s="20">
        <f t="shared" si="0"/>
        <v>26627000</v>
      </c>
      <c r="F5" s="21">
        <f t="shared" si="0"/>
        <v>26627000</v>
      </c>
      <c r="G5" s="21">
        <f t="shared" si="0"/>
        <v>5603412</v>
      </c>
      <c r="H5" s="21">
        <f t="shared" si="0"/>
        <v>2163225</v>
      </c>
      <c r="I5" s="21">
        <f t="shared" si="0"/>
        <v>2171090</v>
      </c>
      <c r="J5" s="21">
        <f t="shared" si="0"/>
        <v>9937727</v>
      </c>
      <c r="K5" s="21">
        <f t="shared" si="0"/>
        <v>3991833</v>
      </c>
      <c r="L5" s="21">
        <f t="shared" si="0"/>
        <v>2649597</v>
      </c>
      <c r="M5" s="21">
        <f t="shared" si="0"/>
        <v>1907426</v>
      </c>
      <c r="N5" s="21">
        <f t="shared" si="0"/>
        <v>8548856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18486583</v>
      </c>
      <c r="X5" s="21">
        <f t="shared" si="0"/>
        <v>13313496</v>
      </c>
      <c r="Y5" s="21">
        <f t="shared" si="0"/>
        <v>5173087</v>
      </c>
      <c r="Z5" s="4">
        <f>+IF(X5&lt;&gt;0,+(Y5/X5)*100,0)</f>
        <v>38.85596240086</v>
      </c>
      <c r="AA5" s="19">
        <f>SUM(AA6:AA8)</f>
        <v>26627000</v>
      </c>
    </row>
    <row r="6" spans="1:27" ht="13.5">
      <c r="A6" s="5" t="s">
        <v>33</v>
      </c>
      <c r="B6" s="3"/>
      <c r="C6" s="22">
        <v>2825000</v>
      </c>
      <c r="D6" s="22"/>
      <c r="E6" s="23">
        <v>3282000</v>
      </c>
      <c r="F6" s="24">
        <v>3282000</v>
      </c>
      <c r="G6" s="24">
        <v>273500</v>
      </c>
      <c r="H6" s="24">
        <v>273500</v>
      </c>
      <c r="I6" s="24">
        <v>273500</v>
      </c>
      <c r="J6" s="24">
        <v>820500</v>
      </c>
      <c r="K6" s="24">
        <v>574000</v>
      </c>
      <c r="L6" s="24"/>
      <c r="M6" s="24">
        <v>273500</v>
      </c>
      <c r="N6" s="24">
        <v>847500</v>
      </c>
      <c r="O6" s="24"/>
      <c r="P6" s="24"/>
      <c r="Q6" s="24"/>
      <c r="R6" s="24"/>
      <c r="S6" s="24"/>
      <c r="T6" s="24"/>
      <c r="U6" s="24"/>
      <c r="V6" s="24"/>
      <c r="W6" s="24">
        <v>1668000</v>
      </c>
      <c r="X6" s="24">
        <v>1641000</v>
      </c>
      <c r="Y6" s="24">
        <v>27000</v>
      </c>
      <c r="Z6" s="6">
        <v>1.65</v>
      </c>
      <c r="AA6" s="22">
        <v>3282000</v>
      </c>
    </row>
    <row r="7" spans="1:27" ht="13.5">
      <c r="A7" s="5" t="s">
        <v>34</v>
      </c>
      <c r="B7" s="3"/>
      <c r="C7" s="25">
        <v>20672185</v>
      </c>
      <c r="D7" s="25"/>
      <c r="E7" s="26">
        <v>18631000</v>
      </c>
      <c r="F7" s="27">
        <v>18631000</v>
      </c>
      <c r="G7" s="27">
        <v>1545826</v>
      </c>
      <c r="H7" s="27">
        <v>1800730</v>
      </c>
      <c r="I7" s="27">
        <v>1723686</v>
      </c>
      <c r="J7" s="27">
        <v>5070242</v>
      </c>
      <c r="K7" s="27">
        <v>3243929</v>
      </c>
      <c r="L7" s="27">
        <v>1966239</v>
      </c>
      <c r="M7" s="27">
        <v>1629840</v>
      </c>
      <c r="N7" s="27">
        <v>6840008</v>
      </c>
      <c r="O7" s="27"/>
      <c r="P7" s="27"/>
      <c r="Q7" s="27"/>
      <c r="R7" s="27"/>
      <c r="S7" s="27"/>
      <c r="T7" s="27"/>
      <c r="U7" s="27"/>
      <c r="V7" s="27"/>
      <c r="W7" s="27">
        <v>11910250</v>
      </c>
      <c r="X7" s="27">
        <v>9315498</v>
      </c>
      <c r="Y7" s="27">
        <v>2594752</v>
      </c>
      <c r="Z7" s="7">
        <v>27.85</v>
      </c>
      <c r="AA7" s="25">
        <v>18631000</v>
      </c>
    </row>
    <row r="8" spans="1:27" ht="13.5">
      <c r="A8" s="5" t="s">
        <v>35</v>
      </c>
      <c r="B8" s="3"/>
      <c r="C8" s="22">
        <v>4653715</v>
      </c>
      <c r="D8" s="22"/>
      <c r="E8" s="23">
        <v>4714000</v>
      </c>
      <c r="F8" s="24">
        <v>4714000</v>
      </c>
      <c r="G8" s="24">
        <v>3784086</v>
      </c>
      <c r="H8" s="24">
        <v>88995</v>
      </c>
      <c r="I8" s="24">
        <v>173904</v>
      </c>
      <c r="J8" s="24">
        <v>4046985</v>
      </c>
      <c r="K8" s="24">
        <v>173904</v>
      </c>
      <c r="L8" s="24">
        <v>683358</v>
      </c>
      <c r="M8" s="24">
        <v>4086</v>
      </c>
      <c r="N8" s="24">
        <v>861348</v>
      </c>
      <c r="O8" s="24"/>
      <c r="P8" s="24"/>
      <c r="Q8" s="24"/>
      <c r="R8" s="24"/>
      <c r="S8" s="24"/>
      <c r="T8" s="24"/>
      <c r="U8" s="24"/>
      <c r="V8" s="24"/>
      <c r="W8" s="24">
        <v>4908333</v>
      </c>
      <c r="X8" s="24">
        <v>2356998</v>
      </c>
      <c r="Y8" s="24">
        <v>2551335</v>
      </c>
      <c r="Z8" s="6">
        <v>108.25</v>
      </c>
      <c r="AA8" s="22">
        <v>4714000</v>
      </c>
    </row>
    <row r="9" spans="1:27" ht="13.5">
      <c r="A9" s="2" t="s">
        <v>36</v>
      </c>
      <c r="B9" s="3"/>
      <c r="C9" s="19">
        <f aca="true" t="shared" si="1" ref="C9:Y9">SUM(C10:C14)</f>
        <v>1336061</v>
      </c>
      <c r="D9" s="19">
        <f>SUM(D10:D14)</f>
        <v>0</v>
      </c>
      <c r="E9" s="20">
        <f t="shared" si="1"/>
        <v>630000</v>
      </c>
      <c r="F9" s="21">
        <f t="shared" si="1"/>
        <v>630000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100000</v>
      </c>
      <c r="L9" s="21">
        <f t="shared" si="1"/>
        <v>197970</v>
      </c>
      <c r="M9" s="21">
        <f t="shared" si="1"/>
        <v>0</v>
      </c>
      <c r="N9" s="21">
        <f t="shared" si="1"/>
        <v>297970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297970</v>
      </c>
      <c r="X9" s="21">
        <f t="shared" si="1"/>
        <v>315000</v>
      </c>
      <c r="Y9" s="21">
        <f t="shared" si="1"/>
        <v>-17030</v>
      </c>
      <c r="Z9" s="4">
        <f>+IF(X9&lt;&gt;0,+(Y9/X9)*100,0)</f>
        <v>-5.406349206349207</v>
      </c>
      <c r="AA9" s="19">
        <f>SUM(AA10:AA14)</f>
        <v>630000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336061</v>
      </c>
      <c r="D12" s="22"/>
      <c r="E12" s="23">
        <v>630000</v>
      </c>
      <c r="F12" s="24">
        <v>630000</v>
      </c>
      <c r="G12" s="24"/>
      <c r="H12" s="24"/>
      <c r="I12" s="24"/>
      <c r="J12" s="24"/>
      <c r="K12" s="24"/>
      <c r="L12" s="24">
        <v>197970</v>
      </c>
      <c r="M12" s="24"/>
      <c r="N12" s="24">
        <v>197970</v>
      </c>
      <c r="O12" s="24"/>
      <c r="P12" s="24"/>
      <c r="Q12" s="24"/>
      <c r="R12" s="24"/>
      <c r="S12" s="24"/>
      <c r="T12" s="24"/>
      <c r="U12" s="24"/>
      <c r="V12" s="24"/>
      <c r="W12" s="24">
        <v>197970</v>
      </c>
      <c r="X12" s="24">
        <v>315000</v>
      </c>
      <c r="Y12" s="24">
        <v>-117030</v>
      </c>
      <c r="Z12" s="6">
        <v>-37.15</v>
      </c>
      <c r="AA12" s="22">
        <v>630000</v>
      </c>
    </row>
    <row r="13" spans="1:27" ht="13.5">
      <c r="A13" s="5" t="s">
        <v>40</v>
      </c>
      <c r="B13" s="3"/>
      <c r="C13" s="22">
        <v>1000000</v>
      </c>
      <c r="D13" s="22"/>
      <c r="E13" s="23"/>
      <c r="F13" s="24"/>
      <c r="G13" s="24"/>
      <c r="H13" s="24"/>
      <c r="I13" s="24"/>
      <c r="J13" s="24"/>
      <c r="K13" s="24">
        <v>100000</v>
      </c>
      <c r="L13" s="24"/>
      <c r="M13" s="24"/>
      <c r="N13" s="24">
        <v>100000</v>
      </c>
      <c r="O13" s="24"/>
      <c r="P13" s="24"/>
      <c r="Q13" s="24"/>
      <c r="R13" s="24"/>
      <c r="S13" s="24"/>
      <c r="T13" s="24"/>
      <c r="U13" s="24"/>
      <c r="V13" s="24"/>
      <c r="W13" s="24">
        <v>100000</v>
      </c>
      <c r="X13" s="24"/>
      <c r="Y13" s="24">
        <v>100000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18971171</v>
      </c>
      <c r="D15" s="19">
        <f>SUM(D16:D18)</f>
        <v>0</v>
      </c>
      <c r="E15" s="20">
        <f t="shared" si="2"/>
        <v>12569000</v>
      </c>
      <c r="F15" s="21">
        <f t="shared" si="2"/>
        <v>12569000</v>
      </c>
      <c r="G15" s="21">
        <f t="shared" si="2"/>
        <v>1046018</v>
      </c>
      <c r="H15" s="21">
        <f t="shared" si="2"/>
        <v>1085567</v>
      </c>
      <c r="I15" s="21">
        <f t="shared" si="2"/>
        <v>968250</v>
      </c>
      <c r="J15" s="21">
        <f t="shared" si="2"/>
        <v>3099835</v>
      </c>
      <c r="K15" s="21">
        <f t="shared" si="2"/>
        <v>2370496</v>
      </c>
      <c r="L15" s="21">
        <f t="shared" si="2"/>
        <v>97424</v>
      </c>
      <c r="M15" s="21">
        <f t="shared" si="2"/>
        <v>1136257</v>
      </c>
      <c r="N15" s="21">
        <f t="shared" si="2"/>
        <v>3604177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6704012</v>
      </c>
      <c r="X15" s="21">
        <f t="shared" si="2"/>
        <v>6284502</v>
      </c>
      <c r="Y15" s="21">
        <f t="shared" si="2"/>
        <v>419510</v>
      </c>
      <c r="Z15" s="4">
        <f>+IF(X15&lt;&gt;0,+(Y15/X15)*100,0)</f>
        <v>6.675310151862471</v>
      </c>
      <c r="AA15" s="19">
        <f>SUM(AA16:AA18)</f>
        <v>12569000</v>
      </c>
    </row>
    <row r="16" spans="1:27" ht="13.5">
      <c r="A16" s="5" t="s">
        <v>43</v>
      </c>
      <c r="B16" s="3"/>
      <c r="C16" s="22">
        <v>18971171</v>
      </c>
      <c r="D16" s="22"/>
      <c r="E16" s="23">
        <v>12569000</v>
      </c>
      <c r="F16" s="24">
        <v>12569000</v>
      </c>
      <c r="G16" s="24">
        <v>1046018</v>
      </c>
      <c r="H16" s="24">
        <v>1085567</v>
      </c>
      <c r="I16" s="24">
        <v>968250</v>
      </c>
      <c r="J16" s="24">
        <v>3099835</v>
      </c>
      <c r="K16" s="24">
        <v>2370496</v>
      </c>
      <c r="L16" s="24">
        <v>97424</v>
      </c>
      <c r="M16" s="24">
        <v>1136257</v>
      </c>
      <c r="N16" s="24">
        <v>3604177</v>
      </c>
      <c r="O16" s="24"/>
      <c r="P16" s="24"/>
      <c r="Q16" s="24"/>
      <c r="R16" s="24"/>
      <c r="S16" s="24"/>
      <c r="T16" s="24"/>
      <c r="U16" s="24"/>
      <c r="V16" s="24"/>
      <c r="W16" s="24">
        <v>6704012</v>
      </c>
      <c r="X16" s="24">
        <v>6284502</v>
      </c>
      <c r="Y16" s="24">
        <v>419510</v>
      </c>
      <c r="Z16" s="6">
        <v>6.68</v>
      </c>
      <c r="AA16" s="22">
        <v>12569000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48458132</v>
      </c>
      <c r="D25" s="40">
        <f>+D5+D9+D15+D19+D24</f>
        <v>0</v>
      </c>
      <c r="E25" s="41">
        <f t="shared" si="4"/>
        <v>39826000</v>
      </c>
      <c r="F25" s="42">
        <f t="shared" si="4"/>
        <v>39826000</v>
      </c>
      <c r="G25" s="42">
        <f t="shared" si="4"/>
        <v>6649430</v>
      </c>
      <c r="H25" s="42">
        <f t="shared" si="4"/>
        <v>3248792</v>
      </c>
      <c r="I25" s="42">
        <f t="shared" si="4"/>
        <v>3139340</v>
      </c>
      <c r="J25" s="42">
        <f t="shared" si="4"/>
        <v>13037562</v>
      </c>
      <c r="K25" s="42">
        <f t="shared" si="4"/>
        <v>6462329</v>
      </c>
      <c r="L25" s="42">
        <f t="shared" si="4"/>
        <v>2944991</v>
      </c>
      <c r="M25" s="42">
        <f t="shared" si="4"/>
        <v>3043683</v>
      </c>
      <c r="N25" s="42">
        <f t="shared" si="4"/>
        <v>12451003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25488565</v>
      </c>
      <c r="X25" s="42">
        <f t="shared" si="4"/>
        <v>19912998</v>
      </c>
      <c r="Y25" s="42">
        <f t="shared" si="4"/>
        <v>5575567</v>
      </c>
      <c r="Z25" s="43">
        <f>+IF(X25&lt;&gt;0,+(Y25/X25)*100,0)</f>
        <v>27.99963621750979</v>
      </c>
      <c r="AA25" s="40">
        <f>+AA5+AA9+AA15+AA19+AA24</f>
        <v>39826000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34078888</v>
      </c>
      <c r="D28" s="19">
        <f>SUM(D29:D31)</f>
        <v>0</v>
      </c>
      <c r="E28" s="20">
        <f t="shared" si="5"/>
        <v>34680827</v>
      </c>
      <c r="F28" s="21">
        <f t="shared" si="5"/>
        <v>34680827</v>
      </c>
      <c r="G28" s="21">
        <f t="shared" si="5"/>
        <v>2716376</v>
      </c>
      <c r="H28" s="21">
        <f t="shared" si="5"/>
        <v>2181135</v>
      </c>
      <c r="I28" s="21">
        <f t="shared" si="5"/>
        <v>3602090</v>
      </c>
      <c r="J28" s="21">
        <f t="shared" si="5"/>
        <v>8499601</v>
      </c>
      <c r="K28" s="21">
        <f t="shared" si="5"/>
        <v>4278525</v>
      </c>
      <c r="L28" s="21">
        <f t="shared" si="5"/>
        <v>2154908</v>
      </c>
      <c r="M28" s="21">
        <f t="shared" si="5"/>
        <v>1893004</v>
      </c>
      <c r="N28" s="21">
        <f t="shared" si="5"/>
        <v>8326437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16826038</v>
      </c>
      <c r="X28" s="21">
        <f t="shared" si="5"/>
        <v>17340414</v>
      </c>
      <c r="Y28" s="21">
        <f t="shared" si="5"/>
        <v>-514376</v>
      </c>
      <c r="Z28" s="4">
        <f>+IF(X28&lt;&gt;0,+(Y28/X28)*100,0)</f>
        <v>-2.9663420954078723</v>
      </c>
      <c r="AA28" s="19">
        <f>SUM(AA29:AA31)</f>
        <v>34680827</v>
      </c>
    </row>
    <row r="29" spans="1:27" ht="13.5">
      <c r="A29" s="5" t="s">
        <v>33</v>
      </c>
      <c r="B29" s="3"/>
      <c r="C29" s="22">
        <v>8674097</v>
      </c>
      <c r="D29" s="22"/>
      <c r="E29" s="23">
        <v>9226085</v>
      </c>
      <c r="F29" s="24">
        <v>9226085</v>
      </c>
      <c r="G29" s="24">
        <v>762105</v>
      </c>
      <c r="H29" s="24">
        <v>756602</v>
      </c>
      <c r="I29" s="24">
        <v>1610611</v>
      </c>
      <c r="J29" s="24">
        <v>3129318</v>
      </c>
      <c r="K29" s="24">
        <v>1261202</v>
      </c>
      <c r="L29" s="24">
        <v>664966</v>
      </c>
      <c r="M29" s="24">
        <v>700861</v>
      </c>
      <c r="N29" s="24">
        <v>2627029</v>
      </c>
      <c r="O29" s="24"/>
      <c r="P29" s="24"/>
      <c r="Q29" s="24"/>
      <c r="R29" s="24"/>
      <c r="S29" s="24"/>
      <c r="T29" s="24"/>
      <c r="U29" s="24"/>
      <c r="V29" s="24"/>
      <c r="W29" s="24">
        <v>5756347</v>
      </c>
      <c r="X29" s="24">
        <v>4613040</v>
      </c>
      <c r="Y29" s="24">
        <v>1143307</v>
      </c>
      <c r="Z29" s="6">
        <v>24.78</v>
      </c>
      <c r="AA29" s="22">
        <v>9226085</v>
      </c>
    </row>
    <row r="30" spans="1:27" ht="13.5">
      <c r="A30" s="5" t="s">
        <v>34</v>
      </c>
      <c r="B30" s="3"/>
      <c r="C30" s="25">
        <v>13690556</v>
      </c>
      <c r="D30" s="25"/>
      <c r="E30" s="26">
        <v>12395588</v>
      </c>
      <c r="F30" s="27">
        <v>12395588</v>
      </c>
      <c r="G30" s="27">
        <v>873974</v>
      </c>
      <c r="H30" s="27">
        <v>402604</v>
      </c>
      <c r="I30" s="27">
        <v>578666</v>
      </c>
      <c r="J30" s="27">
        <v>1855244</v>
      </c>
      <c r="K30" s="27">
        <v>1045394</v>
      </c>
      <c r="L30" s="27">
        <v>483572</v>
      </c>
      <c r="M30" s="27">
        <v>665240</v>
      </c>
      <c r="N30" s="27">
        <v>2194206</v>
      </c>
      <c r="O30" s="27"/>
      <c r="P30" s="27"/>
      <c r="Q30" s="27"/>
      <c r="R30" s="27"/>
      <c r="S30" s="27"/>
      <c r="T30" s="27"/>
      <c r="U30" s="27"/>
      <c r="V30" s="27"/>
      <c r="W30" s="27">
        <v>4049450</v>
      </c>
      <c r="X30" s="27">
        <v>6197796</v>
      </c>
      <c r="Y30" s="27">
        <v>-2148346</v>
      </c>
      <c r="Z30" s="7">
        <v>-34.66</v>
      </c>
      <c r="AA30" s="25">
        <v>12395588</v>
      </c>
    </row>
    <row r="31" spans="1:27" ht="13.5">
      <c r="A31" s="5" t="s">
        <v>35</v>
      </c>
      <c r="B31" s="3"/>
      <c r="C31" s="22">
        <v>11714235</v>
      </c>
      <c r="D31" s="22"/>
      <c r="E31" s="23">
        <v>13059154</v>
      </c>
      <c r="F31" s="24">
        <v>13059154</v>
      </c>
      <c r="G31" s="24">
        <v>1080297</v>
      </c>
      <c r="H31" s="24">
        <v>1021929</v>
      </c>
      <c r="I31" s="24">
        <v>1412813</v>
      </c>
      <c r="J31" s="24">
        <v>3515039</v>
      </c>
      <c r="K31" s="24">
        <v>1971929</v>
      </c>
      <c r="L31" s="24">
        <v>1006370</v>
      </c>
      <c r="M31" s="24">
        <v>526903</v>
      </c>
      <c r="N31" s="24">
        <v>3505202</v>
      </c>
      <c r="O31" s="24"/>
      <c r="P31" s="24"/>
      <c r="Q31" s="24"/>
      <c r="R31" s="24"/>
      <c r="S31" s="24"/>
      <c r="T31" s="24"/>
      <c r="U31" s="24"/>
      <c r="V31" s="24"/>
      <c r="W31" s="24">
        <v>7020241</v>
      </c>
      <c r="X31" s="24">
        <v>6529578</v>
      </c>
      <c r="Y31" s="24">
        <v>490663</v>
      </c>
      <c r="Z31" s="6">
        <v>7.51</v>
      </c>
      <c r="AA31" s="22">
        <v>13059154</v>
      </c>
    </row>
    <row r="32" spans="1:27" ht="13.5">
      <c r="A32" s="2" t="s">
        <v>36</v>
      </c>
      <c r="B32" s="3"/>
      <c r="C32" s="19">
        <f aca="true" t="shared" si="6" ref="C32:Y32">SUM(C33:C37)</f>
        <v>6228819</v>
      </c>
      <c r="D32" s="19">
        <f>SUM(D33:D37)</f>
        <v>0</v>
      </c>
      <c r="E32" s="20">
        <f t="shared" si="6"/>
        <v>6580842</v>
      </c>
      <c r="F32" s="21">
        <f t="shared" si="6"/>
        <v>6580842</v>
      </c>
      <c r="G32" s="21">
        <f t="shared" si="6"/>
        <v>537054</v>
      </c>
      <c r="H32" s="21">
        <f t="shared" si="6"/>
        <v>537576</v>
      </c>
      <c r="I32" s="21">
        <f t="shared" si="6"/>
        <v>610716</v>
      </c>
      <c r="J32" s="21">
        <f t="shared" si="6"/>
        <v>1685346</v>
      </c>
      <c r="K32" s="21">
        <f t="shared" si="6"/>
        <v>1095671</v>
      </c>
      <c r="L32" s="21">
        <f t="shared" si="6"/>
        <v>735711</v>
      </c>
      <c r="M32" s="21">
        <f t="shared" si="6"/>
        <v>541732</v>
      </c>
      <c r="N32" s="21">
        <f t="shared" si="6"/>
        <v>2373114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4058460</v>
      </c>
      <c r="X32" s="21">
        <f t="shared" si="6"/>
        <v>3290424</v>
      </c>
      <c r="Y32" s="21">
        <f t="shared" si="6"/>
        <v>768036</v>
      </c>
      <c r="Z32" s="4">
        <f>+IF(X32&lt;&gt;0,+(Y32/X32)*100,0)</f>
        <v>23.341551119247853</v>
      </c>
      <c r="AA32" s="19">
        <f>SUM(AA33:AA37)</f>
        <v>6580842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2229324</v>
      </c>
      <c r="D35" s="22"/>
      <c r="E35" s="23">
        <v>2316076</v>
      </c>
      <c r="F35" s="24">
        <v>2316076</v>
      </c>
      <c r="G35" s="24">
        <v>156859</v>
      </c>
      <c r="H35" s="24">
        <v>208279</v>
      </c>
      <c r="I35" s="24">
        <v>170787</v>
      </c>
      <c r="J35" s="24">
        <v>535925</v>
      </c>
      <c r="K35" s="24">
        <v>347150</v>
      </c>
      <c r="L35" s="24">
        <v>389383</v>
      </c>
      <c r="M35" s="24">
        <v>153699</v>
      </c>
      <c r="N35" s="24">
        <v>890232</v>
      </c>
      <c r="O35" s="24"/>
      <c r="P35" s="24"/>
      <c r="Q35" s="24"/>
      <c r="R35" s="24"/>
      <c r="S35" s="24"/>
      <c r="T35" s="24"/>
      <c r="U35" s="24"/>
      <c r="V35" s="24"/>
      <c r="W35" s="24">
        <v>1426157</v>
      </c>
      <c r="X35" s="24">
        <v>1158036</v>
      </c>
      <c r="Y35" s="24">
        <v>268121</v>
      </c>
      <c r="Z35" s="6">
        <v>23.15</v>
      </c>
      <c r="AA35" s="22">
        <v>2316076</v>
      </c>
    </row>
    <row r="36" spans="1:27" ht="13.5">
      <c r="A36" s="5" t="s">
        <v>40</v>
      </c>
      <c r="B36" s="3"/>
      <c r="C36" s="22">
        <v>2428225</v>
      </c>
      <c r="D36" s="22"/>
      <c r="E36" s="23">
        <v>2633803</v>
      </c>
      <c r="F36" s="24">
        <v>2633803</v>
      </c>
      <c r="G36" s="24">
        <v>232145</v>
      </c>
      <c r="H36" s="24">
        <v>202656</v>
      </c>
      <c r="I36" s="24">
        <v>212424</v>
      </c>
      <c r="J36" s="24">
        <v>647225</v>
      </c>
      <c r="K36" s="24">
        <v>419416</v>
      </c>
      <c r="L36" s="24">
        <v>176291</v>
      </c>
      <c r="M36" s="24">
        <v>208531</v>
      </c>
      <c r="N36" s="24">
        <v>804238</v>
      </c>
      <c r="O36" s="24"/>
      <c r="P36" s="24"/>
      <c r="Q36" s="24"/>
      <c r="R36" s="24"/>
      <c r="S36" s="24"/>
      <c r="T36" s="24"/>
      <c r="U36" s="24"/>
      <c r="V36" s="24"/>
      <c r="W36" s="24">
        <v>1451463</v>
      </c>
      <c r="X36" s="24">
        <v>1316904</v>
      </c>
      <c r="Y36" s="24">
        <v>134559</v>
      </c>
      <c r="Z36" s="6">
        <v>10.22</v>
      </c>
      <c r="AA36" s="22">
        <v>2633803</v>
      </c>
    </row>
    <row r="37" spans="1:27" ht="13.5">
      <c r="A37" s="5" t="s">
        <v>41</v>
      </c>
      <c r="B37" s="3"/>
      <c r="C37" s="25">
        <v>1571270</v>
      </c>
      <c r="D37" s="25"/>
      <c r="E37" s="26">
        <v>1630963</v>
      </c>
      <c r="F37" s="27">
        <v>1630963</v>
      </c>
      <c r="G37" s="27">
        <v>148050</v>
      </c>
      <c r="H37" s="27">
        <v>126641</v>
      </c>
      <c r="I37" s="27">
        <v>227505</v>
      </c>
      <c r="J37" s="27">
        <v>502196</v>
      </c>
      <c r="K37" s="27">
        <v>329105</v>
      </c>
      <c r="L37" s="27">
        <v>170037</v>
      </c>
      <c r="M37" s="27">
        <v>179502</v>
      </c>
      <c r="N37" s="27">
        <v>678644</v>
      </c>
      <c r="O37" s="27"/>
      <c r="P37" s="27"/>
      <c r="Q37" s="27"/>
      <c r="R37" s="27"/>
      <c r="S37" s="27"/>
      <c r="T37" s="27"/>
      <c r="U37" s="27"/>
      <c r="V37" s="27"/>
      <c r="W37" s="27">
        <v>1180840</v>
      </c>
      <c r="X37" s="27">
        <v>815484</v>
      </c>
      <c r="Y37" s="27">
        <v>365356</v>
      </c>
      <c r="Z37" s="7">
        <v>44.8</v>
      </c>
      <c r="AA37" s="25">
        <v>1630963</v>
      </c>
    </row>
    <row r="38" spans="1:27" ht="13.5">
      <c r="A38" s="2" t="s">
        <v>42</v>
      </c>
      <c r="B38" s="8"/>
      <c r="C38" s="19">
        <f aca="true" t="shared" si="7" ref="C38:Y38">SUM(C39:C41)</f>
        <v>10001938</v>
      </c>
      <c r="D38" s="19">
        <f>SUM(D39:D41)</f>
        <v>0</v>
      </c>
      <c r="E38" s="20">
        <f t="shared" si="7"/>
        <v>4037323</v>
      </c>
      <c r="F38" s="21">
        <f t="shared" si="7"/>
        <v>4037323</v>
      </c>
      <c r="G38" s="21">
        <f t="shared" si="7"/>
        <v>424970</v>
      </c>
      <c r="H38" s="21">
        <f t="shared" si="7"/>
        <v>240801</v>
      </c>
      <c r="I38" s="21">
        <f t="shared" si="7"/>
        <v>155322</v>
      </c>
      <c r="J38" s="21">
        <f t="shared" si="7"/>
        <v>821093</v>
      </c>
      <c r="K38" s="21">
        <f t="shared" si="7"/>
        <v>655188</v>
      </c>
      <c r="L38" s="21">
        <f t="shared" si="7"/>
        <v>223140</v>
      </c>
      <c r="M38" s="21">
        <f t="shared" si="7"/>
        <v>376754</v>
      </c>
      <c r="N38" s="21">
        <f t="shared" si="7"/>
        <v>1255082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2076175</v>
      </c>
      <c r="X38" s="21">
        <f t="shared" si="7"/>
        <v>2018664</v>
      </c>
      <c r="Y38" s="21">
        <f t="shared" si="7"/>
        <v>57511</v>
      </c>
      <c r="Z38" s="4">
        <f>+IF(X38&lt;&gt;0,+(Y38/X38)*100,0)</f>
        <v>2.8489634728711666</v>
      </c>
      <c r="AA38" s="19">
        <f>SUM(AA39:AA41)</f>
        <v>4037323</v>
      </c>
    </row>
    <row r="39" spans="1:27" ht="13.5">
      <c r="A39" s="5" t="s">
        <v>43</v>
      </c>
      <c r="B39" s="3"/>
      <c r="C39" s="22">
        <v>10001938</v>
      </c>
      <c r="D39" s="22"/>
      <c r="E39" s="23">
        <v>4037323</v>
      </c>
      <c r="F39" s="24">
        <v>4037323</v>
      </c>
      <c r="G39" s="24">
        <v>424970</v>
      </c>
      <c r="H39" s="24">
        <v>240801</v>
      </c>
      <c r="I39" s="24">
        <v>155322</v>
      </c>
      <c r="J39" s="24">
        <v>821093</v>
      </c>
      <c r="K39" s="24">
        <v>655188</v>
      </c>
      <c r="L39" s="24">
        <v>223140</v>
      </c>
      <c r="M39" s="24">
        <v>376754</v>
      </c>
      <c r="N39" s="24">
        <v>1255082</v>
      </c>
      <c r="O39" s="24"/>
      <c r="P39" s="24"/>
      <c r="Q39" s="24"/>
      <c r="R39" s="24"/>
      <c r="S39" s="24"/>
      <c r="T39" s="24"/>
      <c r="U39" s="24"/>
      <c r="V39" s="24"/>
      <c r="W39" s="24">
        <v>2076175</v>
      </c>
      <c r="X39" s="24">
        <v>2018664</v>
      </c>
      <c r="Y39" s="24">
        <v>57511</v>
      </c>
      <c r="Z39" s="6">
        <v>2.85</v>
      </c>
      <c r="AA39" s="22">
        <v>4037323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50309645</v>
      </c>
      <c r="D48" s="40">
        <f>+D28+D32+D38+D42+D47</f>
        <v>0</v>
      </c>
      <c r="E48" s="41">
        <f t="shared" si="9"/>
        <v>45298992</v>
      </c>
      <c r="F48" s="42">
        <f t="shared" si="9"/>
        <v>45298992</v>
      </c>
      <c r="G48" s="42">
        <f t="shared" si="9"/>
        <v>3678400</v>
      </c>
      <c r="H48" s="42">
        <f t="shared" si="9"/>
        <v>2959512</v>
      </c>
      <c r="I48" s="42">
        <f t="shared" si="9"/>
        <v>4368128</v>
      </c>
      <c r="J48" s="42">
        <f t="shared" si="9"/>
        <v>11006040</v>
      </c>
      <c r="K48" s="42">
        <f t="shared" si="9"/>
        <v>6029384</v>
      </c>
      <c r="L48" s="42">
        <f t="shared" si="9"/>
        <v>3113759</v>
      </c>
      <c r="M48" s="42">
        <f t="shared" si="9"/>
        <v>2811490</v>
      </c>
      <c r="N48" s="42">
        <f t="shared" si="9"/>
        <v>11954633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22960673</v>
      </c>
      <c r="X48" s="42">
        <f t="shared" si="9"/>
        <v>22649502</v>
      </c>
      <c r="Y48" s="42">
        <f t="shared" si="9"/>
        <v>311171</v>
      </c>
      <c r="Z48" s="43">
        <f>+IF(X48&lt;&gt;0,+(Y48/X48)*100,0)</f>
        <v>1.3738536061410975</v>
      </c>
      <c r="AA48" s="40">
        <f>+AA28+AA32+AA38+AA42+AA47</f>
        <v>45298992</v>
      </c>
    </row>
    <row r="49" spans="1:27" ht="13.5">
      <c r="A49" s="14" t="s">
        <v>58</v>
      </c>
      <c r="B49" s="15"/>
      <c r="C49" s="44">
        <f aca="true" t="shared" si="10" ref="C49:Y49">+C25-C48</f>
        <v>-1851513</v>
      </c>
      <c r="D49" s="44">
        <f>+D25-D48</f>
        <v>0</v>
      </c>
      <c r="E49" s="45">
        <f t="shared" si="10"/>
        <v>-5472992</v>
      </c>
      <c r="F49" s="46">
        <f t="shared" si="10"/>
        <v>-5472992</v>
      </c>
      <c r="G49" s="46">
        <f t="shared" si="10"/>
        <v>2971030</v>
      </c>
      <c r="H49" s="46">
        <f t="shared" si="10"/>
        <v>289280</v>
      </c>
      <c r="I49" s="46">
        <f t="shared" si="10"/>
        <v>-1228788</v>
      </c>
      <c r="J49" s="46">
        <f t="shared" si="10"/>
        <v>2031522</v>
      </c>
      <c r="K49" s="46">
        <f t="shared" si="10"/>
        <v>432945</v>
      </c>
      <c r="L49" s="46">
        <f t="shared" si="10"/>
        <v>-168768</v>
      </c>
      <c r="M49" s="46">
        <f t="shared" si="10"/>
        <v>232193</v>
      </c>
      <c r="N49" s="46">
        <f t="shared" si="10"/>
        <v>496370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2527892</v>
      </c>
      <c r="X49" s="46">
        <f>IF(F25=F48,0,X25-X48)</f>
        <v>-2736504</v>
      </c>
      <c r="Y49" s="46">
        <f t="shared" si="10"/>
        <v>5264396</v>
      </c>
      <c r="Z49" s="47">
        <f>+IF(X49&lt;&gt;0,+(Y49/X49)*100,0)</f>
        <v>-192.37669669037575</v>
      </c>
      <c r="AA49" s="44">
        <f>+AA25-AA48</f>
        <v>-5472992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26734321</v>
      </c>
      <c r="D5" s="19">
        <f>SUM(D6:D8)</f>
        <v>0</v>
      </c>
      <c r="E5" s="20">
        <f t="shared" si="0"/>
        <v>28679052</v>
      </c>
      <c r="F5" s="21">
        <f t="shared" si="0"/>
        <v>28679052</v>
      </c>
      <c r="G5" s="21">
        <f t="shared" si="0"/>
        <v>7074646</v>
      </c>
      <c r="H5" s="21">
        <f t="shared" si="0"/>
        <v>37651</v>
      </c>
      <c r="I5" s="21">
        <f t="shared" si="0"/>
        <v>0</v>
      </c>
      <c r="J5" s="21">
        <f t="shared" si="0"/>
        <v>7112297</v>
      </c>
      <c r="K5" s="21">
        <f t="shared" si="0"/>
        <v>1647228</v>
      </c>
      <c r="L5" s="21">
        <f t="shared" si="0"/>
        <v>4408249</v>
      </c>
      <c r="M5" s="21">
        <f t="shared" si="0"/>
        <v>2982266</v>
      </c>
      <c r="N5" s="21">
        <f t="shared" si="0"/>
        <v>9037743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16150040</v>
      </c>
      <c r="X5" s="21">
        <f t="shared" si="0"/>
        <v>18916858</v>
      </c>
      <c r="Y5" s="21">
        <f t="shared" si="0"/>
        <v>-2766818</v>
      </c>
      <c r="Z5" s="4">
        <f>+IF(X5&lt;&gt;0,+(Y5/X5)*100,0)</f>
        <v>-14.626202723517828</v>
      </c>
      <c r="AA5" s="19">
        <f>SUM(AA6:AA8)</f>
        <v>28679052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26734321</v>
      </c>
      <c r="D7" s="25"/>
      <c r="E7" s="26">
        <v>28679052</v>
      </c>
      <c r="F7" s="27">
        <v>28679052</v>
      </c>
      <c r="G7" s="27">
        <v>7074646</v>
      </c>
      <c r="H7" s="27">
        <v>37651</v>
      </c>
      <c r="I7" s="27"/>
      <c r="J7" s="27">
        <v>7112297</v>
      </c>
      <c r="K7" s="27">
        <v>1647228</v>
      </c>
      <c r="L7" s="27">
        <v>4408249</v>
      </c>
      <c r="M7" s="27">
        <v>2982266</v>
      </c>
      <c r="N7" s="27">
        <v>9037743</v>
      </c>
      <c r="O7" s="27"/>
      <c r="P7" s="27"/>
      <c r="Q7" s="27"/>
      <c r="R7" s="27"/>
      <c r="S7" s="27"/>
      <c r="T7" s="27"/>
      <c r="U7" s="27"/>
      <c r="V7" s="27"/>
      <c r="W7" s="27">
        <v>16150040</v>
      </c>
      <c r="X7" s="27">
        <v>18916858</v>
      </c>
      <c r="Y7" s="27">
        <v>-2766818</v>
      </c>
      <c r="Z7" s="7">
        <v>-14.63</v>
      </c>
      <c r="AA7" s="25">
        <v>28679052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913472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>
        <v>913472</v>
      </c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8222682</v>
      </c>
      <c r="D19" s="19">
        <f>SUM(D20:D23)</f>
        <v>0</v>
      </c>
      <c r="E19" s="20">
        <f t="shared" si="3"/>
        <v>6020181</v>
      </c>
      <c r="F19" s="21">
        <f t="shared" si="3"/>
        <v>6020181</v>
      </c>
      <c r="G19" s="21">
        <f t="shared" si="3"/>
        <v>310195</v>
      </c>
      <c r="H19" s="21">
        <f t="shared" si="3"/>
        <v>220113</v>
      </c>
      <c r="I19" s="21">
        <f t="shared" si="3"/>
        <v>0</v>
      </c>
      <c r="J19" s="21">
        <f t="shared" si="3"/>
        <v>530308</v>
      </c>
      <c r="K19" s="21">
        <f t="shared" si="3"/>
        <v>360260</v>
      </c>
      <c r="L19" s="21">
        <f t="shared" si="3"/>
        <v>236809</v>
      </c>
      <c r="M19" s="21">
        <f t="shared" si="3"/>
        <v>828233</v>
      </c>
      <c r="N19" s="21">
        <f t="shared" si="3"/>
        <v>1425302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1955610</v>
      </c>
      <c r="X19" s="21">
        <f t="shared" si="3"/>
        <v>2140248</v>
      </c>
      <c r="Y19" s="21">
        <f t="shared" si="3"/>
        <v>-184638</v>
      </c>
      <c r="Z19" s="4">
        <f>+IF(X19&lt;&gt;0,+(Y19/X19)*100,0)</f>
        <v>-8.626944167218005</v>
      </c>
      <c r="AA19" s="19">
        <f>SUM(AA20:AA23)</f>
        <v>6020181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1008764</v>
      </c>
      <c r="D21" s="22"/>
      <c r="E21" s="23">
        <v>1979596</v>
      </c>
      <c r="F21" s="24">
        <v>1979596</v>
      </c>
      <c r="G21" s="24">
        <v>75177</v>
      </c>
      <c r="H21" s="24">
        <v>73889</v>
      </c>
      <c r="I21" s="24"/>
      <c r="J21" s="24">
        <v>149066</v>
      </c>
      <c r="K21" s="24">
        <v>87647</v>
      </c>
      <c r="L21" s="24">
        <v>90344</v>
      </c>
      <c r="M21" s="24">
        <v>74719</v>
      </c>
      <c r="N21" s="24">
        <v>252710</v>
      </c>
      <c r="O21" s="24"/>
      <c r="P21" s="24"/>
      <c r="Q21" s="24"/>
      <c r="R21" s="24"/>
      <c r="S21" s="24"/>
      <c r="T21" s="24"/>
      <c r="U21" s="24"/>
      <c r="V21" s="24"/>
      <c r="W21" s="24">
        <v>401776</v>
      </c>
      <c r="X21" s="24">
        <v>984732</v>
      </c>
      <c r="Y21" s="24">
        <v>-582956</v>
      </c>
      <c r="Z21" s="6">
        <v>-59.2</v>
      </c>
      <c r="AA21" s="22">
        <v>1979596</v>
      </c>
    </row>
    <row r="22" spans="1:27" ht="13.5">
      <c r="A22" s="5" t="s">
        <v>49</v>
      </c>
      <c r="B22" s="3"/>
      <c r="C22" s="25">
        <v>555795</v>
      </c>
      <c r="D22" s="25"/>
      <c r="E22" s="26">
        <v>2571447</v>
      </c>
      <c r="F22" s="27">
        <v>2571447</v>
      </c>
      <c r="G22" s="27">
        <v>58453</v>
      </c>
      <c r="H22" s="27">
        <v>58556</v>
      </c>
      <c r="I22" s="27"/>
      <c r="J22" s="27">
        <v>117009</v>
      </c>
      <c r="K22" s="27">
        <v>58664</v>
      </c>
      <c r="L22" s="27">
        <v>58725</v>
      </c>
      <c r="M22" s="27">
        <v>58725</v>
      </c>
      <c r="N22" s="27">
        <v>176114</v>
      </c>
      <c r="O22" s="27"/>
      <c r="P22" s="27"/>
      <c r="Q22" s="27"/>
      <c r="R22" s="27"/>
      <c r="S22" s="27"/>
      <c r="T22" s="27"/>
      <c r="U22" s="27"/>
      <c r="V22" s="27"/>
      <c r="W22" s="27">
        <v>293123</v>
      </c>
      <c r="X22" s="27">
        <v>604596</v>
      </c>
      <c r="Y22" s="27">
        <v>-311473</v>
      </c>
      <c r="Z22" s="7">
        <v>-51.52</v>
      </c>
      <c r="AA22" s="25">
        <v>2571447</v>
      </c>
    </row>
    <row r="23" spans="1:27" ht="13.5">
      <c r="A23" s="5" t="s">
        <v>50</v>
      </c>
      <c r="B23" s="3"/>
      <c r="C23" s="22">
        <v>6658123</v>
      </c>
      <c r="D23" s="22"/>
      <c r="E23" s="23">
        <v>1469138</v>
      </c>
      <c r="F23" s="24">
        <v>1469138</v>
      </c>
      <c r="G23" s="24">
        <v>176565</v>
      </c>
      <c r="H23" s="24">
        <v>87668</v>
      </c>
      <c r="I23" s="24"/>
      <c r="J23" s="24">
        <v>264233</v>
      </c>
      <c r="K23" s="24">
        <v>213949</v>
      </c>
      <c r="L23" s="24">
        <v>87740</v>
      </c>
      <c r="M23" s="24">
        <v>694789</v>
      </c>
      <c r="N23" s="24">
        <v>996478</v>
      </c>
      <c r="O23" s="24"/>
      <c r="P23" s="24"/>
      <c r="Q23" s="24"/>
      <c r="R23" s="24"/>
      <c r="S23" s="24"/>
      <c r="T23" s="24"/>
      <c r="U23" s="24"/>
      <c r="V23" s="24"/>
      <c r="W23" s="24">
        <v>1260711</v>
      </c>
      <c r="X23" s="24">
        <v>550920</v>
      </c>
      <c r="Y23" s="24">
        <v>709791</v>
      </c>
      <c r="Z23" s="6">
        <v>128.84</v>
      </c>
      <c r="AA23" s="22">
        <v>1469138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35870475</v>
      </c>
      <c r="D25" s="40">
        <f>+D5+D9+D15+D19+D24</f>
        <v>0</v>
      </c>
      <c r="E25" s="41">
        <f t="shared" si="4"/>
        <v>34699233</v>
      </c>
      <c r="F25" s="42">
        <f t="shared" si="4"/>
        <v>34699233</v>
      </c>
      <c r="G25" s="42">
        <f t="shared" si="4"/>
        <v>7384841</v>
      </c>
      <c r="H25" s="42">
        <f t="shared" si="4"/>
        <v>257764</v>
      </c>
      <c r="I25" s="42">
        <f t="shared" si="4"/>
        <v>0</v>
      </c>
      <c r="J25" s="42">
        <f t="shared" si="4"/>
        <v>7642605</v>
      </c>
      <c r="K25" s="42">
        <f t="shared" si="4"/>
        <v>2007488</v>
      </c>
      <c r="L25" s="42">
        <f t="shared" si="4"/>
        <v>4645058</v>
      </c>
      <c r="M25" s="42">
        <f t="shared" si="4"/>
        <v>3810499</v>
      </c>
      <c r="N25" s="42">
        <f t="shared" si="4"/>
        <v>10463045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18105650</v>
      </c>
      <c r="X25" s="42">
        <f t="shared" si="4"/>
        <v>21057106</v>
      </c>
      <c r="Y25" s="42">
        <f t="shared" si="4"/>
        <v>-2951456</v>
      </c>
      <c r="Z25" s="43">
        <f>+IF(X25&lt;&gt;0,+(Y25/X25)*100,0)</f>
        <v>-14.016437016558687</v>
      </c>
      <c r="AA25" s="40">
        <f>+AA5+AA9+AA15+AA19+AA24</f>
        <v>34699233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15981427</v>
      </c>
      <c r="D28" s="19">
        <f>SUM(D29:D31)</f>
        <v>0</v>
      </c>
      <c r="E28" s="20">
        <f t="shared" si="5"/>
        <v>14685039</v>
      </c>
      <c r="F28" s="21">
        <f t="shared" si="5"/>
        <v>14685039</v>
      </c>
      <c r="G28" s="21">
        <f t="shared" si="5"/>
        <v>349479</v>
      </c>
      <c r="H28" s="21">
        <f t="shared" si="5"/>
        <v>877099</v>
      </c>
      <c r="I28" s="21">
        <f t="shared" si="5"/>
        <v>0</v>
      </c>
      <c r="J28" s="21">
        <f t="shared" si="5"/>
        <v>1226578</v>
      </c>
      <c r="K28" s="21">
        <f t="shared" si="5"/>
        <v>882416</v>
      </c>
      <c r="L28" s="21">
        <f t="shared" si="5"/>
        <v>710255</v>
      </c>
      <c r="M28" s="21">
        <f t="shared" si="5"/>
        <v>973453</v>
      </c>
      <c r="N28" s="21">
        <f t="shared" si="5"/>
        <v>2566124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3792702</v>
      </c>
      <c r="X28" s="21">
        <f t="shared" si="5"/>
        <v>6398988</v>
      </c>
      <c r="Y28" s="21">
        <f t="shared" si="5"/>
        <v>-2606286</v>
      </c>
      <c r="Z28" s="4">
        <f>+IF(X28&lt;&gt;0,+(Y28/X28)*100,0)</f>
        <v>-40.72965912734951</v>
      </c>
      <c r="AA28" s="19">
        <f>SUM(AA29:AA31)</f>
        <v>14685039</v>
      </c>
    </row>
    <row r="29" spans="1:27" ht="13.5">
      <c r="A29" s="5" t="s">
        <v>33</v>
      </c>
      <c r="B29" s="3"/>
      <c r="C29" s="22">
        <v>2475538</v>
      </c>
      <c r="D29" s="22"/>
      <c r="E29" s="23">
        <v>3149875</v>
      </c>
      <c r="F29" s="24">
        <v>3149875</v>
      </c>
      <c r="G29" s="24">
        <v>-47890</v>
      </c>
      <c r="H29" s="24">
        <v>372867</v>
      </c>
      <c r="I29" s="24"/>
      <c r="J29" s="24">
        <v>324977</v>
      </c>
      <c r="K29" s="24">
        <v>271229</v>
      </c>
      <c r="L29" s="24">
        <v>268281</v>
      </c>
      <c r="M29" s="24">
        <v>326964</v>
      </c>
      <c r="N29" s="24">
        <v>866474</v>
      </c>
      <c r="O29" s="24"/>
      <c r="P29" s="24"/>
      <c r="Q29" s="24"/>
      <c r="R29" s="24"/>
      <c r="S29" s="24"/>
      <c r="T29" s="24"/>
      <c r="U29" s="24"/>
      <c r="V29" s="24"/>
      <c r="W29" s="24">
        <v>1191451</v>
      </c>
      <c r="X29" s="24">
        <v>1647402</v>
      </c>
      <c r="Y29" s="24">
        <v>-455951</v>
      </c>
      <c r="Z29" s="6">
        <v>-27.68</v>
      </c>
      <c r="AA29" s="22">
        <v>3149875</v>
      </c>
    </row>
    <row r="30" spans="1:27" ht="13.5">
      <c r="A30" s="5" t="s">
        <v>34</v>
      </c>
      <c r="B30" s="3"/>
      <c r="C30" s="25">
        <v>11762731</v>
      </c>
      <c r="D30" s="25"/>
      <c r="E30" s="26">
        <v>10049924</v>
      </c>
      <c r="F30" s="27">
        <v>10049924</v>
      </c>
      <c r="G30" s="27">
        <v>259479</v>
      </c>
      <c r="H30" s="27">
        <v>385195</v>
      </c>
      <c r="I30" s="27"/>
      <c r="J30" s="27">
        <v>644674</v>
      </c>
      <c r="K30" s="27">
        <v>472394</v>
      </c>
      <c r="L30" s="27">
        <v>331857</v>
      </c>
      <c r="M30" s="27">
        <v>509959</v>
      </c>
      <c r="N30" s="27">
        <v>1314210</v>
      </c>
      <c r="O30" s="27"/>
      <c r="P30" s="27"/>
      <c r="Q30" s="27"/>
      <c r="R30" s="27"/>
      <c r="S30" s="27"/>
      <c r="T30" s="27"/>
      <c r="U30" s="27"/>
      <c r="V30" s="27"/>
      <c r="W30" s="27">
        <v>1958884</v>
      </c>
      <c r="X30" s="27">
        <v>4008966</v>
      </c>
      <c r="Y30" s="27">
        <v>-2050082</v>
      </c>
      <c r="Z30" s="7">
        <v>-51.14</v>
      </c>
      <c r="AA30" s="25">
        <v>10049924</v>
      </c>
    </row>
    <row r="31" spans="1:27" ht="13.5">
      <c r="A31" s="5" t="s">
        <v>35</v>
      </c>
      <c r="B31" s="3"/>
      <c r="C31" s="22">
        <v>1743158</v>
      </c>
      <c r="D31" s="22"/>
      <c r="E31" s="23">
        <v>1485240</v>
      </c>
      <c r="F31" s="24">
        <v>1485240</v>
      </c>
      <c r="G31" s="24">
        <v>137890</v>
      </c>
      <c r="H31" s="24">
        <v>119037</v>
      </c>
      <c r="I31" s="24"/>
      <c r="J31" s="24">
        <v>256927</v>
      </c>
      <c r="K31" s="24">
        <v>138793</v>
      </c>
      <c r="L31" s="24">
        <v>110117</v>
      </c>
      <c r="M31" s="24">
        <v>136530</v>
      </c>
      <c r="N31" s="24">
        <v>385440</v>
      </c>
      <c r="O31" s="24"/>
      <c r="P31" s="24"/>
      <c r="Q31" s="24"/>
      <c r="R31" s="24"/>
      <c r="S31" s="24"/>
      <c r="T31" s="24"/>
      <c r="U31" s="24"/>
      <c r="V31" s="24"/>
      <c r="W31" s="24">
        <v>642367</v>
      </c>
      <c r="X31" s="24">
        <v>742620</v>
      </c>
      <c r="Y31" s="24">
        <v>-100253</v>
      </c>
      <c r="Z31" s="6">
        <v>-13.5</v>
      </c>
      <c r="AA31" s="22">
        <v>1485240</v>
      </c>
    </row>
    <row r="32" spans="1:27" ht="13.5">
      <c r="A32" s="2" t="s">
        <v>36</v>
      </c>
      <c r="B32" s="3"/>
      <c r="C32" s="19">
        <f aca="true" t="shared" si="6" ref="C32:Y32">SUM(C33:C37)</f>
        <v>2636136</v>
      </c>
      <c r="D32" s="19">
        <f>SUM(D33:D37)</f>
        <v>0</v>
      </c>
      <c r="E32" s="20">
        <f t="shared" si="6"/>
        <v>2927612</v>
      </c>
      <c r="F32" s="21">
        <f t="shared" si="6"/>
        <v>2927612</v>
      </c>
      <c r="G32" s="21">
        <f t="shared" si="6"/>
        <v>142060</v>
      </c>
      <c r="H32" s="21">
        <f t="shared" si="6"/>
        <v>419488</v>
      </c>
      <c r="I32" s="21">
        <f t="shared" si="6"/>
        <v>0</v>
      </c>
      <c r="J32" s="21">
        <f t="shared" si="6"/>
        <v>561548</v>
      </c>
      <c r="K32" s="21">
        <f t="shared" si="6"/>
        <v>527691</v>
      </c>
      <c r="L32" s="21">
        <f t="shared" si="6"/>
        <v>326147</v>
      </c>
      <c r="M32" s="21">
        <f t="shared" si="6"/>
        <v>304981</v>
      </c>
      <c r="N32" s="21">
        <f t="shared" si="6"/>
        <v>1158819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1720367</v>
      </c>
      <c r="X32" s="21">
        <f t="shared" si="6"/>
        <v>1575636</v>
      </c>
      <c r="Y32" s="21">
        <f t="shared" si="6"/>
        <v>144731</v>
      </c>
      <c r="Z32" s="4">
        <f>+IF(X32&lt;&gt;0,+(Y32/X32)*100,0)</f>
        <v>9.185560624408176</v>
      </c>
      <c r="AA32" s="19">
        <f>SUM(AA33:AA37)</f>
        <v>2927612</v>
      </c>
    </row>
    <row r="33" spans="1:27" ht="13.5">
      <c r="A33" s="5" t="s">
        <v>37</v>
      </c>
      <c r="B33" s="3"/>
      <c r="C33" s="22">
        <v>2636136</v>
      </c>
      <c r="D33" s="22"/>
      <c r="E33" s="23">
        <v>2927612</v>
      </c>
      <c r="F33" s="24">
        <v>2927612</v>
      </c>
      <c r="G33" s="24">
        <v>142060</v>
      </c>
      <c r="H33" s="24">
        <v>419488</v>
      </c>
      <c r="I33" s="24"/>
      <c r="J33" s="24">
        <v>561548</v>
      </c>
      <c r="K33" s="24">
        <v>527691</v>
      </c>
      <c r="L33" s="24">
        <v>326147</v>
      </c>
      <c r="M33" s="24">
        <v>304981</v>
      </c>
      <c r="N33" s="24">
        <v>1158819</v>
      </c>
      <c r="O33" s="24"/>
      <c r="P33" s="24"/>
      <c r="Q33" s="24"/>
      <c r="R33" s="24"/>
      <c r="S33" s="24"/>
      <c r="T33" s="24"/>
      <c r="U33" s="24"/>
      <c r="V33" s="24"/>
      <c r="W33" s="24">
        <v>1720367</v>
      </c>
      <c r="X33" s="24">
        <v>1575636</v>
      </c>
      <c r="Y33" s="24">
        <v>144731</v>
      </c>
      <c r="Z33" s="6">
        <v>9.19</v>
      </c>
      <c r="AA33" s="22">
        <v>2927612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0</v>
      </c>
      <c r="Y38" s="21">
        <f t="shared" si="7"/>
        <v>0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8698439</v>
      </c>
      <c r="D42" s="19">
        <f>SUM(D43:D46)</f>
        <v>0</v>
      </c>
      <c r="E42" s="20">
        <f t="shared" si="8"/>
        <v>6707824</v>
      </c>
      <c r="F42" s="21">
        <f t="shared" si="8"/>
        <v>6707824</v>
      </c>
      <c r="G42" s="21">
        <f t="shared" si="8"/>
        <v>370963</v>
      </c>
      <c r="H42" s="21">
        <f t="shared" si="8"/>
        <v>374645</v>
      </c>
      <c r="I42" s="21">
        <f t="shared" si="8"/>
        <v>0</v>
      </c>
      <c r="J42" s="21">
        <f t="shared" si="8"/>
        <v>745608</v>
      </c>
      <c r="K42" s="21">
        <f t="shared" si="8"/>
        <v>411409</v>
      </c>
      <c r="L42" s="21">
        <f t="shared" si="8"/>
        <v>544480</v>
      </c>
      <c r="M42" s="21">
        <f t="shared" si="8"/>
        <v>566749</v>
      </c>
      <c r="N42" s="21">
        <f t="shared" si="8"/>
        <v>1522638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2268246</v>
      </c>
      <c r="X42" s="21">
        <f t="shared" si="8"/>
        <v>3474102</v>
      </c>
      <c r="Y42" s="21">
        <f t="shared" si="8"/>
        <v>-1205856</v>
      </c>
      <c r="Z42" s="4">
        <f>+IF(X42&lt;&gt;0,+(Y42/X42)*100,0)</f>
        <v>-34.70986171390477</v>
      </c>
      <c r="AA42" s="19">
        <f>SUM(AA43:AA46)</f>
        <v>6707824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4371569</v>
      </c>
      <c r="D44" s="22"/>
      <c r="E44" s="23">
        <v>2921830</v>
      </c>
      <c r="F44" s="24">
        <v>2921830</v>
      </c>
      <c r="G44" s="24">
        <v>148264</v>
      </c>
      <c r="H44" s="24">
        <v>166109</v>
      </c>
      <c r="I44" s="24"/>
      <c r="J44" s="24">
        <v>314373</v>
      </c>
      <c r="K44" s="24">
        <v>212442</v>
      </c>
      <c r="L44" s="24">
        <v>154605</v>
      </c>
      <c r="M44" s="24">
        <v>239540</v>
      </c>
      <c r="N44" s="24">
        <v>606587</v>
      </c>
      <c r="O44" s="24"/>
      <c r="P44" s="24"/>
      <c r="Q44" s="24"/>
      <c r="R44" s="24"/>
      <c r="S44" s="24"/>
      <c r="T44" s="24"/>
      <c r="U44" s="24"/>
      <c r="V44" s="24"/>
      <c r="W44" s="24">
        <v>920960</v>
      </c>
      <c r="X44" s="24">
        <v>1545354</v>
      </c>
      <c r="Y44" s="24">
        <v>-624394</v>
      </c>
      <c r="Z44" s="6">
        <v>-40.4</v>
      </c>
      <c r="AA44" s="22">
        <v>2921830</v>
      </c>
    </row>
    <row r="45" spans="1:27" ht="13.5">
      <c r="A45" s="5" t="s">
        <v>49</v>
      </c>
      <c r="B45" s="3"/>
      <c r="C45" s="25">
        <v>3359656</v>
      </c>
      <c r="D45" s="25"/>
      <c r="E45" s="26">
        <v>2404148</v>
      </c>
      <c r="F45" s="27">
        <v>2404148</v>
      </c>
      <c r="G45" s="27">
        <v>129252</v>
      </c>
      <c r="H45" s="27">
        <v>120894</v>
      </c>
      <c r="I45" s="27"/>
      <c r="J45" s="27">
        <v>250146</v>
      </c>
      <c r="K45" s="27">
        <v>108039</v>
      </c>
      <c r="L45" s="27">
        <v>121546</v>
      </c>
      <c r="M45" s="27">
        <v>145272</v>
      </c>
      <c r="N45" s="27">
        <v>374857</v>
      </c>
      <c r="O45" s="27"/>
      <c r="P45" s="27"/>
      <c r="Q45" s="27"/>
      <c r="R45" s="27"/>
      <c r="S45" s="27"/>
      <c r="T45" s="27"/>
      <c r="U45" s="27"/>
      <c r="V45" s="27"/>
      <c r="W45" s="27">
        <v>625003</v>
      </c>
      <c r="X45" s="27">
        <v>1202076</v>
      </c>
      <c r="Y45" s="27">
        <v>-577073</v>
      </c>
      <c r="Z45" s="7">
        <v>-48.01</v>
      </c>
      <c r="AA45" s="25">
        <v>2404148</v>
      </c>
    </row>
    <row r="46" spans="1:27" ht="13.5">
      <c r="A46" s="5" t="s">
        <v>50</v>
      </c>
      <c r="B46" s="3"/>
      <c r="C46" s="22">
        <v>967214</v>
      </c>
      <c r="D46" s="22"/>
      <c r="E46" s="23">
        <v>1381846</v>
      </c>
      <c r="F46" s="24">
        <v>1381846</v>
      </c>
      <c r="G46" s="24">
        <v>93447</v>
      </c>
      <c r="H46" s="24">
        <v>87642</v>
      </c>
      <c r="I46" s="24"/>
      <c r="J46" s="24">
        <v>181089</v>
      </c>
      <c r="K46" s="24">
        <v>90928</v>
      </c>
      <c r="L46" s="24">
        <v>268329</v>
      </c>
      <c r="M46" s="24">
        <v>181937</v>
      </c>
      <c r="N46" s="24">
        <v>541194</v>
      </c>
      <c r="O46" s="24"/>
      <c r="P46" s="24"/>
      <c r="Q46" s="24"/>
      <c r="R46" s="24"/>
      <c r="S46" s="24"/>
      <c r="T46" s="24"/>
      <c r="U46" s="24"/>
      <c r="V46" s="24"/>
      <c r="W46" s="24">
        <v>722283</v>
      </c>
      <c r="X46" s="24">
        <v>726672</v>
      </c>
      <c r="Y46" s="24">
        <v>-4389</v>
      </c>
      <c r="Z46" s="6">
        <v>-0.6</v>
      </c>
      <c r="AA46" s="22">
        <v>1381846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27316002</v>
      </c>
      <c r="D48" s="40">
        <f>+D28+D32+D38+D42+D47</f>
        <v>0</v>
      </c>
      <c r="E48" s="41">
        <f t="shared" si="9"/>
        <v>24320475</v>
      </c>
      <c r="F48" s="42">
        <f t="shared" si="9"/>
        <v>24320475</v>
      </c>
      <c r="G48" s="42">
        <f t="shared" si="9"/>
        <v>862502</v>
      </c>
      <c r="H48" s="42">
        <f t="shared" si="9"/>
        <v>1671232</v>
      </c>
      <c r="I48" s="42">
        <f t="shared" si="9"/>
        <v>0</v>
      </c>
      <c r="J48" s="42">
        <f t="shared" si="9"/>
        <v>2533734</v>
      </c>
      <c r="K48" s="42">
        <f t="shared" si="9"/>
        <v>1821516</v>
      </c>
      <c r="L48" s="42">
        <f t="shared" si="9"/>
        <v>1580882</v>
      </c>
      <c r="M48" s="42">
        <f t="shared" si="9"/>
        <v>1845183</v>
      </c>
      <c r="N48" s="42">
        <f t="shared" si="9"/>
        <v>5247581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7781315</v>
      </c>
      <c r="X48" s="42">
        <f t="shared" si="9"/>
        <v>11448726</v>
      </c>
      <c r="Y48" s="42">
        <f t="shared" si="9"/>
        <v>-3667411</v>
      </c>
      <c r="Z48" s="43">
        <f>+IF(X48&lt;&gt;0,+(Y48/X48)*100,0)</f>
        <v>-32.03335462827916</v>
      </c>
      <c r="AA48" s="40">
        <f>+AA28+AA32+AA38+AA42+AA47</f>
        <v>24320475</v>
      </c>
    </row>
    <row r="49" spans="1:27" ht="13.5">
      <c r="A49" s="14" t="s">
        <v>58</v>
      </c>
      <c r="B49" s="15"/>
      <c r="C49" s="44">
        <f aca="true" t="shared" si="10" ref="C49:Y49">+C25-C48</f>
        <v>8554473</v>
      </c>
      <c r="D49" s="44">
        <f>+D25-D48</f>
        <v>0</v>
      </c>
      <c r="E49" s="45">
        <f t="shared" si="10"/>
        <v>10378758</v>
      </c>
      <c r="F49" s="46">
        <f t="shared" si="10"/>
        <v>10378758</v>
      </c>
      <c r="G49" s="46">
        <f t="shared" si="10"/>
        <v>6522339</v>
      </c>
      <c r="H49" s="46">
        <f t="shared" si="10"/>
        <v>-1413468</v>
      </c>
      <c r="I49" s="46">
        <f t="shared" si="10"/>
        <v>0</v>
      </c>
      <c r="J49" s="46">
        <f t="shared" si="10"/>
        <v>5108871</v>
      </c>
      <c r="K49" s="46">
        <f t="shared" si="10"/>
        <v>185972</v>
      </c>
      <c r="L49" s="46">
        <f t="shared" si="10"/>
        <v>3064176</v>
      </c>
      <c r="M49" s="46">
        <f t="shared" si="10"/>
        <v>1965316</v>
      </c>
      <c r="N49" s="46">
        <f t="shared" si="10"/>
        <v>5215464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10324335</v>
      </c>
      <c r="X49" s="46">
        <f>IF(F25=F48,0,X25-X48)</f>
        <v>9608380</v>
      </c>
      <c r="Y49" s="46">
        <f t="shared" si="10"/>
        <v>715955</v>
      </c>
      <c r="Z49" s="47">
        <f>+IF(X49&lt;&gt;0,+(Y49/X49)*100,0)</f>
        <v>7.45136016685435</v>
      </c>
      <c r="AA49" s="44">
        <f>+AA25-AA48</f>
        <v>10378758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60396711</v>
      </c>
      <c r="D5" s="19">
        <f>SUM(D6:D8)</f>
        <v>0</v>
      </c>
      <c r="E5" s="20">
        <f t="shared" si="0"/>
        <v>89799624</v>
      </c>
      <c r="F5" s="21">
        <f t="shared" si="0"/>
        <v>89799624</v>
      </c>
      <c r="G5" s="21">
        <f t="shared" si="0"/>
        <v>44056766</v>
      </c>
      <c r="H5" s="21">
        <f t="shared" si="0"/>
        <v>4356064</v>
      </c>
      <c r="I5" s="21">
        <f t="shared" si="0"/>
        <v>218453</v>
      </c>
      <c r="J5" s="21">
        <f t="shared" si="0"/>
        <v>48631283</v>
      </c>
      <c r="K5" s="21">
        <f t="shared" si="0"/>
        <v>1280099</v>
      </c>
      <c r="L5" s="21">
        <f t="shared" si="0"/>
        <v>17017008</v>
      </c>
      <c r="M5" s="21">
        <f t="shared" si="0"/>
        <v>1252387</v>
      </c>
      <c r="N5" s="21">
        <f t="shared" si="0"/>
        <v>19549494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68180777</v>
      </c>
      <c r="X5" s="21">
        <f t="shared" si="0"/>
        <v>44899812</v>
      </c>
      <c r="Y5" s="21">
        <f t="shared" si="0"/>
        <v>23280965</v>
      </c>
      <c r="Z5" s="4">
        <f>+IF(X5&lt;&gt;0,+(Y5/X5)*100,0)</f>
        <v>51.85091866308929</v>
      </c>
      <c r="AA5" s="19">
        <f>SUM(AA6:AA8)</f>
        <v>89799624</v>
      </c>
    </row>
    <row r="6" spans="1:27" ht="13.5">
      <c r="A6" s="5" t="s">
        <v>33</v>
      </c>
      <c r="B6" s="3"/>
      <c r="C6" s="22">
        <v>2351499</v>
      </c>
      <c r="D6" s="22"/>
      <c r="E6" s="23">
        <v>2960630</v>
      </c>
      <c r="F6" s="24">
        <v>2960630</v>
      </c>
      <c r="G6" s="24"/>
      <c r="H6" s="24">
        <v>2022</v>
      </c>
      <c r="I6" s="24"/>
      <c r="J6" s="24">
        <v>2022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2022</v>
      </c>
      <c r="X6" s="24">
        <v>1480314</v>
      </c>
      <c r="Y6" s="24">
        <v>-1478292</v>
      </c>
      <c r="Z6" s="6">
        <v>-99.86</v>
      </c>
      <c r="AA6" s="22">
        <v>2960630</v>
      </c>
    </row>
    <row r="7" spans="1:27" ht="13.5">
      <c r="A7" s="5" t="s">
        <v>34</v>
      </c>
      <c r="B7" s="3"/>
      <c r="C7" s="25">
        <v>58035984</v>
      </c>
      <c r="D7" s="25"/>
      <c r="E7" s="26">
        <v>86078704</v>
      </c>
      <c r="F7" s="27">
        <v>86078704</v>
      </c>
      <c r="G7" s="27">
        <v>44055997</v>
      </c>
      <c r="H7" s="27">
        <v>4353273</v>
      </c>
      <c r="I7" s="27">
        <v>217684</v>
      </c>
      <c r="J7" s="27">
        <v>48626954</v>
      </c>
      <c r="K7" s="27">
        <v>1279330</v>
      </c>
      <c r="L7" s="27">
        <v>17016239</v>
      </c>
      <c r="M7" s="27">
        <v>1250849</v>
      </c>
      <c r="N7" s="27">
        <v>19546418</v>
      </c>
      <c r="O7" s="27"/>
      <c r="P7" s="27"/>
      <c r="Q7" s="27"/>
      <c r="R7" s="27"/>
      <c r="S7" s="27"/>
      <c r="T7" s="27"/>
      <c r="U7" s="27"/>
      <c r="V7" s="27"/>
      <c r="W7" s="27">
        <v>68173372</v>
      </c>
      <c r="X7" s="27">
        <v>43039350</v>
      </c>
      <c r="Y7" s="27">
        <v>25134022</v>
      </c>
      <c r="Z7" s="7">
        <v>58.4</v>
      </c>
      <c r="AA7" s="25">
        <v>86078704</v>
      </c>
    </row>
    <row r="8" spans="1:27" ht="13.5">
      <c r="A8" s="5" t="s">
        <v>35</v>
      </c>
      <c r="B8" s="3"/>
      <c r="C8" s="22">
        <v>9228</v>
      </c>
      <c r="D8" s="22"/>
      <c r="E8" s="23">
        <v>760290</v>
      </c>
      <c r="F8" s="24">
        <v>760290</v>
      </c>
      <c r="G8" s="24">
        <v>769</v>
      </c>
      <c r="H8" s="24">
        <v>769</v>
      </c>
      <c r="I8" s="24">
        <v>769</v>
      </c>
      <c r="J8" s="24">
        <v>2307</v>
      </c>
      <c r="K8" s="24">
        <v>769</v>
      </c>
      <c r="L8" s="24">
        <v>769</v>
      </c>
      <c r="M8" s="24">
        <v>1538</v>
      </c>
      <c r="N8" s="24">
        <v>3076</v>
      </c>
      <c r="O8" s="24"/>
      <c r="P8" s="24"/>
      <c r="Q8" s="24"/>
      <c r="R8" s="24"/>
      <c r="S8" s="24"/>
      <c r="T8" s="24"/>
      <c r="U8" s="24"/>
      <c r="V8" s="24"/>
      <c r="W8" s="24">
        <v>5383</v>
      </c>
      <c r="X8" s="24">
        <v>380148</v>
      </c>
      <c r="Y8" s="24">
        <v>-374765</v>
      </c>
      <c r="Z8" s="6">
        <v>-98.58</v>
      </c>
      <c r="AA8" s="22">
        <v>760290</v>
      </c>
    </row>
    <row r="9" spans="1:27" ht="13.5">
      <c r="A9" s="2" t="s">
        <v>36</v>
      </c>
      <c r="B9" s="3"/>
      <c r="C9" s="19">
        <f aca="true" t="shared" si="1" ref="C9:Y9">SUM(C10:C14)</f>
        <v>12414192</v>
      </c>
      <c r="D9" s="19">
        <f>SUM(D10:D14)</f>
        <v>0</v>
      </c>
      <c r="E9" s="20">
        <f t="shared" si="1"/>
        <v>7259672</v>
      </c>
      <c r="F9" s="21">
        <f t="shared" si="1"/>
        <v>7259672</v>
      </c>
      <c r="G9" s="21">
        <f t="shared" si="1"/>
        <v>859310</v>
      </c>
      <c r="H9" s="21">
        <f t="shared" si="1"/>
        <v>478513</v>
      </c>
      <c r="I9" s="21">
        <f t="shared" si="1"/>
        <v>804683</v>
      </c>
      <c r="J9" s="21">
        <f t="shared" si="1"/>
        <v>2142506</v>
      </c>
      <c r="K9" s="21">
        <f t="shared" si="1"/>
        <v>1226176</v>
      </c>
      <c r="L9" s="21">
        <f t="shared" si="1"/>
        <v>537459</v>
      </c>
      <c r="M9" s="21">
        <f t="shared" si="1"/>
        <v>378163</v>
      </c>
      <c r="N9" s="21">
        <f t="shared" si="1"/>
        <v>2141798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4284304</v>
      </c>
      <c r="X9" s="21">
        <f t="shared" si="1"/>
        <v>3629832</v>
      </c>
      <c r="Y9" s="21">
        <f t="shared" si="1"/>
        <v>654472</v>
      </c>
      <c r="Z9" s="4">
        <f>+IF(X9&lt;&gt;0,+(Y9/X9)*100,0)</f>
        <v>18.030366143667255</v>
      </c>
      <c r="AA9" s="19">
        <f>SUM(AA10:AA14)</f>
        <v>7259672</v>
      </c>
    </row>
    <row r="10" spans="1:27" ht="13.5">
      <c r="A10" s="5" t="s">
        <v>37</v>
      </c>
      <c r="B10" s="3"/>
      <c r="C10" s="22">
        <v>821426</v>
      </c>
      <c r="D10" s="22"/>
      <c r="E10" s="23">
        <v>260534</v>
      </c>
      <c r="F10" s="24">
        <v>260534</v>
      </c>
      <c r="G10" s="24">
        <v>72440</v>
      </c>
      <c r="H10" s="24">
        <v>13583</v>
      </c>
      <c r="I10" s="24">
        <v>11933</v>
      </c>
      <c r="J10" s="24">
        <v>97956</v>
      </c>
      <c r="K10" s="24">
        <v>19485</v>
      </c>
      <c r="L10" s="24">
        <v>16469</v>
      </c>
      <c r="M10" s="24">
        <v>14306</v>
      </c>
      <c r="N10" s="24">
        <v>50260</v>
      </c>
      <c r="O10" s="24"/>
      <c r="P10" s="24"/>
      <c r="Q10" s="24"/>
      <c r="R10" s="24"/>
      <c r="S10" s="24"/>
      <c r="T10" s="24"/>
      <c r="U10" s="24"/>
      <c r="V10" s="24"/>
      <c r="W10" s="24">
        <v>148216</v>
      </c>
      <c r="X10" s="24">
        <v>130266</v>
      </c>
      <c r="Y10" s="24">
        <v>17950</v>
      </c>
      <c r="Z10" s="6">
        <v>13.78</v>
      </c>
      <c r="AA10" s="22">
        <v>260534</v>
      </c>
    </row>
    <row r="11" spans="1:27" ht="13.5">
      <c r="A11" s="5" t="s">
        <v>38</v>
      </c>
      <c r="B11" s="3"/>
      <c r="C11" s="22">
        <v>2013215</v>
      </c>
      <c r="D11" s="22"/>
      <c r="E11" s="23">
        <v>9555</v>
      </c>
      <c r="F11" s="24">
        <v>9555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4776</v>
      </c>
      <c r="Y11" s="24">
        <v>-4776</v>
      </c>
      <c r="Z11" s="6">
        <v>-100</v>
      </c>
      <c r="AA11" s="22">
        <v>9555</v>
      </c>
    </row>
    <row r="12" spans="1:27" ht="13.5">
      <c r="A12" s="5" t="s">
        <v>39</v>
      </c>
      <c r="B12" s="3"/>
      <c r="C12" s="22">
        <v>795796</v>
      </c>
      <c r="D12" s="22"/>
      <c r="E12" s="23">
        <v>6989583</v>
      </c>
      <c r="F12" s="24">
        <v>6989583</v>
      </c>
      <c r="G12" s="24">
        <v>786870</v>
      </c>
      <c r="H12" s="24">
        <v>464930</v>
      </c>
      <c r="I12" s="24">
        <v>792750</v>
      </c>
      <c r="J12" s="24">
        <v>2044550</v>
      </c>
      <c r="K12" s="24">
        <v>1206691</v>
      </c>
      <c r="L12" s="24">
        <v>520990</v>
      </c>
      <c r="M12" s="24">
        <v>363857</v>
      </c>
      <c r="N12" s="24">
        <v>2091538</v>
      </c>
      <c r="O12" s="24"/>
      <c r="P12" s="24"/>
      <c r="Q12" s="24"/>
      <c r="R12" s="24"/>
      <c r="S12" s="24"/>
      <c r="T12" s="24"/>
      <c r="U12" s="24"/>
      <c r="V12" s="24"/>
      <c r="W12" s="24">
        <v>4136088</v>
      </c>
      <c r="X12" s="24">
        <v>3494790</v>
      </c>
      <c r="Y12" s="24">
        <v>641298</v>
      </c>
      <c r="Z12" s="6">
        <v>18.35</v>
      </c>
      <c r="AA12" s="22">
        <v>6989583</v>
      </c>
    </row>
    <row r="13" spans="1:27" ht="13.5">
      <c r="A13" s="5" t="s">
        <v>40</v>
      </c>
      <c r="B13" s="3"/>
      <c r="C13" s="22">
        <v>8783755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148</v>
      </c>
      <c r="D15" s="19">
        <f>SUM(D16:D18)</f>
        <v>0</v>
      </c>
      <c r="E15" s="20">
        <f t="shared" si="2"/>
        <v>21178000</v>
      </c>
      <c r="F15" s="21">
        <f t="shared" si="2"/>
        <v>21178000</v>
      </c>
      <c r="G15" s="21">
        <f t="shared" si="2"/>
        <v>0</v>
      </c>
      <c r="H15" s="21">
        <f t="shared" si="2"/>
        <v>17503000</v>
      </c>
      <c r="I15" s="21">
        <f t="shared" si="2"/>
        <v>0</v>
      </c>
      <c r="J15" s="21">
        <f t="shared" si="2"/>
        <v>17503000</v>
      </c>
      <c r="K15" s="21">
        <f t="shared" si="2"/>
        <v>0</v>
      </c>
      <c r="L15" s="21">
        <f t="shared" si="2"/>
        <v>3000000</v>
      </c>
      <c r="M15" s="21">
        <f t="shared" si="2"/>
        <v>0</v>
      </c>
      <c r="N15" s="21">
        <f t="shared" si="2"/>
        <v>3000000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20503000</v>
      </c>
      <c r="X15" s="21">
        <f t="shared" si="2"/>
        <v>10588998</v>
      </c>
      <c r="Y15" s="21">
        <f t="shared" si="2"/>
        <v>9914002</v>
      </c>
      <c r="Z15" s="4">
        <f>+IF(X15&lt;&gt;0,+(Y15/X15)*100,0)</f>
        <v>93.6254969544805</v>
      </c>
      <c r="AA15" s="19">
        <f>SUM(AA16:AA18)</f>
        <v>21178000</v>
      </c>
    </row>
    <row r="16" spans="1:27" ht="13.5">
      <c r="A16" s="5" t="s">
        <v>43</v>
      </c>
      <c r="B16" s="3"/>
      <c r="C16" s="22">
        <v>148</v>
      </c>
      <c r="D16" s="22"/>
      <c r="E16" s="23">
        <v>21178000</v>
      </c>
      <c r="F16" s="24">
        <v>21178000</v>
      </c>
      <c r="G16" s="24"/>
      <c r="H16" s="24">
        <v>17503000</v>
      </c>
      <c r="I16" s="24"/>
      <c r="J16" s="24">
        <v>17503000</v>
      </c>
      <c r="K16" s="24"/>
      <c r="L16" s="24">
        <v>3000000</v>
      </c>
      <c r="M16" s="24"/>
      <c r="N16" s="24">
        <v>3000000</v>
      </c>
      <c r="O16" s="24"/>
      <c r="P16" s="24"/>
      <c r="Q16" s="24"/>
      <c r="R16" s="24"/>
      <c r="S16" s="24"/>
      <c r="T16" s="24"/>
      <c r="U16" s="24"/>
      <c r="V16" s="24"/>
      <c r="W16" s="24">
        <v>20503000</v>
      </c>
      <c r="X16" s="24">
        <v>10588998</v>
      </c>
      <c r="Y16" s="24">
        <v>9914002</v>
      </c>
      <c r="Z16" s="6">
        <v>93.63</v>
      </c>
      <c r="AA16" s="22">
        <v>21178000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105682549</v>
      </c>
      <c r="D19" s="19">
        <f>SUM(D20:D23)</f>
        <v>0</v>
      </c>
      <c r="E19" s="20">
        <f t="shared" si="3"/>
        <v>89012875</v>
      </c>
      <c r="F19" s="21">
        <f t="shared" si="3"/>
        <v>89012875</v>
      </c>
      <c r="G19" s="21">
        <f t="shared" si="3"/>
        <v>6203984</v>
      </c>
      <c r="H19" s="21">
        <f t="shared" si="3"/>
        <v>3939022</v>
      </c>
      <c r="I19" s="21">
        <f t="shared" si="3"/>
        <v>5283374</v>
      </c>
      <c r="J19" s="21">
        <f t="shared" si="3"/>
        <v>15426380</v>
      </c>
      <c r="K19" s="21">
        <f t="shared" si="3"/>
        <v>6476295</v>
      </c>
      <c r="L19" s="21">
        <f t="shared" si="3"/>
        <v>6592827</v>
      </c>
      <c r="M19" s="21">
        <f t="shared" si="3"/>
        <v>6817891</v>
      </c>
      <c r="N19" s="21">
        <f t="shared" si="3"/>
        <v>19887013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35313393</v>
      </c>
      <c r="X19" s="21">
        <f t="shared" si="3"/>
        <v>44506440</v>
      </c>
      <c r="Y19" s="21">
        <f t="shared" si="3"/>
        <v>-9193047</v>
      </c>
      <c r="Z19" s="4">
        <f>+IF(X19&lt;&gt;0,+(Y19/X19)*100,0)</f>
        <v>-20.65554333260535</v>
      </c>
      <c r="AA19" s="19">
        <f>SUM(AA20:AA23)</f>
        <v>89012875</v>
      </c>
    </row>
    <row r="20" spans="1:27" ht="13.5">
      <c r="A20" s="5" t="s">
        <v>47</v>
      </c>
      <c r="B20" s="3"/>
      <c r="C20" s="22">
        <v>60310612</v>
      </c>
      <c r="D20" s="22"/>
      <c r="E20" s="23">
        <v>62283265</v>
      </c>
      <c r="F20" s="24">
        <v>62283265</v>
      </c>
      <c r="G20" s="24">
        <v>4206875</v>
      </c>
      <c r="H20" s="24">
        <v>2468118</v>
      </c>
      <c r="I20" s="24">
        <v>3286327</v>
      </c>
      <c r="J20" s="24">
        <v>9961320</v>
      </c>
      <c r="K20" s="24">
        <v>3983955</v>
      </c>
      <c r="L20" s="24">
        <v>4501251</v>
      </c>
      <c r="M20" s="24">
        <v>4652812</v>
      </c>
      <c r="N20" s="24">
        <v>13138018</v>
      </c>
      <c r="O20" s="24"/>
      <c r="P20" s="24"/>
      <c r="Q20" s="24"/>
      <c r="R20" s="24"/>
      <c r="S20" s="24"/>
      <c r="T20" s="24"/>
      <c r="U20" s="24"/>
      <c r="V20" s="24"/>
      <c r="W20" s="24">
        <v>23099338</v>
      </c>
      <c r="X20" s="24">
        <v>31141632</v>
      </c>
      <c r="Y20" s="24">
        <v>-8042294</v>
      </c>
      <c r="Z20" s="6">
        <v>-25.82</v>
      </c>
      <c r="AA20" s="22">
        <v>62283265</v>
      </c>
    </row>
    <row r="21" spans="1:27" ht="13.5">
      <c r="A21" s="5" t="s">
        <v>48</v>
      </c>
      <c r="B21" s="3"/>
      <c r="C21" s="22">
        <v>22125432</v>
      </c>
      <c r="D21" s="22"/>
      <c r="E21" s="23">
        <v>13865730</v>
      </c>
      <c r="F21" s="24">
        <v>13865730</v>
      </c>
      <c r="G21" s="24">
        <v>932283</v>
      </c>
      <c r="H21" s="24">
        <v>403792</v>
      </c>
      <c r="I21" s="24">
        <v>931037</v>
      </c>
      <c r="J21" s="24">
        <v>2267112</v>
      </c>
      <c r="K21" s="24">
        <v>1434121</v>
      </c>
      <c r="L21" s="24">
        <v>1003027</v>
      </c>
      <c r="M21" s="24">
        <v>1101372</v>
      </c>
      <c r="N21" s="24">
        <v>3538520</v>
      </c>
      <c r="O21" s="24"/>
      <c r="P21" s="24"/>
      <c r="Q21" s="24"/>
      <c r="R21" s="24"/>
      <c r="S21" s="24"/>
      <c r="T21" s="24"/>
      <c r="U21" s="24"/>
      <c r="V21" s="24"/>
      <c r="W21" s="24">
        <v>5805632</v>
      </c>
      <c r="X21" s="24">
        <v>6932868</v>
      </c>
      <c r="Y21" s="24">
        <v>-1127236</v>
      </c>
      <c r="Z21" s="6">
        <v>-16.26</v>
      </c>
      <c r="AA21" s="22">
        <v>13865730</v>
      </c>
    </row>
    <row r="22" spans="1:27" ht="13.5">
      <c r="A22" s="5" t="s">
        <v>49</v>
      </c>
      <c r="B22" s="3"/>
      <c r="C22" s="25">
        <v>13623827</v>
      </c>
      <c r="D22" s="25"/>
      <c r="E22" s="26">
        <v>7517575</v>
      </c>
      <c r="F22" s="27">
        <v>7517575</v>
      </c>
      <c r="G22" s="27">
        <v>626515</v>
      </c>
      <c r="H22" s="27">
        <v>628857</v>
      </c>
      <c r="I22" s="27">
        <v>629389</v>
      </c>
      <c r="J22" s="27">
        <v>1884761</v>
      </c>
      <c r="K22" s="27">
        <v>621947</v>
      </c>
      <c r="L22" s="27">
        <v>635640</v>
      </c>
      <c r="M22" s="27">
        <v>626704</v>
      </c>
      <c r="N22" s="27">
        <v>1884291</v>
      </c>
      <c r="O22" s="27"/>
      <c r="P22" s="27"/>
      <c r="Q22" s="27"/>
      <c r="R22" s="27"/>
      <c r="S22" s="27"/>
      <c r="T22" s="27"/>
      <c r="U22" s="27"/>
      <c r="V22" s="27"/>
      <c r="W22" s="27">
        <v>3769052</v>
      </c>
      <c r="X22" s="27">
        <v>3758790</v>
      </c>
      <c r="Y22" s="27">
        <v>10262</v>
      </c>
      <c r="Z22" s="7">
        <v>0.27</v>
      </c>
      <c r="AA22" s="25">
        <v>7517575</v>
      </c>
    </row>
    <row r="23" spans="1:27" ht="13.5">
      <c r="A23" s="5" t="s">
        <v>50</v>
      </c>
      <c r="B23" s="3"/>
      <c r="C23" s="22">
        <v>9622678</v>
      </c>
      <c r="D23" s="22"/>
      <c r="E23" s="23">
        <v>5346305</v>
      </c>
      <c r="F23" s="24">
        <v>5346305</v>
      </c>
      <c r="G23" s="24">
        <v>438311</v>
      </c>
      <c r="H23" s="24">
        <v>438255</v>
      </c>
      <c r="I23" s="24">
        <v>436621</v>
      </c>
      <c r="J23" s="24">
        <v>1313187</v>
      </c>
      <c r="K23" s="24">
        <v>436272</v>
      </c>
      <c r="L23" s="24">
        <v>452909</v>
      </c>
      <c r="M23" s="24">
        <v>437003</v>
      </c>
      <c r="N23" s="24">
        <v>1326184</v>
      </c>
      <c r="O23" s="24"/>
      <c r="P23" s="24"/>
      <c r="Q23" s="24"/>
      <c r="R23" s="24"/>
      <c r="S23" s="24"/>
      <c r="T23" s="24"/>
      <c r="U23" s="24"/>
      <c r="V23" s="24"/>
      <c r="W23" s="24">
        <v>2639371</v>
      </c>
      <c r="X23" s="24">
        <v>2673150</v>
      </c>
      <c r="Y23" s="24">
        <v>-33779</v>
      </c>
      <c r="Z23" s="6">
        <v>-1.26</v>
      </c>
      <c r="AA23" s="22">
        <v>5346305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178493600</v>
      </c>
      <c r="D25" s="40">
        <f>+D5+D9+D15+D19+D24</f>
        <v>0</v>
      </c>
      <c r="E25" s="41">
        <f t="shared" si="4"/>
        <v>207250171</v>
      </c>
      <c r="F25" s="42">
        <f t="shared" si="4"/>
        <v>207250171</v>
      </c>
      <c r="G25" s="42">
        <f t="shared" si="4"/>
        <v>51120060</v>
      </c>
      <c r="H25" s="42">
        <f t="shared" si="4"/>
        <v>26276599</v>
      </c>
      <c r="I25" s="42">
        <f t="shared" si="4"/>
        <v>6306510</v>
      </c>
      <c r="J25" s="42">
        <f t="shared" si="4"/>
        <v>83703169</v>
      </c>
      <c r="K25" s="42">
        <f t="shared" si="4"/>
        <v>8982570</v>
      </c>
      <c r="L25" s="42">
        <f t="shared" si="4"/>
        <v>27147294</v>
      </c>
      <c r="M25" s="42">
        <f t="shared" si="4"/>
        <v>8448441</v>
      </c>
      <c r="N25" s="42">
        <f t="shared" si="4"/>
        <v>44578305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128281474</v>
      </c>
      <c r="X25" s="42">
        <f t="shared" si="4"/>
        <v>103625082</v>
      </c>
      <c r="Y25" s="42">
        <f t="shared" si="4"/>
        <v>24656392</v>
      </c>
      <c r="Z25" s="43">
        <f>+IF(X25&lt;&gt;0,+(Y25/X25)*100,0)</f>
        <v>23.793845586534733</v>
      </c>
      <c r="AA25" s="40">
        <f>+AA5+AA9+AA15+AA19+AA24</f>
        <v>207250171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115961221</v>
      </c>
      <c r="D28" s="19">
        <f>SUM(D29:D31)</f>
        <v>0</v>
      </c>
      <c r="E28" s="20">
        <f t="shared" si="5"/>
        <v>58836627</v>
      </c>
      <c r="F28" s="21">
        <f t="shared" si="5"/>
        <v>58836627</v>
      </c>
      <c r="G28" s="21">
        <f t="shared" si="5"/>
        <v>3366863</v>
      </c>
      <c r="H28" s="21">
        <f t="shared" si="5"/>
        <v>3923270</v>
      </c>
      <c r="I28" s="21">
        <f t="shared" si="5"/>
        <v>3750400</v>
      </c>
      <c r="J28" s="21">
        <f t="shared" si="5"/>
        <v>11040533</v>
      </c>
      <c r="K28" s="21">
        <f t="shared" si="5"/>
        <v>4842128</v>
      </c>
      <c r="L28" s="21">
        <f t="shared" si="5"/>
        <v>5423490</v>
      </c>
      <c r="M28" s="21">
        <f t="shared" si="5"/>
        <v>4823050</v>
      </c>
      <c r="N28" s="21">
        <f t="shared" si="5"/>
        <v>15088668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26129201</v>
      </c>
      <c r="X28" s="21">
        <f t="shared" si="5"/>
        <v>29418306</v>
      </c>
      <c r="Y28" s="21">
        <f t="shared" si="5"/>
        <v>-3289105</v>
      </c>
      <c r="Z28" s="4">
        <f>+IF(X28&lt;&gt;0,+(Y28/X28)*100,0)</f>
        <v>-11.18047041865701</v>
      </c>
      <c r="AA28" s="19">
        <f>SUM(AA29:AA31)</f>
        <v>58836627</v>
      </c>
    </row>
    <row r="29" spans="1:27" ht="13.5">
      <c r="A29" s="5" t="s">
        <v>33</v>
      </c>
      <c r="B29" s="3"/>
      <c r="C29" s="22">
        <v>15369050</v>
      </c>
      <c r="D29" s="22"/>
      <c r="E29" s="23">
        <v>13220298</v>
      </c>
      <c r="F29" s="24">
        <v>13220298</v>
      </c>
      <c r="G29" s="24">
        <v>928047</v>
      </c>
      <c r="H29" s="24">
        <v>897143</v>
      </c>
      <c r="I29" s="24">
        <v>925163</v>
      </c>
      <c r="J29" s="24">
        <v>2750353</v>
      </c>
      <c r="K29" s="24">
        <v>905809</v>
      </c>
      <c r="L29" s="24">
        <v>930957</v>
      </c>
      <c r="M29" s="24">
        <v>1385008</v>
      </c>
      <c r="N29" s="24">
        <v>3221774</v>
      </c>
      <c r="O29" s="24"/>
      <c r="P29" s="24"/>
      <c r="Q29" s="24"/>
      <c r="R29" s="24"/>
      <c r="S29" s="24"/>
      <c r="T29" s="24"/>
      <c r="U29" s="24"/>
      <c r="V29" s="24"/>
      <c r="W29" s="24">
        <v>5972127</v>
      </c>
      <c r="X29" s="24">
        <v>6610146</v>
      </c>
      <c r="Y29" s="24">
        <v>-638019</v>
      </c>
      <c r="Z29" s="6">
        <v>-9.65</v>
      </c>
      <c r="AA29" s="22">
        <v>13220298</v>
      </c>
    </row>
    <row r="30" spans="1:27" ht="13.5">
      <c r="A30" s="5" t="s">
        <v>34</v>
      </c>
      <c r="B30" s="3"/>
      <c r="C30" s="25">
        <v>87169080</v>
      </c>
      <c r="D30" s="25"/>
      <c r="E30" s="26">
        <v>34921635</v>
      </c>
      <c r="F30" s="27">
        <v>34921635</v>
      </c>
      <c r="G30" s="27">
        <v>1585339</v>
      </c>
      <c r="H30" s="27">
        <v>1863898</v>
      </c>
      <c r="I30" s="27">
        <v>1900114</v>
      </c>
      <c r="J30" s="27">
        <v>5349351</v>
      </c>
      <c r="K30" s="27">
        <v>2157090</v>
      </c>
      <c r="L30" s="27">
        <v>2492645</v>
      </c>
      <c r="M30" s="27">
        <v>1854206</v>
      </c>
      <c r="N30" s="27">
        <v>6503941</v>
      </c>
      <c r="O30" s="27"/>
      <c r="P30" s="27"/>
      <c r="Q30" s="27"/>
      <c r="R30" s="27"/>
      <c r="S30" s="27"/>
      <c r="T30" s="27"/>
      <c r="U30" s="27"/>
      <c r="V30" s="27"/>
      <c r="W30" s="27">
        <v>11853292</v>
      </c>
      <c r="X30" s="27">
        <v>17460816</v>
      </c>
      <c r="Y30" s="27">
        <v>-5607524</v>
      </c>
      <c r="Z30" s="7">
        <v>-32.11</v>
      </c>
      <c r="AA30" s="25">
        <v>34921635</v>
      </c>
    </row>
    <row r="31" spans="1:27" ht="13.5">
      <c r="A31" s="5" t="s">
        <v>35</v>
      </c>
      <c r="B31" s="3"/>
      <c r="C31" s="22">
        <v>13423091</v>
      </c>
      <c r="D31" s="22"/>
      <c r="E31" s="23">
        <v>10694694</v>
      </c>
      <c r="F31" s="24">
        <v>10694694</v>
      </c>
      <c r="G31" s="24">
        <v>853477</v>
      </c>
      <c r="H31" s="24">
        <v>1162229</v>
      </c>
      <c r="I31" s="24">
        <v>925123</v>
      </c>
      <c r="J31" s="24">
        <v>2940829</v>
      </c>
      <c r="K31" s="24">
        <v>1779229</v>
      </c>
      <c r="L31" s="24">
        <v>1999888</v>
      </c>
      <c r="M31" s="24">
        <v>1583836</v>
      </c>
      <c r="N31" s="24">
        <v>5362953</v>
      </c>
      <c r="O31" s="24"/>
      <c r="P31" s="24"/>
      <c r="Q31" s="24"/>
      <c r="R31" s="24"/>
      <c r="S31" s="24"/>
      <c r="T31" s="24"/>
      <c r="U31" s="24"/>
      <c r="V31" s="24"/>
      <c r="W31" s="24">
        <v>8303782</v>
      </c>
      <c r="X31" s="24">
        <v>5347344</v>
      </c>
      <c r="Y31" s="24">
        <v>2956438</v>
      </c>
      <c r="Z31" s="6">
        <v>55.29</v>
      </c>
      <c r="AA31" s="22">
        <v>10694694</v>
      </c>
    </row>
    <row r="32" spans="1:27" ht="13.5">
      <c r="A32" s="2" t="s">
        <v>36</v>
      </c>
      <c r="B32" s="3"/>
      <c r="C32" s="19">
        <f aca="true" t="shared" si="6" ref="C32:Y32">SUM(C33:C37)</f>
        <v>15291889</v>
      </c>
      <c r="D32" s="19">
        <f>SUM(D33:D37)</f>
        <v>0</v>
      </c>
      <c r="E32" s="20">
        <f t="shared" si="6"/>
        <v>15528399</v>
      </c>
      <c r="F32" s="21">
        <f t="shared" si="6"/>
        <v>15528399</v>
      </c>
      <c r="G32" s="21">
        <f t="shared" si="6"/>
        <v>894141</v>
      </c>
      <c r="H32" s="21">
        <f t="shared" si="6"/>
        <v>828260</v>
      </c>
      <c r="I32" s="21">
        <f t="shared" si="6"/>
        <v>796844</v>
      </c>
      <c r="J32" s="21">
        <f t="shared" si="6"/>
        <v>2519245</v>
      </c>
      <c r="K32" s="21">
        <f t="shared" si="6"/>
        <v>726864</v>
      </c>
      <c r="L32" s="21">
        <f t="shared" si="6"/>
        <v>970601</v>
      </c>
      <c r="M32" s="21">
        <f t="shared" si="6"/>
        <v>920424</v>
      </c>
      <c r="N32" s="21">
        <f t="shared" si="6"/>
        <v>2617889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5137134</v>
      </c>
      <c r="X32" s="21">
        <f t="shared" si="6"/>
        <v>7764204</v>
      </c>
      <c r="Y32" s="21">
        <f t="shared" si="6"/>
        <v>-2627070</v>
      </c>
      <c r="Z32" s="4">
        <f>+IF(X32&lt;&gt;0,+(Y32/X32)*100,0)</f>
        <v>-33.835664287028</v>
      </c>
      <c r="AA32" s="19">
        <f>SUM(AA33:AA37)</f>
        <v>15528399</v>
      </c>
    </row>
    <row r="33" spans="1:27" ht="13.5">
      <c r="A33" s="5" t="s">
        <v>37</v>
      </c>
      <c r="B33" s="3"/>
      <c r="C33" s="22">
        <v>6275630</v>
      </c>
      <c r="D33" s="22"/>
      <c r="E33" s="23">
        <v>4835324</v>
      </c>
      <c r="F33" s="24">
        <v>4835324</v>
      </c>
      <c r="G33" s="24">
        <v>434133</v>
      </c>
      <c r="H33" s="24">
        <v>367325</v>
      </c>
      <c r="I33" s="24">
        <v>328638</v>
      </c>
      <c r="J33" s="24">
        <v>1130096</v>
      </c>
      <c r="K33" s="24">
        <v>400539</v>
      </c>
      <c r="L33" s="24">
        <v>477757</v>
      </c>
      <c r="M33" s="24">
        <v>584278</v>
      </c>
      <c r="N33" s="24">
        <v>1462574</v>
      </c>
      <c r="O33" s="24"/>
      <c r="P33" s="24"/>
      <c r="Q33" s="24"/>
      <c r="R33" s="24"/>
      <c r="S33" s="24"/>
      <c r="T33" s="24"/>
      <c r="U33" s="24"/>
      <c r="V33" s="24"/>
      <c r="W33" s="24">
        <v>2592670</v>
      </c>
      <c r="X33" s="24">
        <v>2417664</v>
      </c>
      <c r="Y33" s="24">
        <v>175006</v>
      </c>
      <c r="Z33" s="6">
        <v>7.24</v>
      </c>
      <c r="AA33" s="22">
        <v>4835324</v>
      </c>
    </row>
    <row r="34" spans="1:27" ht="13.5">
      <c r="A34" s="5" t="s">
        <v>38</v>
      </c>
      <c r="B34" s="3"/>
      <c r="C34" s="22">
        <v>6107109</v>
      </c>
      <c r="D34" s="22"/>
      <c r="E34" s="23">
        <v>1855079</v>
      </c>
      <c r="F34" s="24">
        <v>1855079</v>
      </c>
      <c r="G34" s="24">
        <v>270103</v>
      </c>
      <c r="H34" s="24">
        <v>264971</v>
      </c>
      <c r="I34" s="24">
        <v>271444</v>
      </c>
      <c r="J34" s="24">
        <v>806518</v>
      </c>
      <c r="K34" s="24">
        <v>132311</v>
      </c>
      <c r="L34" s="24">
        <v>213245</v>
      </c>
      <c r="M34" s="24">
        <v>119145</v>
      </c>
      <c r="N34" s="24">
        <v>464701</v>
      </c>
      <c r="O34" s="24"/>
      <c r="P34" s="24"/>
      <c r="Q34" s="24"/>
      <c r="R34" s="24"/>
      <c r="S34" s="24"/>
      <c r="T34" s="24"/>
      <c r="U34" s="24"/>
      <c r="V34" s="24"/>
      <c r="W34" s="24">
        <v>1271219</v>
      </c>
      <c r="X34" s="24">
        <v>927540</v>
      </c>
      <c r="Y34" s="24">
        <v>343679</v>
      </c>
      <c r="Z34" s="6">
        <v>37.05</v>
      </c>
      <c r="AA34" s="22">
        <v>1855079</v>
      </c>
    </row>
    <row r="35" spans="1:27" ht="13.5">
      <c r="A35" s="5" t="s">
        <v>39</v>
      </c>
      <c r="B35" s="3"/>
      <c r="C35" s="22">
        <v>1918338</v>
      </c>
      <c r="D35" s="22"/>
      <c r="E35" s="23">
        <v>7720704</v>
      </c>
      <c r="F35" s="24">
        <v>7720704</v>
      </c>
      <c r="G35" s="24">
        <v>119591</v>
      </c>
      <c r="H35" s="24">
        <v>127831</v>
      </c>
      <c r="I35" s="24">
        <v>128106</v>
      </c>
      <c r="J35" s="24">
        <v>375528</v>
      </c>
      <c r="K35" s="24">
        <v>129802</v>
      </c>
      <c r="L35" s="24">
        <v>224508</v>
      </c>
      <c r="M35" s="24">
        <v>156069</v>
      </c>
      <c r="N35" s="24">
        <v>510379</v>
      </c>
      <c r="O35" s="24"/>
      <c r="P35" s="24"/>
      <c r="Q35" s="24"/>
      <c r="R35" s="24"/>
      <c r="S35" s="24"/>
      <c r="T35" s="24"/>
      <c r="U35" s="24"/>
      <c r="V35" s="24"/>
      <c r="W35" s="24">
        <v>885907</v>
      </c>
      <c r="X35" s="24">
        <v>3860352</v>
      </c>
      <c r="Y35" s="24">
        <v>-2974445</v>
      </c>
      <c r="Z35" s="6">
        <v>-77.05</v>
      </c>
      <c r="AA35" s="22">
        <v>7720704</v>
      </c>
    </row>
    <row r="36" spans="1:27" ht="13.5">
      <c r="A36" s="5" t="s">
        <v>40</v>
      </c>
      <c r="B36" s="3"/>
      <c r="C36" s="22">
        <v>107267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883545</v>
      </c>
      <c r="D37" s="25"/>
      <c r="E37" s="26">
        <v>1117292</v>
      </c>
      <c r="F37" s="27">
        <v>1117292</v>
      </c>
      <c r="G37" s="27">
        <v>70314</v>
      </c>
      <c r="H37" s="27">
        <v>68133</v>
      </c>
      <c r="I37" s="27">
        <v>68656</v>
      </c>
      <c r="J37" s="27">
        <v>207103</v>
      </c>
      <c r="K37" s="27">
        <v>64212</v>
      </c>
      <c r="L37" s="27">
        <v>55091</v>
      </c>
      <c r="M37" s="27">
        <v>60932</v>
      </c>
      <c r="N37" s="27">
        <v>180235</v>
      </c>
      <c r="O37" s="27"/>
      <c r="P37" s="27"/>
      <c r="Q37" s="27"/>
      <c r="R37" s="27"/>
      <c r="S37" s="27"/>
      <c r="T37" s="27"/>
      <c r="U37" s="27"/>
      <c r="V37" s="27"/>
      <c r="W37" s="27">
        <v>387338</v>
      </c>
      <c r="X37" s="27">
        <v>558648</v>
      </c>
      <c r="Y37" s="27">
        <v>-171310</v>
      </c>
      <c r="Z37" s="7">
        <v>-30.67</v>
      </c>
      <c r="AA37" s="25">
        <v>1117292</v>
      </c>
    </row>
    <row r="38" spans="1:27" ht="13.5">
      <c r="A38" s="2" t="s">
        <v>42</v>
      </c>
      <c r="B38" s="8"/>
      <c r="C38" s="19">
        <f aca="true" t="shared" si="7" ref="C38:Y38">SUM(C39:C41)</f>
        <v>13334661</v>
      </c>
      <c r="D38" s="19">
        <f>SUM(D39:D41)</f>
        <v>0</v>
      </c>
      <c r="E38" s="20">
        <f t="shared" si="7"/>
        <v>17138992</v>
      </c>
      <c r="F38" s="21">
        <f t="shared" si="7"/>
        <v>17138992</v>
      </c>
      <c r="G38" s="21">
        <f t="shared" si="7"/>
        <v>844680</v>
      </c>
      <c r="H38" s="21">
        <f t="shared" si="7"/>
        <v>1435823</v>
      </c>
      <c r="I38" s="21">
        <f t="shared" si="7"/>
        <v>914292</v>
      </c>
      <c r="J38" s="21">
        <f t="shared" si="7"/>
        <v>3194795</v>
      </c>
      <c r="K38" s="21">
        <f t="shared" si="7"/>
        <v>1195725</v>
      </c>
      <c r="L38" s="21">
        <f t="shared" si="7"/>
        <v>1646534</v>
      </c>
      <c r="M38" s="21">
        <f t="shared" si="7"/>
        <v>1290983</v>
      </c>
      <c r="N38" s="21">
        <f t="shared" si="7"/>
        <v>4133242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7328037</v>
      </c>
      <c r="X38" s="21">
        <f t="shared" si="7"/>
        <v>8569494</v>
      </c>
      <c r="Y38" s="21">
        <f t="shared" si="7"/>
        <v>-1241457</v>
      </c>
      <c r="Z38" s="4">
        <f>+IF(X38&lt;&gt;0,+(Y38/X38)*100,0)</f>
        <v>-14.486934701162053</v>
      </c>
      <c r="AA38" s="19">
        <f>SUM(AA39:AA41)</f>
        <v>17138992</v>
      </c>
    </row>
    <row r="39" spans="1:27" ht="13.5">
      <c r="A39" s="5" t="s">
        <v>43</v>
      </c>
      <c r="B39" s="3"/>
      <c r="C39" s="22">
        <v>1751199</v>
      </c>
      <c r="D39" s="22"/>
      <c r="E39" s="23">
        <v>4913058</v>
      </c>
      <c r="F39" s="24">
        <v>4913058</v>
      </c>
      <c r="G39" s="24">
        <v>162994</v>
      </c>
      <c r="H39" s="24">
        <v>186599</v>
      </c>
      <c r="I39" s="24">
        <v>240615</v>
      </c>
      <c r="J39" s="24">
        <v>590208</v>
      </c>
      <c r="K39" s="24">
        <v>503833</v>
      </c>
      <c r="L39" s="24">
        <v>671834</v>
      </c>
      <c r="M39" s="24">
        <v>602446</v>
      </c>
      <c r="N39" s="24">
        <v>1778113</v>
      </c>
      <c r="O39" s="24"/>
      <c r="P39" s="24"/>
      <c r="Q39" s="24"/>
      <c r="R39" s="24"/>
      <c r="S39" s="24"/>
      <c r="T39" s="24"/>
      <c r="U39" s="24"/>
      <c r="V39" s="24"/>
      <c r="W39" s="24">
        <v>2368321</v>
      </c>
      <c r="X39" s="24">
        <v>2456526</v>
      </c>
      <c r="Y39" s="24">
        <v>-88205</v>
      </c>
      <c r="Z39" s="6">
        <v>-3.59</v>
      </c>
      <c r="AA39" s="22">
        <v>4913058</v>
      </c>
    </row>
    <row r="40" spans="1:27" ht="13.5">
      <c r="A40" s="5" t="s">
        <v>44</v>
      </c>
      <c r="B40" s="3"/>
      <c r="C40" s="22">
        <v>11583462</v>
      </c>
      <c r="D40" s="22"/>
      <c r="E40" s="23">
        <v>12225934</v>
      </c>
      <c r="F40" s="24">
        <v>12225934</v>
      </c>
      <c r="G40" s="24">
        <v>681686</v>
      </c>
      <c r="H40" s="24">
        <v>1249224</v>
      </c>
      <c r="I40" s="24">
        <v>673677</v>
      </c>
      <c r="J40" s="24">
        <v>2604587</v>
      </c>
      <c r="K40" s="24">
        <v>691892</v>
      </c>
      <c r="L40" s="24">
        <v>974700</v>
      </c>
      <c r="M40" s="24">
        <v>688537</v>
      </c>
      <c r="N40" s="24">
        <v>2355129</v>
      </c>
      <c r="O40" s="24"/>
      <c r="P40" s="24"/>
      <c r="Q40" s="24"/>
      <c r="R40" s="24"/>
      <c r="S40" s="24"/>
      <c r="T40" s="24"/>
      <c r="U40" s="24"/>
      <c r="V40" s="24"/>
      <c r="W40" s="24">
        <v>4959716</v>
      </c>
      <c r="X40" s="24">
        <v>6112968</v>
      </c>
      <c r="Y40" s="24">
        <v>-1153252</v>
      </c>
      <c r="Z40" s="6">
        <v>-18.87</v>
      </c>
      <c r="AA40" s="22">
        <v>12225934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85382905</v>
      </c>
      <c r="D42" s="19">
        <f>SUM(D43:D46)</f>
        <v>0</v>
      </c>
      <c r="E42" s="20">
        <f t="shared" si="8"/>
        <v>96526847</v>
      </c>
      <c r="F42" s="21">
        <f t="shared" si="8"/>
        <v>96526847</v>
      </c>
      <c r="G42" s="21">
        <f t="shared" si="8"/>
        <v>6616657</v>
      </c>
      <c r="H42" s="21">
        <f t="shared" si="8"/>
        <v>3057671</v>
      </c>
      <c r="I42" s="21">
        <f t="shared" si="8"/>
        <v>2856330</v>
      </c>
      <c r="J42" s="21">
        <f t="shared" si="8"/>
        <v>12530658</v>
      </c>
      <c r="K42" s="21">
        <f t="shared" si="8"/>
        <v>18030249</v>
      </c>
      <c r="L42" s="21">
        <f t="shared" si="8"/>
        <v>8118572</v>
      </c>
      <c r="M42" s="21">
        <f t="shared" si="8"/>
        <v>7145294</v>
      </c>
      <c r="N42" s="21">
        <f t="shared" si="8"/>
        <v>33294115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45824773</v>
      </c>
      <c r="X42" s="21">
        <f t="shared" si="8"/>
        <v>48263424</v>
      </c>
      <c r="Y42" s="21">
        <f t="shared" si="8"/>
        <v>-2438651</v>
      </c>
      <c r="Z42" s="4">
        <f>+IF(X42&lt;&gt;0,+(Y42/X42)*100,0)</f>
        <v>-5.052793187652828</v>
      </c>
      <c r="AA42" s="19">
        <f>SUM(AA43:AA46)</f>
        <v>96526847</v>
      </c>
    </row>
    <row r="43" spans="1:27" ht="13.5">
      <c r="A43" s="5" t="s">
        <v>47</v>
      </c>
      <c r="B43" s="3"/>
      <c r="C43" s="22">
        <v>51003851</v>
      </c>
      <c r="D43" s="22"/>
      <c r="E43" s="23">
        <v>60053365</v>
      </c>
      <c r="F43" s="24">
        <v>60053365</v>
      </c>
      <c r="G43" s="24">
        <v>4613054</v>
      </c>
      <c r="H43" s="24">
        <v>566333</v>
      </c>
      <c r="I43" s="24">
        <v>621102</v>
      </c>
      <c r="J43" s="24">
        <v>5800489</v>
      </c>
      <c r="K43" s="24">
        <v>15484139</v>
      </c>
      <c r="L43" s="24">
        <v>4128586</v>
      </c>
      <c r="M43" s="24">
        <v>4600880</v>
      </c>
      <c r="N43" s="24">
        <v>24213605</v>
      </c>
      <c r="O43" s="24"/>
      <c r="P43" s="24"/>
      <c r="Q43" s="24"/>
      <c r="R43" s="24"/>
      <c r="S43" s="24"/>
      <c r="T43" s="24"/>
      <c r="U43" s="24"/>
      <c r="V43" s="24"/>
      <c r="W43" s="24">
        <v>30014094</v>
      </c>
      <c r="X43" s="24">
        <v>30026682</v>
      </c>
      <c r="Y43" s="24">
        <v>-12588</v>
      </c>
      <c r="Z43" s="6">
        <v>-0.04</v>
      </c>
      <c r="AA43" s="22">
        <v>60053365</v>
      </c>
    </row>
    <row r="44" spans="1:27" ht="13.5">
      <c r="A44" s="5" t="s">
        <v>48</v>
      </c>
      <c r="B44" s="3"/>
      <c r="C44" s="22">
        <v>16892986</v>
      </c>
      <c r="D44" s="22"/>
      <c r="E44" s="23">
        <v>17116837</v>
      </c>
      <c r="F44" s="24">
        <v>17116837</v>
      </c>
      <c r="G44" s="24">
        <v>934953</v>
      </c>
      <c r="H44" s="24">
        <v>1113924</v>
      </c>
      <c r="I44" s="24">
        <v>1057939</v>
      </c>
      <c r="J44" s="24">
        <v>3106816</v>
      </c>
      <c r="K44" s="24">
        <v>1382298</v>
      </c>
      <c r="L44" s="24">
        <v>2261747</v>
      </c>
      <c r="M44" s="24">
        <v>1374829</v>
      </c>
      <c r="N44" s="24">
        <v>5018874</v>
      </c>
      <c r="O44" s="24"/>
      <c r="P44" s="24"/>
      <c r="Q44" s="24"/>
      <c r="R44" s="24"/>
      <c r="S44" s="24"/>
      <c r="T44" s="24"/>
      <c r="U44" s="24"/>
      <c r="V44" s="24"/>
      <c r="W44" s="24">
        <v>8125690</v>
      </c>
      <c r="X44" s="24">
        <v>8558418</v>
      </c>
      <c r="Y44" s="24">
        <v>-432728</v>
      </c>
      <c r="Z44" s="6">
        <v>-5.06</v>
      </c>
      <c r="AA44" s="22">
        <v>17116837</v>
      </c>
    </row>
    <row r="45" spans="1:27" ht="13.5">
      <c r="A45" s="5" t="s">
        <v>49</v>
      </c>
      <c r="B45" s="3"/>
      <c r="C45" s="25">
        <v>7888678</v>
      </c>
      <c r="D45" s="25"/>
      <c r="E45" s="26">
        <v>10717753</v>
      </c>
      <c r="F45" s="27">
        <v>10717753</v>
      </c>
      <c r="G45" s="27">
        <v>415618</v>
      </c>
      <c r="H45" s="27">
        <v>580968</v>
      </c>
      <c r="I45" s="27">
        <v>495170</v>
      </c>
      <c r="J45" s="27">
        <v>1491756</v>
      </c>
      <c r="K45" s="27">
        <v>424866</v>
      </c>
      <c r="L45" s="27">
        <v>621582</v>
      </c>
      <c r="M45" s="27">
        <v>460318</v>
      </c>
      <c r="N45" s="27">
        <v>1506766</v>
      </c>
      <c r="O45" s="27"/>
      <c r="P45" s="27"/>
      <c r="Q45" s="27"/>
      <c r="R45" s="27"/>
      <c r="S45" s="27"/>
      <c r="T45" s="27"/>
      <c r="U45" s="27"/>
      <c r="V45" s="27"/>
      <c r="W45" s="27">
        <v>2998522</v>
      </c>
      <c r="X45" s="27">
        <v>5358876</v>
      </c>
      <c r="Y45" s="27">
        <v>-2360354</v>
      </c>
      <c r="Z45" s="7">
        <v>-44.05</v>
      </c>
      <c r="AA45" s="25">
        <v>10717753</v>
      </c>
    </row>
    <row r="46" spans="1:27" ht="13.5">
      <c r="A46" s="5" t="s">
        <v>50</v>
      </c>
      <c r="B46" s="3"/>
      <c r="C46" s="22">
        <v>9597390</v>
      </c>
      <c r="D46" s="22"/>
      <c r="E46" s="23">
        <v>8638892</v>
      </c>
      <c r="F46" s="24">
        <v>8638892</v>
      </c>
      <c r="G46" s="24">
        <v>653032</v>
      </c>
      <c r="H46" s="24">
        <v>796446</v>
      </c>
      <c r="I46" s="24">
        <v>682119</v>
      </c>
      <c r="J46" s="24">
        <v>2131597</v>
      </c>
      <c r="K46" s="24">
        <v>738946</v>
      </c>
      <c r="L46" s="24">
        <v>1106657</v>
      </c>
      <c r="M46" s="24">
        <v>709267</v>
      </c>
      <c r="N46" s="24">
        <v>2554870</v>
      </c>
      <c r="O46" s="24"/>
      <c r="P46" s="24"/>
      <c r="Q46" s="24"/>
      <c r="R46" s="24"/>
      <c r="S46" s="24"/>
      <c r="T46" s="24"/>
      <c r="U46" s="24"/>
      <c r="V46" s="24"/>
      <c r="W46" s="24">
        <v>4686467</v>
      </c>
      <c r="X46" s="24">
        <v>4319448</v>
      </c>
      <c r="Y46" s="24">
        <v>367019</v>
      </c>
      <c r="Z46" s="6">
        <v>8.5</v>
      </c>
      <c r="AA46" s="22">
        <v>8638892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15</v>
      </c>
      <c r="Y47" s="21">
        <v>-15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229970676</v>
      </c>
      <c r="D48" s="40">
        <f>+D28+D32+D38+D42+D47</f>
        <v>0</v>
      </c>
      <c r="E48" s="41">
        <f t="shared" si="9"/>
        <v>188030865</v>
      </c>
      <c r="F48" s="42">
        <f t="shared" si="9"/>
        <v>188030865</v>
      </c>
      <c r="G48" s="42">
        <f t="shared" si="9"/>
        <v>11722341</v>
      </c>
      <c r="H48" s="42">
        <f t="shared" si="9"/>
        <v>9245024</v>
      </c>
      <c r="I48" s="42">
        <f t="shared" si="9"/>
        <v>8317866</v>
      </c>
      <c r="J48" s="42">
        <f t="shared" si="9"/>
        <v>29285231</v>
      </c>
      <c r="K48" s="42">
        <f t="shared" si="9"/>
        <v>24794966</v>
      </c>
      <c r="L48" s="42">
        <f t="shared" si="9"/>
        <v>16159197</v>
      </c>
      <c r="M48" s="42">
        <f t="shared" si="9"/>
        <v>14179751</v>
      </c>
      <c r="N48" s="42">
        <f t="shared" si="9"/>
        <v>55133914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84419145</v>
      </c>
      <c r="X48" s="42">
        <f t="shared" si="9"/>
        <v>94015443</v>
      </c>
      <c r="Y48" s="42">
        <f t="shared" si="9"/>
        <v>-9596298</v>
      </c>
      <c r="Z48" s="43">
        <f>+IF(X48&lt;&gt;0,+(Y48/X48)*100,0)</f>
        <v>-10.207150755009472</v>
      </c>
      <c r="AA48" s="40">
        <f>+AA28+AA32+AA38+AA42+AA47</f>
        <v>188030865</v>
      </c>
    </row>
    <row r="49" spans="1:27" ht="13.5">
      <c r="A49" s="14" t="s">
        <v>58</v>
      </c>
      <c r="B49" s="15"/>
      <c r="C49" s="44">
        <f aca="true" t="shared" si="10" ref="C49:Y49">+C25-C48</f>
        <v>-51477076</v>
      </c>
      <c r="D49" s="44">
        <f>+D25-D48</f>
        <v>0</v>
      </c>
      <c r="E49" s="45">
        <f t="shared" si="10"/>
        <v>19219306</v>
      </c>
      <c r="F49" s="46">
        <f t="shared" si="10"/>
        <v>19219306</v>
      </c>
      <c r="G49" s="46">
        <f t="shared" si="10"/>
        <v>39397719</v>
      </c>
      <c r="H49" s="46">
        <f t="shared" si="10"/>
        <v>17031575</v>
      </c>
      <c r="I49" s="46">
        <f t="shared" si="10"/>
        <v>-2011356</v>
      </c>
      <c r="J49" s="46">
        <f t="shared" si="10"/>
        <v>54417938</v>
      </c>
      <c r="K49" s="46">
        <f t="shared" si="10"/>
        <v>-15812396</v>
      </c>
      <c r="L49" s="46">
        <f t="shared" si="10"/>
        <v>10988097</v>
      </c>
      <c r="M49" s="46">
        <f t="shared" si="10"/>
        <v>-5731310</v>
      </c>
      <c r="N49" s="46">
        <f t="shared" si="10"/>
        <v>-10555609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43862329</v>
      </c>
      <c r="X49" s="46">
        <f>IF(F25=F48,0,X25-X48)</f>
        <v>9609639</v>
      </c>
      <c r="Y49" s="46">
        <f t="shared" si="10"/>
        <v>34252690</v>
      </c>
      <c r="Z49" s="47">
        <f>+IF(X49&lt;&gt;0,+(Y49/X49)*100,0)</f>
        <v>356.4409651600856</v>
      </c>
      <c r="AA49" s="44">
        <f>+AA25-AA48</f>
        <v>19219306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201247140</v>
      </c>
      <c r="D5" s="19">
        <f>SUM(D6:D8)</f>
        <v>0</v>
      </c>
      <c r="E5" s="20">
        <f t="shared" si="0"/>
        <v>170983647</v>
      </c>
      <c r="F5" s="21">
        <f t="shared" si="0"/>
        <v>170983647</v>
      </c>
      <c r="G5" s="21">
        <f t="shared" si="0"/>
        <v>40884069</v>
      </c>
      <c r="H5" s="21">
        <f t="shared" si="0"/>
        <v>4822731</v>
      </c>
      <c r="I5" s="21">
        <f t="shared" si="0"/>
        <v>7476332</v>
      </c>
      <c r="J5" s="21">
        <f t="shared" si="0"/>
        <v>53183132</v>
      </c>
      <c r="K5" s="21">
        <f t="shared" si="0"/>
        <v>0</v>
      </c>
      <c r="L5" s="21">
        <f t="shared" si="0"/>
        <v>8568460</v>
      </c>
      <c r="M5" s="21">
        <f t="shared" si="0"/>
        <v>20326770</v>
      </c>
      <c r="N5" s="21">
        <f t="shared" si="0"/>
        <v>28895230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82078362</v>
      </c>
      <c r="X5" s="21">
        <f t="shared" si="0"/>
        <v>85491822</v>
      </c>
      <c r="Y5" s="21">
        <f t="shared" si="0"/>
        <v>-3413460</v>
      </c>
      <c r="Z5" s="4">
        <f>+IF(X5&lt;&gt;0,+(Y5/X5)*100,0)</f>
        <v>-3.9927327785808564</v>
      </c>
      <c r="AA5" s="19">
        <f>SUM(AA6:AA8)</f>
        <v>170983647</v>
      </c>
    </row>
    <row r="6" spans="1:27" ht="13.5">
      <c r="A6" s="5" t="s">
        <v>33</v>
      </c>
      <c r="B6" s="3"/>
      <c r="C6" s="22">
        <v>6913162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190134910</v>
      </c>
      <c r="D7" s="25"/>
      <c r="E7" s="26">
        <v>154662747</v>
      </c>
      <c r="F7" s="27">
        <v>154662747</v>
      </c>
      <c r="G7" s="27">
        <v>40660979</v>
      </c>
      <c r="H7" s="27">
        <v>4529481</v>
      </c>
      <c r="I7" s="27">
        <v>7307670</v>
      </c>
      <c r="J7" s="27">
        <v>52498130</v>
      </c>
      <c r="K7" s="27"/>
      <c r="L7" s="27">
        <v>8384108</v>
      </c>
      <c r="M7" s="27">
        <v>19999903</v>
      </c>
      <c r="N7" s="27">
        <v>28384011</v>
      </c>
      <c r="O7" s="27"/>
      <c r="P7" s="27"/>
      <c r="Q7" s="27"/>
      <c r="R7" s="27"/>
      <c r="S7" s="27"/>
      <c r="T7" s="27"/>
      <c r="U7" s="27"/>
      <c r="V7" s="27"/>
      <c r="W7" s="27">
        <v>80882141</v>
      </c>
      <c r="X7" s="27">
        <v>77331372</v>
      </c>
      <c r="Y7" s="27">
        <v>3550769</v>
      </c>
      <c r="Z7" s="7">
        <v>4.59</v>
      </c>
      <c r="AA7" s="25">
        <v>154662747</v>
      </c>
    </row>
    <row r="8" spans="1:27" ht="13.5">
      <c r="A8" s="5" t="s">
        <v>35</v>
      </c>
      <c r="B8" s="3"/>
      <c r="C8" s="22">
        <v>4199068</v>
      </c>
      <c r="D8" s="22"/>
      <c r="E8" s="23">
        <v>16320900</v>
      </c>
      <c r="F8" s="24">
        <v>16320900</v>
      </c>
      <c r="G8" s="24">
        <v>223090</v>
      </c>
      <c r="H8" s="24">
        <v>293250</v>
      </c>
      <c r="I8" s="24">
        <v>168662</v>
      </c>
      <c r="J8" s="24">
        <v>685002</v>
      </c>
      <c r="K8" s="24"/>
      <c r="L8" s="24">
        <v>184352</v>
      </c>
      <c r="M8" s="24">
        <v>326867</v>
      </c>
      <c r="N8" s="24">
        <v>511219</v>
      </c>
      <c r="O8" s="24"/>
      <c r="P8" s="24"/>
      <c r="Q8" s="24"/>
      <c r="R8" s="24"/>
      <c r="S8" s="24"/>
      <c r="T8" s="24"/>
      <c r="U8" s="24"/>
      <c r="V8" s="24"/>
      <c r="W8" s="24">
        <v>1196221</v>
      </c>
      <c r="X8" s="24">
        <v>8160450</v>
      </c>
      <c r="Y8" s="24">
        <v>-6964229</v>
      </c>
      <c r="Z8" s="6">
        <v>-85.34</v>
      </c>
      <c r="AA8" s="22">
        <v>16320900</v>
      </c>
    </row>
    <row r="9" spans="1:27" ht="13.5">
      <c r="A9" s="2" t="s">
        <v>36</v>
      </c>
      <c r="B9" s="3"/>
      <c r="C9" s="19">
        <f aca="true" t="shared" si="1" ref="C9:Y9">SUM(C10:C14)</f>
        <v>19288973</v>
      </c>
      <c r="D9" s="19">
        <f>SUM(D10:D14)</f>
        <v>0</v>
      </c>
      <c r="E9" s="20">
        <f t="shared" si="1"/>
        <v>16843374</v>
      </c>
      <c r="F9" s="21">
        <f t="shared" si="1"/>
        <v>16843374</v>
      </c>
      <c r="G9" s="21">
        <f t="shared" si="1"/>
        <v>1102334</v>
      </c>
      <c r="H9" s="21">
        <f t="shared" si="1"/>
        <v>930842</v>
      </c>
      <c r="I9" s="21">
        <f t="shared" si="1"/>
        <v>1201533</v>
      </c>
      <c r="J9" s="21">
        <f t="shared" si="1"/>
        <v>3234709</v>
      </c>
      <c r="K9" s="21">
        <f t="shared" si="1"/>
        <v>0</v>
      </c>
      <c r="L9" s="21">
        <f t="shared" si="1"/>
        <v>1197799</v>
      </c>
      <c r="M9" s="21">
        <f t="shared" si="1"/>
        <v>1312556</v>
      </c>
      <c r="N9" s="21">
        <f t="shared" si="1"/>
        <v>2510355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5745064</v>
      </c>
      <c r="X9" s="21">
        <f t="shared" si="1"/>
        <v>8421690</v>
      </c>
      <c r="Y9" s="21">
        <f t="shared" si="1"/>
        <v>-2676626</v>
      </c>
      <c r="Z9" s="4">
        <f>+IF(X9&lt;&gt;0,+(Y9/X9)*100,0)</f>
        <v>-31.782528209896117</v>
      </c>
      <c r="AA9" s="19">
        <f>SUM(AA10:AA14)</f>
        <v>16843374</v>
      </c>
    </row>
    <row r="10" spans="1:27" ht="13.5">
      <c r="A10" s="5" t="s">
        <v>37</v>
      </c>
      <c r="B10" s="3"/>
      <c r="C10" s="22">
        <v>891193</v>
      </c>
      <c r="D10" s="22"/>
      <c r="E10" s="23">
        <v>1700269</v>
      </c>
      <c r="F10" s="24">
        <v>1700269</v>
      </c>
      <c r="G10" s="24">
        <v>27721</v>
      </c>
      <c r="H10" s="24">
        <v>30263</v>
      </c>
      <c r="I10" s="24">
        <v>116180</v>
      </c>
      <c r="J10" s="24">
        <v>174164</v>
      </c>
      <c r="K10" s="24"/>
      <c r="L10" s="24">
        <v>71102</v>
      </c>
      <c r="M10" s="24">
        <v>165102</v>
      </c>
      <c r="N10" s="24">
        <v>236204</v>
      </c>
      <c r="O10" s="24"/>
      <c r="P10" s="24"/>
      <c r="Q10" s="24"/>
      <c r="R10" s="24"/>
      <c r="S10" s="24"/>
      <c r="T10" s="24"/>
      <c r="U10" s="24"/>
      <c r="V10" s="24"/>
      <c r="W10" s="24">
        <v>410368</v>
      </c>
      <c r="X10" s="24">
        <v>850134</v>
      </c>
      <c r="Y10" s="24">
        <v>-439766</v>
      </c>
      <c r="Z10" s="6">
        <v>-51.73</v>
      </c>
      <c r="AA10" s="22">
        <v>1700269</v>
      </c>
    </row>
    <row r="11" spans="1:27" ht="13.5">
      <c r="A11" s="5" t="s">
        <v>38</v>
      </c>
      <c r="B11" s="3"/>
      <c r="C11" s="22">
        <v>4499377</v>
      </c>
      <c r="D11" s="22"/>
      <c r="E11" s="23">
        <v>6771981</v>
      </c>
      <c r="F11" s="24">
        <v>6771981</v>
      </c>
      <c r="G11" s="24">
        <v>468114</v>
      </c>
      <c r="H11" s="24">
        <v>348334</v>
      </c>
      <c r="I11" s="24">
        <v>338837</v>
      </c>
      <c r="J11" s="24">
        <v>1155285</v>
      </c>
      <c r="K11" s="24"/>
      <c r="L11" s="24">
        <v>469906</v>
      </c>
      <c r="M11" s="24">
        <v>738006</v>
      </c>
      <c r="N11" s="24">
        <v>1207912</v>
      </c>
      <c r="O11" s="24"/>
      <c r="P11" s="24"/>
      <c r="Q11" s="24"/>
      <c r="R11" s="24"/>
      <c r="S11" s="24"/>
      <c r="T11" s="24"/>
      <c r="U11" s="24"/>
      <c r="V11" s="24"/>
      <c r="W11" s="24">
        <v>2363197</v>
      </c>
      <c r="X11" s="24">
        <v>3385992</v>
      </c>
      <c r="Y11" s="24">
        <v>-1022795</v>
      </c>
      <c r="Z11" s="6">
        <v>-30.21</v>
      </c>
      <c r="AA11" s="22">
        <v>6771981</v>
      </c>
    </row>
    <row r="12" spans="1:27" ht="13.5">
      <c r="A12" s="5" t="s">
        <v>39</v>
      </c>
      <c r="B12" s="3"/>
      <c r="C12" s="22">
        <v>6530783</v>
      </c>
      <c r="D12" s="22"/>
      <c r="E12" s="23">
        <v>7496424</v>
      </c>
      <c r="F12" s="24">
        <v>7496424</v>
      </c>
      <c r="G12" s="24">
        <v>593513</v>
      </c>
      <c r="H12" s="24">
        <v>516360</v>
      </c>
      <c r="I12" s="24">
        <v>553391</v>
      </c>
      <c r="J12" s="24">
        <v>1663264</v>
      </c>
      <c r="K12" s="24"/>
      <c r="L12" s="24">
        <v>535640</v>
      </c>
      <c r="M12" s="24">
        <v>371094</v>
      </c>
      <c r="N12" s="24">
        <v>906734</v>
      </c>
      <c r="O12" s="24"/>
      <c r="P12" s="24"/>
      <c r="Q12" s="24"/>
      <c r="R12" s="24"/>
      <c r="S12" s="24"/>
      <c r="T12" s="24"/>
      <c r="U12" s="24"/>
      <c r="V12" s="24"/>
      <c r="W12" s="24">
        <v>2569998</v>
      </c>
      <c r="X12" s="24">
        <v>3748212</v>
      </c>
      <c r="Y12" s="24">
        <v>-1178214</v>
      </c>
      <c r="Z12" s="6">
        <v>-31.43</v>
      </c>
      <c r="AA12" s="22">
        <v>7496424</v>
      </c>
    </row>
    <row r="13" spans="1:27" ht="13.5">
      <c r="A13" s="5" t="s">
        <v>40</v>
      </c>
      <c r="B13" s="3"/>
      <c r="C13" s="22">
        <v>6151137</v>
      </c>
      <c r="D13" s="22"/>
      <c r="E13" s="23">
        <v>440000</v>
      </c>
      <c r="F13" s="24">
        <v>440000</v>
      </c>
      <c r="G13" s="24">
        <v>11129</v>
      </c>
      <c r="H13" s="24">
        <v>35656</v>
      </c>
      <c r="I13" s="24">
        <v>10</v>
      </c>
      <c r="J13" s="24">
        <v>46795</v>
      </c>
      <c r="K13" s="24"/>
      <c r="L13" s="24">
        <v>10</v>
      </c>
      <c r="M13" s="24">
        <v>37540</v>
      </c>
      <c r="N13" s="24">
        <v>37550</v>
      </c>
      <c r="O13" s="24"/>
      <c r="P13" s="24"/>
      <c r="Q13" s="24"/>
      <c r="R13" s="24"/>
      <c r="S13" s="24"/>
      <c r="T13" s="24"/>
      <c r="U13" s="24"/>
      <c r="V13" s="24"/>
      <c r="W13" s="24">
        <v>84345</v>
      </c>
      <c r="X13" s="24">
        <v>220002</v>
      </c>
      <c r="Y13" s="24">
        <v>-135657</v>
      </c>
      <c r="Z13" s="6">
        <v>-61.66</v>
      </c>
      <c r="AA13" s="22">
        <v>440000</v>
      </c>
    </row>
    <row r="14" spans="1:27" ht="13.5">
      <c r="A14" s="5" t="s">
        <v>41</v>
      </c>
      <c r="B14" s="3"/>
      <c r="C14" s="25">
        <v>1216483</v>
      </c>
      <c r="D14" s="25"/>
      <c r="E14" s="26">
        <v>434700</v>
      </c>
      <c r="F14" s="27">
        <v>434700</v>
      </c>
      <c r="G14" s="27">
        <v>1857</v>
      </c>
      <c r="H14" s="27">
        <v>229</v>
      </c>
      <c r="I14" s="27">
        <v>193115</v>
      </c>
      <c r="J14" s="27">
        <v>195201</v>
      </c>
      <c r="K14" s="27"/>
      <c r="L14" s="27">
        <v>121141</v>
      </c>
      <c r="M14" s="27">
        <v>814</v>
      </c>
      <c r="N14" s="27">
        <v>121955</v>
      </c>
      <c r="O14" s="27"/>
      <c r="P14" s="27"/>
      <c r="Q14" s="27"/>
      <c r="R14" s="27"/>
      <c r="S14" s="27"/>
      <c r="T14" s="27"/>
      <c r="U14" s="27"/>
      <c r="V14" s="27"/>
      <c r="W14" s="27">
        <v>317156</v>
      </c>
      <c r="X14" s="27">
        <v>217350</v>
      </c>
      <c r="Y14" s="27">
        <v>99806</v>
      </c>
      <c r="Z14" s="7">
        <v>45.92</v>
      </c>
      <c r="AA14" s="25">
        <v>434700</v>
      </c>
    </row>
    <row r="15" spans="1:27" ht="13.5">
      <c r="A15" s="2" t="s">
        <v>42</v>
      </c>
      <c r="B15" s="8"/>
      <c r="C15" s="19">
        <f aca="true" t="shared" si="2" ref="C15:Y15">SUM(C16:C18)</f>
        <v>5430993</v>
      </c>
      <c r="D15" s="19">
        <f>SUM(D16:D18)</f>
        <v>0</v>
      </c>
      <c r="E15" s="20">
        <f t="shared" si="2"/>
        <v>6246514</v>
      </c>
      <c r="F15" s="21">
        <f t="shared" si="2"/>
        <v>6246514</v>
      </c>
      <c r="G15" s="21">
        <f t="shared" si="2"/>
        <v>377781</v>
      </c>
      <c r="H15" s="21">
        <f t="shared" si="2"/>
        <v>345894</v>
      </c>
      <c r="I15" s="21">
        <f t="shared" si="2"/>
        <v>621179</v>
      </c>
      <c r="J15" s="21">
        <f t="shared" si="2"/>
        <v>1344854</v>
      </c>
      <c r="K15" s="21">
        <f t="shared" si="2"/>
        <v>0</v>
      </c>
      <c r="L15" s="21">
        <f t="shared" si="2"/>
        <v>434508</v>
      </c>
      <c r="M15" s="21">
        <f t="shared" si="2"/>
        <v>585224</v>
      </c>
      <c r="N15" s="21">
        <f t="shared" si="2"/>
        <v>1019732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2364586</v>
      </c>
      <c r="X15" s="21">
        <f t="shared" si="2"/>
        <v>3123258</v>
      </c>
      <c r="Y15" s="21">
        <f t="shared" si="2"/>
        <v>-758672</v>
      </c>
      <c r="Z15" s="4">
        <f>+IF(X15&lt;&gt;0,+(Y15/X15)*100,0)</f>
        <v>-24.29104480001332</v>
      </c>
      <c r="AA15" s="19">
        <f>SUM(AA16:AA18)</f>
        <v>6246514</v>
      </c>
    </row>
    <row r="16" spans="1:27" ht="13.5">
      <c r="A16" s="5" t="s">
        <v>43</v>
      </c>
      <c r="B16" s="3"/>
      <c r="C16" s="22">
        <v>5224793</v>
      </c>
      <c r="D16" s="22"/>
      <c r="E16" s="23">
        <v>6010798</v>
      </c>
      <c r="F16" s="24">
        <v>6010798</v>
      </c>
      <c r="G16" s="24">
        <v>354195</v>
      </c>
      <c r="H16" s="24">
        <v>322318</v>
      </c>
      <c r="I16" s="24">
        <v>594164</v>
      </c>
      <c r="J16" s="24">
        <v>1270677</v>
      </c>
      <c r="K16" s="24"/>
      <c r="L16" s="24">
        <v>407493</v>
      </c>
      <c r="M16" s="24">
        <v>558078</v>
      </c>
      <c r="N16" s="24">
        <v>965571</v>
      </c>
      <c r="O16" s="24"/>
      <c r="P16" s="24"/>
      <c r="Q16" s="24"/>
      <c r="R16" s="24"/>
      <c r="S16" s="24"/>
      <c r="T16" s="24"/>
      <c r="U16" s="24"/>
      <c r="V16" s="24"/>
      <c r="W16" s="24">
        <v>2236248</v>
      </c>
      <c r="X16" s="24">
        <v>3005400</v>
      </c>
      <c r="Y16" s="24">
        <v>-769152</v>
      </c>
      <c r="Z16" s="6">
        <v>-25.59</v>
      </c>
      <c r="AA16" s="22">
        <v>6010798</v>
      </c>
    </row>
    <row r="17" spans="1:27" ht="13.5">
      <c r="A17" s="5" t="s">
        <v>44</v>
      </c>
      <c r="B17" s="3"/>
      <c r="C17" s="22">
        <v>206200</v>
      </c>
      <c r="D17" s="22"/>
      <c r="E17" s="23">
        <v>235716</v>
      </c>
      <c r="F17" s="24">
        <v>235716</v>
      </c>
      <c r="G17" s="24">
        <v>23586</v>
      </c>
      <c r="H17" s="24">
        <v>23576</v>
      </c>
      <c r="I17" s="24">
        <v>27015</v>
      </c>
      <c r="J17" s="24">
        <v>74177</v>
      </c>
      <c r="K17" s="24"/>
      <c r="L17" s="24">
        <v>27015</v>
      </c>
      <c r="M17" s="24">
        <v>27146</v>
      </c>
      <c r="N17" s="24">
        <v>54161</v>
      </c>
      <c r="O17" s="24"/>
      <c r="P17" s="24"/>
      <c r="Q17" s="24"/>
      <c r="R17" s="24"/>
      <c r="S17" s="24"/>
      <c r="T17" s="24"/>
      <c r="U17" s="24"/>
      <c r="V17" s="24"/>
      <c r="W17" s="24">
        <v>128338</v>
      </c>
      <c r="X17" s="24">
        <v>117858</v>
      </c>
      <c r="Y17" s="24">
        <v>10480</v>
      </c>
      <c r="Z17" s="6">
        <v>8.89</v>
      </c>
      <c r="AA17" s="22">
        <v>235716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308842946</v>
      </c>
      <c r="D19" s="19">
        <f>SUM(D20:D23)</f>
        <v>0</v>
      </c>
      <c r="E19" s="20">
        <f t="shared" si="3"/>
        <v>325605382</v>
      </c>
      <c r="F19" s="21">
        <f t="shared" si="3"/>
        <v>325605382</v>
      </c>
      <c r="G19" s="21">
        <f t="shared" si="3"/>
        <v>25259967</v>
      </c>
      <c r="H19" s="21">
        <f t="shared" si="3"/>
        <v>29116008</v>
      </c>
      <c r="I19" s="21">
        <f t="shared" si="3"/>
        <v>27985965</v>
      </c>
      <c r="J19" s="21">
        <f t="shared" si="3"/>
        <v>82361940</v>
      </c>
      <c r="K19" s="21">
        <f t="shared" si="3"/>
        <v>0</v>
      </c>
      <c r="L19" s="21">
        <f t="shared" si="3"/>
        <v>27466827</v>
      </c>
      <c r="M19" s="21">
        <f t="shared" si="3"/>
        <v>30426044</v>
      </c>
      <c r="N19" s="21">
        <f t="shared" si="3"/>
        <v>57892871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140254811</v>
      </c>
      <c r="X19" s="21">
        <f t="shared" si="3"/>
        <v>162802692</v>
      </c>
      <c r="Y19" s="21">
        <f t="shared" si="3"/>
        <v>-22547881</v>
      </c>
      <c r="Z19" s="4">
        <f>+IF(X19&lt;&gt;0,+(Y19/X19)*100,0)</f>
        <v>-13.849820738836433</v>
      </c>
      <c r="AA19" s="19">
        <f>SUM(AA20:AA23)</f>
        <v>325605382</v>
      </c>
    </row>
    <row r="20" spans="1:27" ht="13.5">
      <c r="A20" s="5" t="s">
        <v>47</v>
      </c>
      <c r="B20" s="3"/>
      <c r="C20" s="22">
        <v>207837102</v>
      </c>
      <c r="D20" s="22"/>
      <c r="E20" s="23">
        <v>222156139</v>
      </c>
      <c r="F20" s="24">
        <v>222156139</v>
      </c>
      <c r="G20" s="24">
        <v>18091470</v>
      </c>
      <c r="H20" s="24">
        <v>20737536</v>
      </c>
      <c r="I20" s="24">
        <v>19424747</v>
      </c>
      <c r="J20" s="24">
        <v>58253753</v>
      </c>
      <c r="K20" s="24"/>
      <c r="L20" s="24">
        <v>18972197</v>
      </c>
      <c r="M20" s="24">
        <v>20281836</v>
      </c>
      <c r="N20" s="24">
        <v>39254033</v>
      </c>
      <c r="O20" s="24"/>
      <c r="P20" s="24"/>
      <c r="Q20" s="24"/>
      <c r="R20" s="24"/>
      <c r="S20" s="24"/>
      <c r="T20" s="24"/>
      <c r="U20" s="24"/>
      <c r="V20" s="24"/>
      <c r="W20" s="24">
        <v>97507786</v>
      </c>
      <c r="X20" s="24">
        <v>111078072</v>
      </c>
      <c r="Y20" s="24">
        <v>-13570286</v>
      </c>
      <c r="Z20" s="6">
        <v>-12.22</v>
      </c>
      <c r="AA20" s="22">
        <v>222156139</v>
      </c>
    </row>
    <row r="21" spans="1:27" ht="13.5">
      <c r="A21" s="5" t="s">
        <v>48</v>
      </c>
      <c r="B21" s="3"/>
      <c r="C21" s="22">
        <v>46764107</v>
      </c>
      <c r="D21" s="22"/>
      <c r="E21" s="23">
        <v>48025529</v>
      </c>
      <c r="F21" s="24">
        <v>48025529</v>
      </c>
      <c r="G21" s="24">
        <v>2990437</v>
      </c>
      <c r="H21" s="24">
        <v>3297072</v>
      </c>
      <c r="I21" s="24">
        <v>3572699</v>
      </c>
      <c r="J21" s="24">
        <v>9860208</v>
      </c>
      <c r="K21" s="24"/>
      <c r="L21" s="24">
        <v>4358638</v>
      </c>
      <c r="M21" s="24">
        <v>5927656</v>
      </c>
      <c r="N21" s="24">
        <v>10286294</v>
      </c>
      <c r="O21" s="24"/>
      <c r="P21" s="24"/>
      <c r="Q21" s="24"/>
      <c r="R21" s="24"/>
      <c r="S21" s="24"/>
      <c r="T21" s="24"/>
      <c r="U21" s="24"/>
      <c r="V21" s="24"/>
      <c r="W21" s="24">
        <v>20146502</v>
      </c>
      <c r="X21" s="24">
        <v>24012762</v>
      </c>
      <c r="Y21" s="24">
        <v>-3866260</v>
      </c>
      <c r="Z21" s="6">
        <v>-16.1</v>
      </c>
      <c r="AA21" s="22">
        <v>48025529</v>
      </c>
    </row>
    <row r="22" spans="1:27" ht="13.5">
      <c r="A22" s="5" t="s">
        <v>49</v>
      </c>
      <c r="B22" s="3"/>
      <c r="C22" s="25">
        <v>27885011</v>
      </c>
      <c r="D22" s="25"/>
      <c r="E22" s="26">
        <v>28725373</v>
      </c>
      <c r="F22" s="27">
        <v>28725373</v>
      </c>
      <c r="G22" s="27">
        <v>2238429</v>
      </c>
      <c r="H22" s="27">
        <v>2606388</v>
      </c>
      <c r="I22" s="27">
        <v>2577730</v>
      </c>
      <c r="J22" s="27">
        <v>7422547</v>
      </c>
      <c r="K22" s="27"/>
      <c r="L22" s="27">
        <v>2214558</v>
      </c>
      <c r="M22" s="27">
        <v>2267642</v>
      </c>
      <c r="N22" s="27">
        <v>4482200</v>
      </c>
      <c r="O22" s="27"/>
      <c r="P22" s="27"/>
      <c r="Q22" s="27"/>
      <c r="R22" s="27"/>
      <c r="S22" s="27"/>
      <c r="T22" s="27"/>
      <c r="U22" s="27"/>
      <c r="V22" s="27"/>
      <c r="W22" s="27">
        <v>11904747</v>
      </c>
      <c r="X22" s="27">
        <v>14362686</v>
      </c>
      <c r="Y22" s="27">
        <v>-2457939</v>
      </c>
      <c r="Z22" s="7">
        <v>-17.11</v>
      </c>
      <c r="AA22" s="25">
        <v>28725373</v>
      </c>
    </row>
    <row r="23" spans="1:27" ht="13.5">
      <c r="A23" s="5" t="s">
        <v>50</v>
      </c>
      <c r="B23" s="3"/>
      <c r="C23" s="22">
        <v>26356726</v>
      </c>
      <c r="D23" s="22"/>
      <c r="E23" s="23">
        <v>26698341</v>
      </c>
      <c r="F23" s="24">
        <v>26698341</v>
      </c>
      <c r="G23" s="24">
        <v>1939631</v>
      </c>
      <c r="H23" s="24">
        <v>2475012</v>
      </c>
      <c r="I23" s="24">
        <v>2410789</v>
      </c>
      <c r="J23" s="24">
        <v>6825432</v>
      </c>
      <c r="K23" s="24"/>
      <c r="L23" s="24">
        <v>1921434</v>
      </c>
      <c r="M23" s="24">
        <v>1948910</v>
      </c>
      <c r="N23" s="24">
        <v>3870344</v>
      </c>
      <c r="O23" s="24"/>
      <c r="P23" s="24"/>
      <c r="Q23" s="24"/>
      <c r="R23" s="24"/>
      <c r="S23" s="24"/>
      <c r="T23" s="24"/>
      <c r="U23" s="24"/>
      <c r="V23" s="24"/>
      <c r="W23" s="24">
        <v>10695776</v>
      </c>
      <c r="X23" s="24">
        <v>13349172</v>
      </c>
      <c r="Y23" s="24">
        <v>-2653396</v>
      </c>
      <c r="Z23" s="6">
        <v>-19.88</v>
      </c>
      <c r="AA23" s="22">
        <v>26698341</v>
      </c>
    </row>
    <row r="24" spans="1:27" ht="13.5">
      <c r="A24" s="2" t="s">
        <v>51</v>
      </c>
      <c r="B24" s="8" t="s">
        <v>52</v>
      </c>
      <c r="C24" s="19">
        <v>60</v>
      </c>
      <c r="D24" s="19"/>
      <c r="E24" s="20"/>
      <c r="F24" s="21"/>
      <c r="G24" s="21">
        <v>138</v>
      </c>
      <c r="H24" s="21"/>
      <c r="I24" s="21"/>
      <c r="J24" s="21">
        <v>138</v>
      </c>
      <c r="K24" s="21"/>
      <c r="L24" s="21"/>
      <c r="M24" s="21">
        <v>147</v>
      </c>
      <c r="N24" s="21">
        <v>147</v>
      </c>
      <c r="O24" s="21"/>
      <c r="P24" s="21"/>
      <c r="Q24" s="21"/>
      <c r="R24" s="21"/>
      <c r="S24" s="21"/>
      <c r="T24" s="21"/>
      <c r="U24" s="21"/>
      <c r="V24" s="21"/>
      <c r="W24" s="21">
        <v>285</v>
      </c>
      <c r="X24" s="21"/>
      <c r="Y24" s="21">
        <v>285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534810112</v>
      </c>
      <c r="D25" s="40">
        <f>+D5+D9+D15+D19+D24</f>
        <v>0</v>
      </c>
      <c r="E25" s="41">
        <f t="shared" si="4"/>
        <v>519678917</v>
      </c>
      <c r="F25" s="42">
        <f t="shared" si="4"/>
        <v>519678917</v>
      </c>
      <c r="G25" s="42">
        <f t="shared" si="4"/>
        <v>67624289</v>
      </c>
      <c r="H25" s="42">
        <f t="shared" si="4"/>
        <v>35215475</v>
      </c>
      <c r="I25" s="42">
        <f t="shared" si="4"/>
        <v>37285009</v>
      </c>
      <c r="J25" s="42">
        <f t="shared" si="4"/>
        <v>140124773</v>
      </c>
      <c r="K25" s="42">
        <f t="shared" si="4"/>
        <v>0</v>
      </c>
      <c r="L25" s="42">
        <f t="shared" si="4"/>
        <v>37667594</v>
      </c>
      <c r="M25" s="42">
        <f t="shared" si="4"/>
        <v>52650741</v>
      </c>
      <c r="N25" s="42">
        <f t="shared" si="4"/>
        <v>90318335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230443108</v>
      </c>
      <c r="X25" s="42">
        <f t="shared" si="4"/>
        <v>259839462</v>
      </c>
      <c r="Y25" s="42">
        <f t="shared" si="4"/>
        <v>-29396354</v>
      </c>
      <c r="Z25" s="43">
        <f>+IF(X25&lt;&gt;0,+(Y25/X25)*100,0)</f>
        <v>-11.313275425424026</v>
      </c>
      <c r="AA25" s="40">
        <f>+AA5+AA9+AA15+AA19+AA24</f>
        <v>519678917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142606052</v>
      </c>
      <c r="D28" s="19">
        <f>SUM(D29:D31)</f>
        <v>0</v>
      </c>
      <c r="E28" s="20">
        <f t="shared" si="5"/>
        <v>132551243</v>
      </c>
      <c r="F28" s="21">
        <f t="shared" si="5"/>
        <v>132551243</v>
      </c>
      <c r="G28" s="21">
        <f t="shared" si="5"/>
        <v>9075766</v>
      </c>
      <c r="H28" s="21">
        <f t="shared" si="5"/>
        <v>10609209</v>
      </c>
      <c r="I28" s="21">
        <f t="shared" si="5"/>
        <v>9916294</v>
      </c>
      <c r="J28" s="21">
        <f t="shared" si="5"/>
        <v>29601269</v>
      </c>
      <c r="K28" s="21">
        <f t="shared" si="5"/>
        <v>0</v>
      </c>
      <c r="L28" s="21">
        <f t="shared" si="5"/>
        <v>11534652</v>
      </c>
      <c r="M28" s="21">
        <f t="shared" si="5"/>
        <v>10286421</v>
      </c>
      <c r="N28" s="21">
        <f t="shared" si="5"/>
        <v>21821073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51422342</v>
      </c>
      <c r="X28" s="21">
        <f t="shared" si="5"/>
        <v>66275616</v>
      </c>
      <c r="Y28" s="21">
        <f t="shared" si="5"/>
        <v>-14853274</v>
      </c>
      <c r="Z28" s="4">
        <f>+IF(X28&lt;&gt;0,+(Y28/X28)*100,0)</f>
        <v>-22.411370721925845</v>
      </c>
      <c r="AA28" s="19">
        <f>SUM(AA29:AA31)</f>
        <v>132551243</v>
      </c>
    </row>
    <row r="29" spans="1:27" ht="13.5">
      <c r="A29" s="5" t="s">
        <v>33</v>
      </c>
      <c r="B29" s="3"/>
      <c r="C29" s="22">
        <v>28490096</v>
      </c>
      <c r="D29" s="22"/>
      <c r="E29" s="23">
        <v>28623280</v>
      </c>
      <c r="F29" s="24">
        <v>28623280</v>
      </c>
      <c r="G29" s="24">
        <v>1576973</v>
      </c>
      <c r="H29" s="24">
        <v>1645429</v>
      </c>
      <c r="I29" s="24">
        <v>2246282</v>
      </c>
      <c r="J29" s="24">
        <v>5468684</v>
      </c>
      <c r="K29" s="24"/>
      <c r="L29" s="24">
        <v>2008849</v>
      </c>
      <c r="M29" s="24">
        <v>1850406</v>
      </c>
      <c r="N29" s="24">
        <v>3859255</v>
      </c>
      <c r="O29" s="24"/>
      <c r="P29" s="24"/>
      <c r="Q29" s="24"/>
      <c r="R29" s="24"/>
      <c r="S29" s="24"/>
      <c r="T29" s="24"/>
      <c r="U29" s="24"/>
      <c r="V29" s="24"/>
      <c r="W29" s="24">
        <v>9327939</v>
      </c>
      <c r="X29" s="24">
        <v>14311638</v>
      </c>
      <c r="Y29" s="24">
        <v>-4983699</v>
      </c>
      <c r="Z29" s="6">
        <v>-34.82</v>
      </c>
      <c r="AA29" s="22">
        <v>28623280</v>
      </c>
    </row>
    <row r="30" spans="1:27" ht="13.5">
      <c r="A30" s="5" t="s">
        <v>34</v>
      </c>
      <c r="B30" s="3"/>
      <c r="C30" s="25">
        <v>57055734</v>
      </c>
      <c r="D30" s="25"/>
      <c r="E30" s="26">
        <v>49702611</v>
      </c>
      <c r="F30" s="27">
        <v>49702611</v>
      </c>
      <c r="G30" s="27">
        <v>2704583</v>
      </c>
      <c r="H30" s="27">
        <v>4823167</v>
      </c>
      <c r="I30" s="27">
        <v>4224594</v>
      </c>
      <c r="J30" s="27">
        <v>11752344</v>
      </c>
      <c r="K30" s="27"/>
      <c r="L30" s="27">
        <v>4169772</v>
      </c>
      <c r="M30" s="27">
        <v>4940363</v>
      </c>
      <c r="N30" s="27">
        <v>9110135</v>
      </c>
      <c r="O30" s="27"/>
      <c r="P30" s="27"/>
      <c r="Q30" s="27"/>
      <c r="R30" s="27"/>
      <c r="S30" s="27"/>
      <c r="T30" s="27"/>
      <c r="U30" s="27"/>
      <c r="V30" s="27"/>
      <c r="W30" s="27">
        <v>20862479</v>
      </c>
      <c r="X30" s="27">
        <v>24851304</v>
      </c>
      <c r="Y30" s="27">
        <v>-3988825</v>
      </c>
      <c r="Z30" s="7">
        <v>-16.05</v>
      </c>
      <c r="AA30" s="25">
        <v>49702611</v>
      </c>
    </row>
    <row r="31" spans="1:27" ht="13.5">
      <c r="A31" s="5" t="s">
        <v>35</v>
      </c>
      <c r="B31" s="3"/>
      <c r="C31" s="22">
        <v>57060222</v>
      </c>
      <c r="D31" s="22"/>
      <c r="E31" s="23">
        <v>54225352</v>
      </c>
      <c r="F31" s="24">
        <v>54225352</v>
      </c>
      <c r="G31" s="24">
        <v>4794210</v>
      </c>
      <c r="H31" s="24">
        <v>4140613</v>
      </c>
      <c r="I31" s="24">
        <v>3445418</v>
      </c>
      <c r="J31" s="24">
        <v>12380241</v>
      </c>
      <c r="K31" s="24"/>
      <c r="L31" s="24">
        <v>5356031</v>
      </c>
      <c r="M31" s="24">
        <v>3495652</v>
      </c>
      <c r="N31" s="24">
        <v>8851683</v>
      </c>
      <c r="O31" s="24"/>
      <c r="P31" s="24"/>
      <c r="Q31" s="24"/>
      <c r="R31" s="24"/>
      <c r="S31" s="24"/>
      <c r="T31" s="24"/>
      <c r="U31" s="24"/>
      <c r="V31" s="24"/>
      <c r="W31" s="24">
        <v>21231924</v>
      </c>
      <c r="X31" s="24">
        <v>27112674</v>
      </c>
      <c r="Y31" s="24">
        <v>-5880750</v>
      </c>
      <c r="Z31" s="6">
        <v>-21.69</v>
      </c>
      <c r="AA31" s="22">
        <v>54225352</v>
      </c>
    </row>
    <row r="32" spans="1:27" ht="13.5">
      <c r="A32" s="2" t="s">
        <v>36</v>
      </c>
      <c r="B32" s="3"/>
      <c r="C32" s="19">
        <f aca="true" t="shared" si="6" ref="C32:Y32">SUM(C33:C37)</f>
        <v>76795967</v>
      </c>
      <c r="D32" s="19">
        <f>SUM(D33:D37)</f>
        <v>0</v>
      </c>
      <c r="E32" s="20">
        <f t="shared" si="6"/>
        <v>90353372</v>
      </c>
      <c r="F32" s="21">
        <f t="shared" si="6"/>
        <v>90353372</v>
      </c>
      <c r="G32" s="21">
        <f t="shared" si="6"/>
        <v>4819702</v>
      </c>
      <c r="H32" s="21">
        <f t="shared" si="6"/>
        <v>5128221</v>
      </c>
      <c r="I32" s="21">
        <f t="shared" si="6"/>
        <v>7322617</v>
      </c>
      <c r="J32" s="21">
        <f t="shared" si="6"/>
        <v>17270540</v>
      </c>
      <c r="K32" s="21">
        <f t="shared" si="6"/>
        <v>0</v>
      </c>
      <c r="L32" s="21">
        <f t="shared" si="6"/>
        <v>8096735</v>
      </c>
      <c r="M32" s="21">
        <f t="shared" si="6"/>
        <v>4779556</v>
      </c>
      <c r="N32" s="21">
        <f t="shared" si="6"/>
        <v>12876291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30146831</v>
      </c>
      <c r="X32" s="21">
        <f t="shared" si="6"/>
        <v>45176688</v>
      </c>
      <c r="Y32" s="21">
        <f t="shared" si="6"/>
        <v>-15029857</v>
      </c>
      <c r="Z32" s="4">
        <f>+IF(X32&lt;&gt;0,+(Y32/X32)*100,0)</f>
        <v>-33.26905460621637</v>
      </c>
      <c r="AA32" s="19">
        <f>SUM(AA33:AA37)</f>
        <v>90353372</v>
      </c>
    </row>
    <row r="33" spans="1:27" ht="13.5">
      <c r="A33" s="5" t="s">
        <v>37</v>
      </c>
      <c r="B33" s="3"/>
      <c r="C33" s="22">
        <v>8526951</v>
      </c>
      <c r="D33" s="22"/>
      <c r="E33" s="23">
        <v>9193243</v>
      </c>
      <c r="F33" s="24">
        <v>9193243</v>
      </c>
      <c r="G33" s="24">
        <v>543858</v>
      </c>
      <c r="H33" s="24">
        <v>581242</v>
      </c>
      <c r="I33" s="24">
        <v>620921</v>
      </c>
      <c r="J33" s="24">
        <v>1746021</v>
      </c>
      <c r="K33" s="24"/>
      <c r="L33" s="24">
        <v>852006</v>
      </c>
      <c r="M33" s="24">
        <v>513722</v>
      </c>
      <c r="N33" s="24">
        <v>1365728</v>
      </c>
      <c r="O33" s="24"/>
      <c r="P33" s="24"/>
      <c r="Q33" s="24"/>
      <c r="R33" s="24"/>
      <c r="S33" s="24"/>
      <c r="T33" s="24"/>
      <c r="U33" s="24"/>
      <c r="V33" s="24"/>
      <c r="W33" s="24">
        <v>3111749</v>
      </c>
      <c r="X33" s="24">
        <v>4596624</v>
      </c>
      <c r="Y33" s="24">
        <v>-1484875</v>
      </c>
      <c r="Z33" s="6">
        <v>-32.3</v>
      </c>
      <c r="AA33" s="22">
        <v>9193243</v>
      </c>
    </row>
    <row r="34" spans="1:27" ht="13.5">
      <c r="A34" s="5" t="s">
        <v>38</v>
      </c>
      <c r="B34" s="3"/>
      <c r="C34" s="22">
        <v>33031602</v>
      </c>
      <c r="D34" s="22"/>
      <c r="E34" s="23">
        <v>44723920</v>
      </c>
      <c r="F34" s="24">
        <v>44723920</v>
      </c>
      <c r="G34" s="24">
        <v>1960470</v>
      </c>
      <c r="H34" s="24">
        <v>2101435</v>
      </c>
      <c r="I34" s="24">
        <v>3701681</v>
      </c>
      <c r="J34" s="24">
        <v>7763586</v>
      </c>
      <c r="K34" s="24"/>
      <c r="L34" s="24">
        <v>3332534</v>
      </c>
      <c r="M34" s="24">
        <v>1987917</v>
      </c>
      <c r="N34" s="24">
        <v>5320451</v>
      </c>
      <c r="O34" s="24"/>
      <c r="P34" s="24"/>
      <c r="Q34" s="24"/>
      <c r="R34" s="24"/>
      <c r="S34" s="24"/>
      <c r="T34" s="24"/>
      <c r="U34" s="24"/>
      <c r="V34" s="24"/>
      <c r="W34" s="24">
        <v>13084037</v>
      </c>
      <c r="X34" s="24">
        <v>22361958</v>
      </c>
      <c r="Y34" s="24">
        <v>-9277921</v>
      </c>
      <c r="Z34" s="6">
        <v>-41.49</v>
      </c>
      <c r="AA34" s="22">
        <v>44723920</v>
      </c>
    </row>
    <row r="35" spans="1:27" ht="13.5">
      <c r="A35" s="5" t="s">
        <v>39</v>
      </c>
      <c r="B35" s="3"/>
      <c r="C35" s="22">
        <v>23375381</v>
      </c>
      <c r="D35" s="22"/>
      <c r="E35" s="23">
        <v>26865538</v>
      </c>
      <c r="F35" s="24">
        <v>26865538</v>
      </c>
      <c r="G35" s="24">
        <v>1645695</v>
      </c>
      <c r="H35" s="24">
        <v>1778838</v>
      </c>
      <c r="I35" s="24">
        <v>2250238</v>
      </c>
      <c r="J35" s="24">
        <v>5674771</v>
      </c>
      <c r="K35" s="24"/>
      <c r="L35" s="24">
        <v>2808734</v>
      </c>
      <c r="M35" s="24">
        <v>1672897</v>
      </c>
      <c r="N35" s="24">
        <v>4481631</v>
      </c>
      <c r="O35" s="24"/>
      <c r="P35" s="24"/>
      <c r="Q35" s="24"/>
      <c r="R35" s="24"/>
      <c r="S35" s="24"/>
      <c r="T35" s="24"/>
      <c r="U35" s="24"/>
      <c r="V35" s="24"/>
      <c r="W35" s="24">
        <v>10156402</v>
      </c>
      <c r="X35" s="24">
        <v>13432770</v>
      </c>
      <c r="Y35" s="24">
        <v>-3276368</v>
      </c>
      <c r="Z35" s="6">
        <v>-24.39</v>
      </c>
      <c r="AA35" s="22">
        <v>26865538</v>
      </c>
    </row>
    <row r="36" spans="1:27" ht="13.5">
      <c r="A36" s="5" t="s">
        <v>40</v>
      </c>
      <c r="B36" s="3"/>
      <c r="C36" s="22">
        <v>7254832</v>
      </c>
      <c r="D36" s="22"/>
      <c r="E36" s="23">
        <v>4384653</v>
      </c>
      <c r="F36" s="24">
        <v>4384653</v>
      </c>
      <c r="G36" s="24">
        <v>289388</v>
      </c>
      <c r="H36" s="24">
        <v>321712</v>
      </c>
      <c r="I36" s="24">
        <v>295432</v>
      </c>
      <c r="J36" s="24">
        <v>906532</v>
      </c>
      <c r="K36" s="24"/>
      <c r="L36" s="24">
        <v>512845</v>
      </c>
      <c r="M36" s="24">
        <v>291016</v>
      </c>
      <c r="N36" s="24">
        <v>803861</v>
      </c>
      <c r="O36" s="24"/>
      <c r="P36" s="24"/>
      <c r="Q36" s="24"/>
      <c r="R36" s="24"/>
      <c r="S36" s="24"/>
      <c r="T36" s="24"/>
      <c r="U36" s="24"/>
      <c r="V36" s="24"/>
      <c r="W36" s="24">
        <v>1710393</v>
      </c>
      <c r="X36" s="24">
        <v>2192328</v>
      </c>
      <c r="Y36" s="24">
        <v>-481935</v>
      </c>
      <c r="Z36" s="6">
        <v>-21.98</v>
      </c>
      <c r="AA36" s="22">
        <v>4384653</v>
      </c>
    </row>
    <row r="37" spans="1:27" ht="13.5">
      <c r="A37" s="5" t="s">
        <v>41</v>
      </c>
      <c r="B37" s="3"/>
      <c r="C37" s="25">
        <v>4607201</v>
      </c>
      <c r="D37" s="25"/>
      <c r="E37" s="26">
        <v>5186018</v>
      </c>
      <c r="F37" s="27">
        <v>5186018</v>
      </c>
      <c r="G37" s="27">
        <v>380291</v>
      </c>
      <c r="H37" s="27">
        <v>344994</v>
      </c>
      <c r="I37" s="27">
        <v>454345</v>
      </c>
      <c r="J37" s="27">
        <v>1179630</v>
      </c>
      <c r="K37" s="27"/>
      <c r="L37" s="27">
        <v>590616</v>
      </c>
      <c r="M37" s="27">
        <v>314004</v>
      </c>
      <c r="N37" s="27">
        <v>904620</v>
      </c>
      <c r="O37" s="27"/>
      <c r="P37" s="27"/>
      <c r="Q37" s="27"/>
      <c r="R37" s="27"/>
      <c r="S37" s="27"/>
      <c r="T37" s="27"/>
      <c r="U37" s="27"/>
      <c r="V37" s="27"/>
      <c r="W37" s="27">
        <v>2084250</v>
      </c>
      <c r="X37" s="27">
        <v>2593008</v>
      </c>
      <c r="Y37" s="27">
        <v>-508758</v>
      </c>
      <c r="Z37" s="7">
        <v>-19.62</v>
      </c>
      <c r="AA37" s="25">
        <v>5186018</v>
      </c>
    </row>
    <row r="38" spans="1:27" ht="13.5">
      <c r="A38" s="2" t="s">
        <v>42</v>
      </c>
      <c r="B38" s="8"/>
      <c r="C38" s="19">
        <f aca="true" t="shared" si="7" ref="C38:Y38">SUM(C39:C41)</f>
        <v>51211022</v>
      </c>
      <c r="D38" s="19">
        <f>SUM(D39:D41)</f>
        <v>0</v>
      </c>
      <c r="E38" s="20">
        <f t="shared" si="7"/>
        <v>82461108</v>
      </c>
      <c r="F38" s="21">
        <f t="shared" si="7"/>
        <v>82461108</v>
      </c>
      <c r="G38" s="21">
        <f t="shared" si="7"/>
        <v>1921311</v>
      </c>
      <c r="H38" s="21">
        <f t="shared" si="7"/>
        <v>1984837</v>
      </c>
      <c r="I38" s="21">
        <f t="shared" si="7"/>
        <v>10300449</v>
      </c>
      <c r="J38" s="21">
        <f t="shared" si="7"/>
        <v>14206597</v>
      </c>
      <c r="K38" s="21">
        <f t="shared" si="7"/>
        <v>0</v>
      </c>
      <c r="L38" s="21">
        <f t="shared" si="7"/>
        <v>3258295</v>
      </c>
      <c r="M38" s="21">
        <f t="shared" si="7"/>
        <v>2667153</v>
      </c>
      <c r="N38" s="21">
        <f t="shared" si="7"/>
        <v>5925448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20132045</v>
      </c>
      <c r="X38" s="21">
        <f t="shared" si="7"/>
        <v>41230554</v>
      </c>
      <c r="Y38" s="21">
        <f t="shared" si="7"/>
        <v>-21098509</v>
      </c>
      <c r="Z38" s="4">
        <f>+IF(X38&lt;&gt;0,+(Y38/X38)*100,0)</f>
        <v>-51.17202402858811</v>
      </c>
      <c r="AA38" s="19">
        <f>SUM(AA39:AA41)</f>
        <v>82461108</v>
      </c>
    </row>
    <row r="39" spans="1:27" ht="13.5">
      <c r="A39" s="5" t="s">
        <v>43</v>
      </c>
      <c r="B39" s="3"/>
      <c r="C39" s="22">
        <v>11776542</v>
      </c>
      <c r="D39" s="22"/>
      <c r="E39" s="23">
        <v>15875600</v>
      </c>
      <c r="F39" s="24">
        <v>15875600</v>
      </c>
      <c r="G39" s="24">
        <v>1257052</v>
      </c>
      <c r="H39" s="24">
        <v>1324031</v>
      </c>
      <c r="I39" s="24">
        <v>1412109</v>
      </c>
      <c r="J39" s="24">
        <v>3993192</v>
      </c>
      <c r="K39" s="24"/>
      <c r="L39" s="24">
        <v>2055446</v>
      </c>
      <c r="M39" s="24">
        <v>1239662</v>
      </c>
      <c r="N39" s="24">
        <v>3295108</v>
      </c>
      <c r="O39" s="24"/>
      <c r="P39" s="24"/>
      <c r="Q39" s="24"/>
      <c r="R39" s="24"/>
      <c r="S39" s="24"/>
      <c r="T39" s="24"/>
      <c r="U39" s="24"/>
      <c r="V39" s="24"/>
      <c r="W39" s="24">
        <v>7288300</v>
      </c>
      <c r="X39" s="24">
        <v>7937802</v>
      </c>
      <c r="Y39" s="24">
        <v>-649502</v>
      </c>
      <c r="Z39" s="6">
        <v>-8.18</v>
      </c>
      <c r="AA39" s="22">
        <v>15875600</v>
      </c>
    </row>
    <row r="40" spans="1:27" ht="13.5">
      <c r="A40" s="5" t="s">
        <v>44</v>
      </c>
      <c r="B40" s="3"/>
      <c r="C40" s="22">
        <v>39434480</v>
      </c>
      <c r="D40" s="22"/>
      <c r="E40" s="23">
        <v>66585508</v>
      </c>
      <c r="F40" s="24">
        <v>66585508</v>
      </c>
      <c r="G40" s="24">
        <v>664259</v>
      </c>
      <c r="H40" s="24">
        <v>660806</v>
      </c>
      <c r="I40" s="24">
        <v>8888340</v>
      </c>
      <c r="J40" s="24">
        <v>10213405</v>
      </c>
      <c r="K40" s="24"/>
      <c r="L40" s="24">
        <v>1202849</v>
      </c>
      <c r="M40" s="24">
        <v>1427491</v>
      </c>
      <c r="N40" s="24">
        <v>2630340</v>
      </c>
      <c r="O40" s="24"/>
      <c r="P40" s="24"/>
      <c r="Q40" s="24"/>
      <c r="R40" s="24"/>
      <c r="S40" s="24"/>
      <c r="T40" s="24"/>
      <c r="U40" s="24"/>
      <c r="V40" s="24"/>
      <c r="W40" s="24">
        <v>12843745</v>
      </c>
      <c r="X40" s="24">
        <v>33292752</v>
      </c>
      <c r="Y40" s="24">
        <v>-20449007</v>
      </c>
      <c r="Z40" s="6">
        <v>-61.42</v>
      </c>
      <c r="AA40" s="22">
        <v>66585508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289734465</v>
      </c>
      <c r="D42" s="19">
        <f>SUM(D43:D46)</f>
        <v>0</v>
      </c>
      <c r="E42" s="20">
        <f t="shared" si="8"/>
        <v>308963251</v>
      </c>
      <c r="F42" s="21">
        <f t="shared" si="8"/>
        <v>308963251</v>
      </c>
      <c r="G42" s="21">
        <f t="shared" si="8"/>
        <v>19065436</v>
      </c>
      <c r="H42" s="21">
        <f t="shared" si="8"/>
        <v>24810682</v>
      </c>
      <c r="I42" s="21">
        <f t="shared" si="8"/>
        <v>31008961</v>
      </c>
      <c r="J42" s="21">
        <f t="shared" si="8"/>
        <v>74885079</v>
      </c>
      <c r="K42" s="21">
        <f t="shared" si="8"/>
        <v>0</v>
      </c>
      <c r="L42" s="21">
        <f t="shared" si="8"/>
        <v>19709157</v>
      </c>
      <c r="M42" s="21">
        <f t="shared" si="8"/>
        <v>21109771</v>
      </c>
      <c r="N42" s="21">
        <f t="shared" si="8"/>
        <v>40818928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115704007</v>
      </c>
      <c r="X42" s="21">
        <f t="shared" si="8"/>
        <v>154481628</v>
      </c>
      <c r="Y42" s="21">
        <f t="shared" si="8"/>
        <v>-38777621</v>
      </c>
      <c r="Z42" s="4">
        <f>+IF(X42&lt;&gt;0,+(Y42/X42)*100,0)</f>
        <v>-25.101768735891365</v>
      </c>
      <c r="AA42" s="19">
        <f>SUM(AA43:AA46)</f>
        <v>308963251</v>
      </c>
    </row>
    <row r="43" spans="1:27" ht="13.5">
      <c r="A43" s="5" t="s">
        <v>47</v>
      </c>
      <c r="B43" s="3"/>
      <c r="C43" s="22">
        <v>177714362</v>
      </c>
      <c r="D43" s="22"/>
      <c r="E43" s="23">
        <v>188565717</v>
      </c>
      <c r="F43" s="24">
        <v>188565717</v>
      </c>
      <c r="G43" s="24">
        <v>16211336</v>
      </c>
      <c r="H43" s="24">
        <v>21244976</v>
      </c>
      <c r="I43" s="24">
        <v>21797994</v>
      </c>
      <c r="J43" s="24">
        <v>59254306</v>
      </c>
      <c r="K43" s="24"/>
      <c r="L43" s="24">
        <v>13623129</v>
      </c>
      <c r="M43" s="24">
        <v>13935001</v>
      </c>
      <c r="N43" s="24">
        <v>27558130</v>
      </c>
      <c r="O43" s="24"/>
      <c r="P43" s="24"/>
      <c r="Q43" s="24"/>
      <c r="R43" s="24"/>
      <c r="S43" s="24"/>
      <c r="T43" s="24"/>
      <c r="U43" s="24"/>
      <c r="V43" s="24"/>
      <c r="W43" s="24">
        <v>86812436</v>
      </c>
      <c r="X43" s="24">
        <v>94282860</v>
      </c>
      <c r="Y43" s="24">
        <v>-7470424</v>
      </c>
      <c r="Z43" s="6">
        <v>-7.92</v>
      </c>
      <c r="AA43" s="22">
        <v>188565717</v>
      </c>
    </row>
    <row r="44" spans="1:27" ht="13.5">
      <c r="A44" s="5" t="s">
        <v>48</v>
      </c>
      <c r="B44" s="3"/>
      <c r="C44" s="22">
        <v>52237113</v>
      </c>
      <c r="D44" s="22"/>
      <c r="E44" s="23">
        <v>53818508</v>
      </c>
      <c r="F44" s="24">
        <v>53818508</v>
      </c>
      <c r="G44" s="24">
        <v>808728</v>
      </c>
      <c r="H44" s="24">
        <v>1557668</v>
      </c>
      <c r="I44" s="24">
        <v>4558919</v>
      </c>
      <c r="J44" s="24">
        <v>6925315</v>
      </c>
      <c r="K44" s="24"/>
      <c r="L44" s="24">
        <v>2085760</v>
      </c>
      <c r="M44" s="24">
        <v>4633076</v>
      </c>
      <c r="N44" s="24">
        <v>6718836</v>
      </c>
      <c r="O44" s="24"/>
      <c r="P44" s="24"/>
      <c r="Q44" s="24"/>
      <c r="R44" s="24"/>
      <c r="S44" s="24"/>
      <c r="T44" s="24"/>
      <c r="U44" s="24"/>
      <c r="V44" s="24"/>
      <c r="W44" s="24">
        <v>13644151</v>
      </c>
      <c r="X44" s="24">
        <v>26909256</v>
      </c>
      <c r="Y44" s="24">
        <v>-13265105</v>
      </c>
      <c r="Z44" s="6">
        <v>-49.3</v>
      </c>
      <c r="AA44" s="22">
        <v>53818508</v>
      </c>
    </row>
    <row r="45" spans="1:27" ht="13.5">
      <c r="A45" s="5" t="s">
        <v>49</v>
      </c>
      <c r="B45" s="3"/>
      <c r="C45" s="25">
        <v>30806209</v>
      </c>
      <c r="D45" s="25"/>
      <c r="E45" s="26">
        <v>35763878</v>
      </c>
      <c r="F45" s="27">
        <v>35763878</v>
      </c>
      <c r="G45" s="27">
        <v>990773</v>
      </c>
      <c r="H45" s="27">
        <v>1003433</v>
      </c>
      <c r="I45" s="27">
        <v>3091722</v>
      </c>
      <c r="J45" s="27">
        <v>5085928</v>
      </c>
      <c r="K45" s="27"/>
      <c r="L45" s="27">
        <v>1550447</v>
      </c>
      <c r="M45" s="27">
        <v>1380515</v>
      </c>
      <c r="N45" s="27">
        <v>2930962</v>
      </c>
      <c r="O45" s="27"/>
      <c r="P45" s="27"/>
      <c r="Q45" s="27"/>
      <c r="R45" s="27"/>
      <c r="S45" s="27"/>
      <c r="T45" s="27"/>
      <c r="U45" s="27"/>
      <c r="V45" s="27"/>
      <c r="W45" s="27">
        <v>8016890</v>
      </c>
      <c r="X45" s="27">
        <v>17881938</v>
      </c>
      <c r="Y45" s="27">
        <v>-9865048</v>
      </c>
      <c r="Z45" s="7">
        <v>-55.17</v>
      </c>
      <c r="AA45" s="25">
        <v>35763878</v>
      </c>
    </row>
    <row r="46" spans="1:27" ht="13.5">
      <c r="A46" s="5" t="s">
        <v>50</v>
      </c>
      <c r="B46" s="3"/>
      <c r="C46" s="22">
        <v>28976781</v>
      </c>
      <c r="D46" s="22"/>
      <c r="E46" s="23">
        <v>30815148</v>
      </c>
      <c r="F46" s="24">
        <v>30815148</v>
      </c>
      <c r="G46" s="24">
        <v>1054599</v>
      </c>
      <c r="H46" s="24">
        <v>1004605</v>
      </c>
      <c r="I46" s="24">
        <v>1560326</v>
      </c>
      <c r="J46" s="24">
        <v>3619530</v>
      </c>
      <c r="K46" s="24"/>
      <c r="L46" s="24">
        <v>2449821</v>
      </c>
      <c r="M46" s="24">
        <v>1161179</v>
      </c>
      <c r="N46" s="24">
        <v>3611000</v>
      </c>
      <c r="O46" s="24"/>
      <c r="P46" s="24"/>
      <c r="Q46" s="24"/>
      <c r="R46" s="24"/>
      <c r="S46" s="24"/>
      <c r="T46" s="24"/>
      <c r="U46" s="24"/>
      <c r="V46" s="24"/>
      <c r="W46" s="24">
        <v>7230530</v>
      </c>
      <c r="X46" s="24">
        <v>15407574</v>
      </c>
      <c r="Y46" s="24">
        <v>-8177044</v>
      </c>
      <c r="Z46" s="6">
        <v>-53.07</v>
      </c>
      <c r="AA46" s="22">
        <v>30815148</v>
      </c>
    </row>
    <row r="47" spans="1:27" ht="13.5">
      <c r="A47" s="2" t="s">
        <v>51</v>
      </c>
      <c r="B47" s="8" t="s">
        <v>52</v>
      </c>
      <c r="C47" s="19">
        <v>1489016</v>
      </c>
      <c r="D47" s="19"/>
      <c r="E47" s="20">
        <v>1835258</v>
      </c>
      <c r="F47" s="21">
        <v>1835258</v>
      </c>
      <c r="G47" s="21">
        <v>128226</v>
      </c>
      <c r="H47" s="21">
        <v>116348</v>
      </c>
      <c r="I47" s="21">
        <v>116348</v>
      </c>
      <c r="J47" s="21">
        <v>360922</v>
      </c>
      <c r="K47" s="21"/>
      <c r="L47" s="21">
        <v>190358</v>
      </c>
      <c r="M47" s="21">
        <v>116348</v>
      </c>
      <c r="N47" s="21">
        <v>306706</v>
      </c>
      <c r="O47" s="21"/>
      <c r="P47" s="21"/>
      <c r="Q47" s="21"/>
      <c r="R47" s="21"/>
      <c r="S47" s="21"/>
      <c r="T47" s="21"/>
      <c r="U47" s="21"/>
      <c r="V47" s="21"/>
      <c r="W47" s="21">
        <v>667628</v>
      </c>
      <c r="X47" s="21">
        <v>917628</v>
      </c>
      <c r="Y47" s="21">
        <v>-250000</v>
      </c>
      <c r="Z47" s="4">
        <v>-27.24</v>
      </c>
      <c r="AA47" s="19">
        <v>1835258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561836522</v>
      </c>
      <c r="D48" s="40">
        <f>+D28+D32+D38+D42+D47</f>
        <v>0</v>
      </c>
      <c r="E48" s="41">
        <f t="shared" si="9"/>
        <v>616164232</v>
      </c>
      <c r="F48" s="42">
        <f t="shared" si="9"/>
        <v>616164232</v>
      </c>
      <c r="G48" s="42">
        <f t="shared" si="9"/>
        <v>35010441</v>
      </c>
      <c r="H48" s="42">
        <f t="shared" si="9"/>
        <v>42649297</v>
      </c>
      <c r="I48" s="42">
        <f t="shared" si="9"/>
        <v>58664669</v>
      </c>
      <c r="J48" s="42">
        <f t="shared" si="9"/>
        <v>136324407</v>
      </c>
      <c r="K48" s="42">
        <f t="shared" si="9"/>
        <v>0</v>
      </c>
      <c r="L48" s="42">
        <f t="shared" si="9"/>
        <v>42789197</v>
      </c>
      <c r="M48" s="42">
        <f t="shared" si="9"/>
        <v>38959249</v>
      </c>
      <c r="N48" s="42">
        <f t="shared" si="9"/>
        <v>81748446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218072853</v>
      </c>
      <c r="X48" s="42">
        <f t="shared" si="9"/>
        <v>308082114</v>
      </c>
      <c r="Y48" s="42">
        <f t="shared" si="9"/>
        <v>-90009261</v>
      </c>
      <c r="Z48" s="43">
        <f>+IF(X48&lt;&gt;0,+(Y48/X48)*100,0)</f>
        <v>-29.215996940348184</v>
      </c>
      <c r="AA48" s="40">
        <f>+AA28+AA32+AA38+AA42+AA47</f>
        <v>616164232</v>
      </c>
    </row>
    <row r="49" spans="1:27" ht="13.5">
      <c r="A49" s="14" t="s">
        <v>58</v>
      </c>
      <c r="B49" s="15"/>
      <c r="C49" s="44">
        <f aca="true" t="shared" si="10" ref="C49:Y49">+C25-C48</f>
        <v>-27026410</v>
      </c>
      <c r="D49" s="44">
        <f>+D25-D48</f>
        <v>0</v>
      </c>
      <c r="E49" s="45">
        <f t="shared" si="10"/>
        <v>-96485315</v>
      </c>
      <c r="F49" s="46">
        <f t="shared" si="10"/>
        <v>-96485315</v>
      </c>
      <c r="G49" s="46">
        <f t="shared" si="10"/>
        <v>32613848</v>
      </c>
      <c r="H49" s="46">
        <f t="shared" si="10"/>
        <v>-7433822</v>
      </c>
      <c r="I49" s="46">
        <f t="shared" si="10"/>
        <v>-21379660</v>
      </c>
      <c r="J49" s="46">
        <f t="shared" si="10"/>
        <v>3800366</v>
      </c>
      <c r="K49" s="46">
        <f t="shared" si="10"/>
        <v>0</v>
      </c>
      <c r="L49" s="46">
        <f t="shared" si="10"/>
        <v>-5121603</v>
      </c>
      <c r="M49" s="46">
        <f t="shared" si="10"/>
        <v>13691492</v>
      </c>
      <c r="N49" s="46">
        <f t="shared" si="10"/>
        <v>8569889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12370255</v>
      </c>
      <c r="X49" s="46">
        <f>IF(F25=F48,0,X25-X48)</f>
        <v>-48242652</v>
      </c>
      <c r="Y49" s="46">
        <f t="shared" si="10"/>
        <v>60612907</v>
      </c>
      <c r="Z49" s="47">
        <f>+IF(X49&lt;&gt;0,+(Y49/X49)*100,0)</f>
        <v>-125.64173918133687</v>
      </c>
      <c r="AA49" s="44">
        <f>+AA25-AA48</f>
        <v>-96485315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41486885</v>
      </c>
      <c r="D5" s="19">
        <f>SUM(D6:D8)</f>
        <v>0</v>
      </c>
      <c r="E5" s="20">
        <f t="shared" si="0"/>
        <v>40782000</v>
      </c>
      <c r="F5" s="21">
        <f t="shared" si="0"/>
        <v>40782000</v>
      </c>
      <c r="G5" s="21">
        <f t="shared" si="0"/>
        <v>12919446</v>
      </c>
      <c r="H5" s="21">
        <f t="shared" si="0"/>
        <v>119661</v>
      </c>
      <c r="I5" s="21">
        <f t="shared" si="0"/>
        <v>1457770</v>
      </c>
      <c r="J5" s="21">
        <f t="shared" si="0"/>
        <v>14496877</v>
      </c>
      <c r="K5" s="21">
        <f t="shared" si="0"/>
        <v>389844</v>
      </c>
      <c r="L5" s="21">
        <f t="shared" si="0"/>
        <v>7084575</v>
      </c>
      <c r="M5" s="21">
        <f t="shared" si="0"/>
        <v>98610</v>
      </c>
      <c r="N5" s="21">
        <f t="shared" si="0"/>
        <v>7573029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22069906</v>
      </c>
      <c r="X5" s="21">
        <f t="shared" si="0"/>
        <v>6258174</v>
      </c>
      <c r="Y5" s="21">
        <f t="shared" si="0"/>
        <v>15811732</v>
      </c>
      <c r="Z5" s="4">
        <f>+IF(X5&lt;&gt;0,+(Y5/X5)*100,0)</f>
        <v>252.6572767072312</v>
      </c>
      <c r="AA5" s="19">
        <f>SUM(AA6:AA8)</f>
        <v>40782000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44169</v>
      </c>
      <c r="H6" s="24">
        <v>47161</v>
      </c>
      <c r="I6" s="24">
        <v>44483</v>
      </c>
      <c r="J6" s="24">
        <v>135813</v>
      </c>
      <c r="K6" s="24">
        <v>336254</v>
      </c>
      <c r="L6" s="24">
        <v>46037</v>
      </c>
      <c r="M6" s="24">
        <v>43497</v>
      </c>
      <c r="N6" s="24">
        <v>425788</v>
      </c>
      <c r="O6" s="24"/>
      <c r="P6" s="24"/>
      <c r="Q6" s="24"/>
      <c r="R6" s="24"/>
      <c r="S6" s="24"/>
      <c r="T6" s="24"/>
      <c r="U6" s="24"/>
      <c r="V6" s="24"/>
      <c r="W6" s="24">
        <v>561601</v>
      </c>
      <c r="X6" s="24"/>
      <c r="Y6" s="24">
        <v>561601</v>
      </c>
      <c r="Z6" s="6">
        <v>0</v>
      </c>
      <c r="AA6" s="22"/>
    </row>
    <row r="7" spans="1:27" ht="13.5">
      <c r="A7" s="5" t="s">
        <v>34</v>
      </c>
      <c r="B7" s="3"/>
      <c r="C7" s="25">
        <v>41486885</v>
      </c>
      <c r="D7" s="25"/>
      <c r="E7" s="26">
        <v>37617000</v>
      </c>
      <c r="F7" s="27">
        <v>37617000</v>
      </c>
      <c r="G7" s="27">
        <v>12875277</v>
      </c>
      <c r="H7" s="27">
        <v>72500</v>
      </c>
      <c r="I7" s="27">
        <v>1413287</v>
      </c>
      <c r="J7" s="27">
        <v>14361064</v>
      </c>
      <c r="K7" s="27">
        <v>53590</v>
      </c>
      <c r="L7" s="27">
        <v>7038538</v>
      </c>
      <c r="M7" s="27">
        <v>55113</v>
      </c>
      <c r="N7" s="27">
        <v>7147241</v>
      </c>
      <c r="O7" s="27"/>
      <c r="P7" s="27"/>
      <c r="Q7" s="27"/>
      <c r="R7" s="27"/>
      <c r="S7" s="27"/>
      <c r="T7" s="27"/>
      <c r="U7" s="27"/>
      <c r="V7" s="27"/>
      <c r="W7" s="27">
        <v>21508305</v>
      </c>
      <c r="X7" s="27">
        <v>4549754</v>
      </c>
      <c r="Y7" s="27">
        <v>16958551</v>
      </c>
      <c r="Z7" s="7">
        <v>372.74</v>
      </c>
      <c r="AA7" s="25">
        <v>37617000</v>
      </c>
    </row>
    <row r="8" spans="1:27" ht="13.5">
      <c r="A8" s="5" t="s">
        <v>35</v>
      </c>
      <c r="B8" s="3"/>
      <c r="C8" s="22"/>
      <c r="D8" s="22"/>
      <c r="E8" s="23">
        <v>3165000</v>
      </c>
      <c r="F8" s="24">
        <v>3165000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1708420</v>
      </c>
      <c r="Y8" s="24">
        <v>-1708420</v>
      </c>
      <c r="Z8" s="6">
        <v>-100</v>
      </c>
      <c r="AA8" s="22">
        <v>3165000</v>
      </c>
    </row>
    <row r="9" spans="1:27" ht="13.5">
      <c r="A9" s="2" t="s">
        <v>36</v>
      </c>
      <c r="B9" s="3"/>
      <c r="C9" s="19">
        <f aca="true" t="shared" si="1" ref="C9:Y9">SUM(C10:C14)</f>
        <v>187744</v>
      </c>
      <c r="D9" s="19">
        <f>SUM(D10:D14)</f>
        <v>0</v>
      </c>
      <c r="E9" s="20">
        <f t="shared" si="1"/>
        <v>2122000</v>
      </c>
      <c r="F9" s="21">
        <f t="shared" si="1"/>
        <v>2122000</v>
      </c>
      <c r="G9" s="21">
        <f t="shared" si="1"/>
        <v>46</v>
      </c>
      <c r="H9" s="21">
        <f t="shared" si="1"/>
        <v>186</v>
      </c>
      <c r="I9" s="21">
        <f t="shared" si="1"/>
        <v>510</v>
      </c>
      <c r="J9" s="21">
        <f t="shared" si="1"/>
        <v>742</v>
      </c>
      <c r="K9" s="21">
        <f t="shared" si="1"/>
        <v>233</v>
      </c>
      <c r="L9" s="21">
        <f t="shared" si="1"/>
        <v>300343</v>
      </c>
      <c r="M9" s="21">
        <f t="shared" si="1"/>
        <v>1150</v>
      </c>
      <c r="N9" s="21">
        <f t="shared" si="1"/>
        <v>301726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302468</v>
      </c>
      <c r="X9" s="21">
        <f t="shared" si="1"/>
        <v>0</v>
      </c>
      <c r="Y9" s="21">
        <f t="shared" si="1"/>
        <v>302468</v>
      </c>
      <c r="Z9" s="4">
        <f>+IF(X9&lt;&gt;0,+(Y9/X9)*100,0)</f>
        <v>0</v>
      </c>
      <c r="AA9" s="19">
        <f>SUM(AA10:AA14)</f>
        <v>2122000</v>
      </c>
    </row>
    <row r="10" spans="1:27" ht="13.5">
      <c r="A10" s="5" t="s">
        <v>37</v>
      </c>
      <c r="B10" s="3"/>
      <c r="C10" s="22"/>
      <c r="D10" s="22"/>
      <c r="E10" s="23">
        <v>2122000</v>
      </c>
      <c r="F10" s="24">
        <v>2122000</v>
      </c>
      <c r="G10" s="24">
        <v>46</v>
      </c>
      <c r="H10" s="24">
        <v>186</v>
      </c>
      <c r="I10" s="24">
        <v>510</v>
      </c>
      <c r="J10" s="24">
        <v>742</v>
      </c>
      <c r="K10" s="24">
        <v>233</v>
      </c>
      <c r="L10" s="24">
        <v>300343</v>
      </c>
      <c r="M10" s="24">
        <v>1150</v>
      </c>
      <c r="N10" s="24">
        <v>301726</v>
      </c>
      <c r="O10" s="24"/>
      <c r="P10" s="24"/>
      <c r="Q10" s="24"/>
      <c r="R10" s="24"/>
      <c r="S10" s="24"/>
      <c r="T10" s="24"/>
      <c r="U10" s="24"/>
      <c r="V10" s="24"/>
      <c r="W10" s="24">
        <v>302468</v>
      </c>
      <c r="X10" s="24"/>
      <c r="Y10" s="24">
        <v>302468</v>
      </c>
      <c r="Z10" s="6">
        <v>0</v>
      </c>
      <c r="AA10" s="22">
        <v>2122000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187744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934000</v>
      </c>
      <c r="F15" s="21">
        <f t="shared" si="2"/>
        <v>934000</v>
      </c>
      <c r="G15" s="21">
        <f t="shared" si="2"/>
        <v>144729</v>
      </c>
      <c r="H15" s="21">
        <f t="shared" si="2"/>
        <v>124819</v>
      </c>
      <c r="I15" s="21">
        <f t="shared" si="2"/>
        <v>121121</v>
      </c>
      <c r="J15" s="21">
        <f t="shared" si="2"/>
        <v>390669</v>
      </c>
      <c r="K15" s="21">
        <f t="shared" si="2"/>
        <v>81202</v>
      </c>
      <c r="L15" s="21">
        <f t="shared" si="2"/>
        <v>151258</v>
      </c>
      <c r="M15" s="21">
        <f t="shared" si="2"/>
        <v>99240</v>
      </c>
      <c r="N15" s="21">
        <f t="shared" si="2"/>
        <v>331700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722369</v>
      </c>
      <c r="X15" s="21">
        <f t="shared" si="2"/>
        <v>0</v>
      </c>
      <c r="Y15" s="21">
        <f t="shared" si="2"/>
        <v>722369</v>
      </c>
      <c r="Z15" s="4">
        <f>+IF(X15&lt;&gt;0,+(Y15/X15)*100,0)</f>
        <v>0</v>
      </c>
      <c r="AA15" s="19">
        <f>SUM(AA16:AA18)</f>
        <v>934000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934000</v>
      </c>
      <c r="F17" s="24">
        <v>934000</v>
      </c>
      <c r="G17" s="24">
        <v>144729</v>
      </c>
      <c r="H17" s="24">
        <v>124819</v>
      </c>
      <c r="I17" s="24">
        <v>121121</v>
      </c>
      <c r="J17" s="24">
        <v>390669</v>
      </c>
      <c r="K17" s="24">
        <v>81202</v>
      </c>
      <c r="L17" s="24">
        <v>151258</v>
      </c>
      <c r="M17" s="24">
        <v>99240</v>
      </c>
      <c r="N17" s="24">
        <v>331700</v>
      </c>
      <c r="O17" s="24"/>
      <c r="P17" s="24"/>
      <c r="Q17" s="24"/>
      <c r="R17" s="24"/>
      <c r="S17" s="24"/>
      <c r="T17" s="24"/>
      <c r="U17" s="24"/>
      <c r="V17" s="24"/>
      <c r="W17" s="24">
        <v>722369</v>
      </c>
      <c r="X17" s="24"/>
      <c r="Y17" s="24">
        <v>722369</v>
      </c>
      <c r="Z17" s="6">
        <v>0</v>
      </c>
      <c r="AA17" s="22">
        <v>934000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8071824</v>
      </c>
      <c r="D19" s="19">
        <f>SUM(D20:D23)</f>
        <v>0</v>
      </c>
      <c r="E19" s="20">
        <f t="shared" si="3"/>
        <v>12342000</v>
      </c>
      <c r="F19" s="21">
        <f t="shared" si="3"/>
        <v>12342000</v>
      </c>
      <c r="G19" s="21">
        <f t="shared" si="3"/>
        <v>655456</v>
      </c>
      <c r="H19" s="21">
        <f t="shared" si="3"/>
        <v>670350</v>
      </c>
      <c r="I19" s="21">
        <f t="shared" si="3"/>
        <v>630637</v>
      </c>
      <c r="J19" s="21">
        <f t="shared" si="3"/>
        <v>1956443</v>
      </c>
      <c r="K19" s="21">
        <f t="shared" si="3"/>
        <v>2171100</v>
      </c>
      <c r="L19" s="21">
        <f t="shared" si="3"/>
        <v>1860971</v>
      </c>
      <c r="M19" s="21">
        <f t="shared" si="3"/>
        <v>716458</v>
      </c>
      <c r="N19" s="21">
        <f t="shared" si="3"/>
        <v>4748529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6704972</v>
      </c>
      <c r="X19" s="21">
        <f t="shared" si="3"/>
        <v>0</v>
      </c>
      <c r="Y19" s="21">
        <f t="shared" si="3"/>
        <v>6704972</v>
      </c>
      <c r="Z19" s="4">
        <f>+IF(X19&lt;&gt;0,+(Y19/X19)*100,0)</f>
        <v>0</v>
      </c>
      <c r="AA19" s="19">
        <f>SUM(AA20:AA23)</f>
        <v>12342000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4069339</v>
      </c>
      <c r="D21" s="22"/>
      <c r="E21" s="23">
        <v>7503000</v>
      </c>
      <c r="F21" s="24">
        <v>7503000</v>
      </c>
      <c r="G21" s="24">
        <v>273767</v>
      </c>
      <c r="H21" s="24">
        <v>289899</v>
      </c>
      <c r="I21" s="24">
        <v>254467</v>
      </c>
      <c r="J21" s="24">
        <v>818133</v>
      </c>
      <c r="K21" s="24">
        <v>1845243</v>
      </c>
      <c r="L21" s="24">
        <v>1478568</v>
      </c>
      <c r="M21" s="24">
        <v>341054</v>
      </c>
      <c r="N21" s="24">
        <v>3664865</v>
      </c>
      <c r="O21" s="24"/>
      <c r="P21" s="24"/>
      <c r="Q21" s="24"/>
      <c r="R21" s="24"/>
      <c r="S21" s="24"/>
      <c r="T21" s="24"/>
      <c r="U21" s="24"/>
      <c r="V21" s="24"/>
      <c r="W21" s="24">
        <v>4482998</v>
      </c>
      <c r="X21" s="24"/>
      <c r="Y21" s="24">
        <v>4482998</v>
      </c>
      <c r="Z21" s="6">
        <v>0</v>
      </c>
      <c r="AA21" s="22">
        <v>7503000</v>
      </c>
    </row>
    <row r="22" spans="1:27" ht="13.5">
      <c r="A22" s="5" t="s">
        <v>49</v>
      </c>
      <c r="B22" s="3"/>
      <c r="C22" s="25">
        <v>1732310</v>
      </c>
      <c r="D22" s="25"/>
      <c r="E22" s="26">
        <v>2541000</v>
      </c>
      <c r="F22" s="27">
        <v>2541000</v>
      </c>
      <c r="G22" s="27">
        <v>163884</v>
      </c>
      <c r="H22" s="27">
        <v>162646</v>
      </c>
      <c r="I22" s="27">
        <v>160701</v>
      </c>
      <c r="J22" s="27">
        <v>487231</v>
      </c>
      <c r="K22" s="27">
        <v>112782</v>
      </c>
      <c r="L22" s="27">
        <v>166955</v>
      </c>
      <c r="M22" s="27">
        <v>159956</v>
      </c>
      <c r="N22" s="27">
        <v>439693</v>
      </c>
      <c r="O22" s="27"/>
      <c r="P22" s="27"/>
      <c r="Q22" s="27"/>
      <c r="R22" s="27"/>
      <c r="S22" s="27"/>
      <c r="T22" s="27"/>
      <c r="U22" s="27"/>
      <c r="V22" s="27"/>
      <c r="W22" s="27">
        <v>926924</v>
      </c>
      <c r="X22" s="27"/>
      <c r="Y22" s="27">
        <v>926924</v>
      </c>
      <c r="Z22" s="7">
        <v>0</v>
      </c>
      <c r="AA22" s="25">
        <v>2541000</v>
      </c>
    </row>
    <row r="23" spans="1:27" ht="13.5">
      <c r="A23" s="5" t="s">
        <v>50</v>
      </c>
      <c r="B23" s="3"/>
      <c r="C23" s="22">
        <v>2270175</v>
      </c>
      <c r="D23" s="22"/>
      <c r="E23" s="23">
        <v>2298000</v>
      </c>
      <c r="F23" s="24">
        <v>2298000</v>
      </c>
      <c r="G23" s="24">
        <v>217805</v>
      </c>
      <c r="H23" s="24">
        <v>217805</v>
      </c>
      <c r="I23" s="24">
        <v>215469</v>
      </c>
      <c r="J23" s="24">
        <v>651079</v>
      </c>
      <c r="K23" s="24">
        <v>213075</v>
      </c>
      <c r="L23" s="24">
        <v>215448</v>
      </c>
      <c r="M23" s="24">
        <v>215448</v>
      </c>
      <c r="N23" s="24">
        <v>643971</v>
      </c>
      <c r="O23" s="24"/>
      <c r="P23" s="24"/>
      <c r="Q23" s="24"/>
      <c r="R23" s="24"/>
      <c r="S23" s="24"/>
      <c r="T23" s="24"/>
      <c r="U23" s="24"/>
      <c r="V23" s="24"/>
      <c r="W23" s="24">
        <v>1295050</v>
      </c>
      <c r="X23" s="24"/>
      <c r="Y23" s="24">
        <v>1295050</v>
      </c>
      <c r="Z23" s="6">
        <v>0</v>
      </c>
      <c r="AA23" s="22">
        <v>2298000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49746453</v>
      </c>
      <c r="D25" s="40">
        <f>+D5+D9+D15+D19+D24</f>
        <v>0</v>
      </c>
      <c r="E25" s="41">
        <f t="shared" si="4"/>
        <v>56180000</v>
      </c>
      <c r="F25" s="42">
        <f t="shared" si="4"/>
        <v>56180000</v>
      </c>
      <c r="G25" s="42">
        <f t="shared" si="4"/>
        <v>13719677</v>
      </c>
      <c r="H25" s="42">
        <f t="shared" si="4"/>
        <v>915016</v>
      </c>
      <c r="I25" s="42">
        <f t="shared" si="4"/>
        <v>2210038</v>
      </c>
      <c r="J25" s="42">
        <f t="shared" si="4"/>
        <v>16844731</v>
      </c>
      <c r="K25" s="42">
        <f t="shared" si="4"/>
        <v>2642379</v>
      </c>
      <c r="L25" s="42">
        <f t="shared" si="4"/>
        <v>9397147</v>
      </c>
      <c r="M25" s="42">
        <f t="shared" si="4"/>
        <v>915458</v>
      </c>
      <c r="N25" s="42">
        <f t="shared" si="4"/>
        <v>12954984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29799715</v>
      </c>
      <c r="X25" s="42">
        <f t="shared" si="4"/>
        <v>6258174</v>
      </c>
      <c r="Y25" s="42">
        <f t="shared" si="4"/>
        <v>23541541</v>
      </c>
      <c r="Z25" s="43">
        <f>+IF(X25&lt;&gt;0,+(Y25/X25)*100,0)</f>
        <v>376.1726823191557</v>
      </c>
      <c r="AA25" s="40">
        <f>+AA5+AA9+AA15+AA19+AA24</f>
        <v>56180000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42041726</v>
      </c>
      <c r="D28" s="19">
        <f>SUM(D29:D31)</f>
        <v>0</v>
      </c>
      <c r="E28" s="20">
        <f t="shared" si="5"/>
        <v>32962000</v>
      </c>
      <c r="F28" s="21">
        <f t="shared" si="5"/>
        <v>32962000</v>
      </c>
      <c r="G28" s="21">
        <f t="shared" si="5"/>
        <v>7186960</v>
      </c>
      <c r="H28" s="21">
        <f t="shared" si="5"/>
        <v>1575101</v>
      </c>
      <c r="I28" s="21">
        <f t="shared" si="5"/>
        <v>2256260</v>
      </c>
      <c r="J28" s="21">
        <f t="shared" si="5"/>
        <v>11018321</v>
      </c>
      <c r="K28" s="21">
        <f t="shared" si="5"/>
        <v>1682496</v>
      </c>
      <c r="L28" s="21">
        <f t="shared" si="5"/>
        <v>2488768</v>
      </c>
      <c r="M28" s="21">
        <f t="shared" si="5"/>
        <v>1828443</v>
      </c>
      <c r="N28" s="21">
        <f t="shared" si="5"/>
        <v>5999707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17018028</v>
      </c>
      <c r="X28" s="21">
        <f t="shared" si="5"/>
        <v>0</v>
      </c>
      <c r="Y28" s="21">
        <f t="shared" si="5"/>
        <v>17018028</v>
      </c>
      <c r="Z28" s="4">
        <f>+IF(X28&lt;&gt;0,+(Y28/X28)*100,0)</f>
        <v>0</v>
      </c>
      <c r="AA28" s="19">
        <f>SUM(AA29:AA31)</f>
        <v>32962000</v>
      </c>
    </row>
    <row r="29" spans="1:27" ht="13.5">
      <c r="A29" s="5" t="s">
        <v>33</v>
      </c>
      <c r="B29" s="3"/>
      <c r="C29" s="22">
        <v>5692895</v>
      </c>
      <c r="D29" s="22"/>
      <c r="E29" s="23">
        <v>9225000</v>
      </c>
      <c r="F29" s="24">
        <v>9225000</v>
      </c>
      <c r="G29" s="24">
        <v>6178278</v>
      </c>
      <c r="H29" s="24">
        <v>1008583</v>
      </c>
      <c r="I29" s="24">
        <v>1307199</v>
      </c>
      <c r="J29" s="24">
        <v>8494060</v>
      </c>
      <c r="K29" s="24">
        <v>1255178</v>
      </c>
      <c r="L29" s="24">
        <v>1773811</v>
      </c>
      <c r="M29" s="24">
        <v>1458583</v>
      </c>
      <c r="N29" s="24">
        <v>4487572</v>
      </c>
      <c r="O29" s="24"/>
      <c r="P29" s="24"/>
      <c r="Q29" s="24"/>
      <c r="R29" s="24"/>
      <c r="S29" s="24"/>
      <c r="T29" s="24"/>
      <c r="U29" s="24"/>
      <c r="V29" s="24"/>
      <c r="W29" s="24">
        <v>12981632</v>
      </c>
      <c r="X29" s="24"/>
      <c r="Y29" s="24">
        <v>12981632</v>
      </c>
      <c r="Z29" s="6">
        <v>0</v>
      </c>
      <c r="AA29" s="22">
        <v>9225000</v>
      </c>
    </row>
    <row r="30" spans="1:27" ht="13.5">
      <c r="A30" s="5" t="s">
        <v>34</v>
      </c>
      <c r="B30" s="3"/>
      <c r="C30" s="25">
        <v>36348831</v>
      </c>
      <c r="D30" s="25"/>
      <c r="E30" s="26">
        <v>18019000</v>
      </c>
      <c r="F30" s="27">
        <v>18019000</v>
      </c>
      <c r="G30" s="27">
        <v>869196</v>
      </c>
      <c r="H30" s="27">
        <v>495273</v>
      </c>
      <c r="I30" s="27">
        <v>905686</v>
      </c>
      <c r="J30" s="27">
        <v>2270155</v>
      </c>
      <c r="K30" s="27">
        <v>279106</v>
      </c>
      <c r="L30" s="27">
        <v>636022</v>
      </c>
      <c r="M30" s="27">
        <v>345705</v>
      </c>
      <c r="N30" s="27">
        <v>1260833</v>
      </c>
      <c r="O30" s="27"/>
      <c r="P30" s="27"/>
      <c r="Q30" s="27"/>
      <c r="R30" s="27"/>
      <c r="S30" s="27"/>
      <c r="T30" s="27"/>
      <c r="U30" s="27"/>
      <c r="V30" s="27"/>
      <c r="W30" s="27">
        <v>3530988</v>
      </c>
      <c r="X30" s="27"/>
      <c r="Y30" s="27">
        <v>3530988</v>
      </c>
      <c r="Z30" s="7">
        <v>0</v>
      </c>
      <c r="AA30" s="25">
        <v>18019000</v>
      </c>
    </row>
    <row r="31" spans="1:27" ht="13.5">
      <c r="A31" s="5" t="s">
        <v>35</v>
      </c>
      <c r="B31" s="3"/>
      <c r="C31" s="22"/>
      <c r="D31" s="22"/>
      <c r="E31" s="23">
        <v>5718000</v>
      </c>
      <c r="F31" s="24">
        <v>5718000</v>
      </c>
      <c r="G31" s="24">
        <v>139486</v>
      </c>
      <c r="H31" s="24">
        <v>71245</v>
      </c>
      <c r="I31" s="24">
        <v>43375</v>
      </c>
      <c r="J31" s="24">
        <v>254106</v>
      </c>
      <c r="K31" s="24">
        <v>148212</v>
      </c>
      <c r="L31" s="24">
        <v>78935</v>
      </c>
      <c r="M31" s="24">
        <v>24155</v>
      </c>
      <c r="N31" s="24">
        <v>251302</v>
      </c>
      <c r="O31" s="24"/>
      <c r="P31" s="24"/>
      <c r="Q31" s="24"/>
      <c r="R31" s="24"/>
      <c r="S31" s="24"/>
      <c r="T31" s="24"/>
      <c r="U31" s="24"/>
      <c r="V31" s="24"/>
      <c r="W31" s="24">
        <v>505408</v>
      </c>
      <c r="X31" s="24"/>
      <c r="Y31" s="24">
        <v>505408</v>
      </c>
      <c r="Z31" s="6">
        <v>0</v>
      </c>
      <c r="AA31" s="22">
        <v>5718000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1580000</v>
      </c>
      <c r="F32" s="21">
        <f t="shared" si="6"/>
        <v>1580000</v>
      </c>
      <c r="G32" s="21">
        <f t="shared" si="6"/>
        <v>113362</v>
      </c>
      <c r="H32" s="21">
        <f t="shared" si="6"/>
        <v>356674</v>
      </c>
      <c r="I32" s="21">
        <f t="shared" si="6"/>
        <v>211721</v>
      </c>
      <c r="J32" s="21">
        <f t="shared" si="6"/>
        <v>681757</v>
      </c>
      <c r="K32" s="21">
        <f t="shared" si="6"/>
        <v>264527</v>
      </c>
      <c r="L32" s="21">
        <f t="shared" si="6"/>
        <v>111312</v>
      </c>
      <c r="M32" s="21">
        <f t="shared" si="6"/>
        <v>247643</v>
      </c>
      <c r="N32" s="21">
        <f t="shared" si="6"/>
        <v>623482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1305239</v>
      </c>
      <c r="X32" s="21">
        <f t="shared" si="6"/>
        <v>0</v>
      </c>
      <c r="Y32" s="21">
        <f t="shared" si="6"/>
        <v>1305239</v>
      </c>
      <c r="Z32" s="4">
        <f>+IF(X32&lt;&gt;0,+(Y32/X32)*100,0)</f>
        <v>0</v>
      </c>
      <c r="AA32" s="19">
        <f>SUM(AA33:AA37)</f>
        <v>1580000</v>
      </c>
    </row>
    <row r="33" spans="1:27" ht="13.5">
      <c r="A33" s="5" t="s">
        <v>37</v>
      </c>
      <c r="B33" s="3"/>
      <c r="C33" s="22"/>
      <c r="D33" s="22"/>
      <c r="E33" s="23">
        <v>1580000</v>
      </c>
      <c r="F33" s="24">
        <v>1580000</v>
      </c>
      <c r="G33" s="24">
        <v>113362</v>
      </c>
      <c r="H33" s="24">
        <v>356674</v>
      </c>
      <c r="I33" s="24">
        <v>211721</v>
      </c>
      <c r="J33" s="24">
        <v>681757</v>
      </c>
      <c r="K33" s="24">
        <v>264527</v>
      </c>
      <c r="L33" s="24">
        <v>111312</v>
      </c>
      <c r="M33" s="24">
        <v>247643</v>
      </c>
      <c r="N33" s="24">
        <v>623482</v>
      </c>
      <c r="O33" s="24"/>
      <c r="P33" s="24"/>
      <c r="Q33" s="24"/>
      <c r="R33" s="24"/>
      <c r="S33" s="24"/>
      <c r="T33" s="24"/>
      <c r="U33" s="24"/>
      <c r="V33" s="24"/>
      <c r="W33" s="24">
        <v>1305239</v>
      </c>
      <c r="X33" s="24"/>
      <c r="Y33" s="24">
        <v>1305239</v>
      </c>
      <c r="Z33" s="6">
        <v>0</v>
      </c>
      <c r="AA33" s="22">
        <v>1580000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7866000</v>
      </c>
      <c r="F38" s="21">
        <f t="shared" si="7"/>
        <v>7866000</v>
      </c>
      <c r="G38" s="21">
        <f t="shared" si="7"/>
        <v>94778</v>
      </c>
      <c r="H38" s="21">
        <f t="shared" si="7"/>
        <v>-1580</v>
      </c>
      <c r="I38" s="21">
        <f t="shared" si="7"/>
        <v>217929</v>
      </c>
      <c r="J38" s="21">
        <f t="shared" si="7"/>
        <v>311127</v>
      </c>
      <c r="K38" s="21">
        <f t="shared" si="7"/>
        <v>2713</v>
      </c>
      <c r="L38" s="21">
        <f t="shared" si="7"/>
        <v>167923</v>
      </c>
      <c r="M38" s="21">
        <f t="shared" si="7"/>
        <v>115821</v>
      </c>
      <c r="N38" s="21">
        <f t="shared" si="7"/>
        <v>286457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597584</v>
      </c>
      <c r="X38" s="21">
        <f t="shared" si="7"/>
        <v>0</v>
      </c>
      <c r="Y38" s="21">
        <f t="shared" si="7"/>
        <v>597584</v>
      </c>
      <c r="Z38" s="4">
        <f>+IF(X38&lt;&gt;0,+(Y38/X38)*100,0)</f>
        <v>0</v>
      </c>
      <c r="AA38" s="19">
        <f>SUM(AA39:AA41)</f>
        <v>7866000</v>
      </c>
    </row>
    <row r="39" spans="1:27" ht="13.5">
      <c r="A39" s="5" t="s">
        <v>43</v>
      </c>
      <c r="B39" s="3"/>
      <c r="C39" s="22"/>
      <c r="D39" s="22"/>
      <c r="E39" s="23">
        <v>1742000</v>
      </c>
      <c r="F39" s="24">
        <v>1742000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>
        <v>1742000</v>
      </c>
    </row>
    <row r="40" spans="1:27" ht="13.5">
      <c r="A40" s="5" t="s">
        <v>44</v>
      </c>
      <c r="B40" s="3"/>
      <c r="C40" s="22"/>
      <c r="D40" s="22"/>
      <c r="E40" s="23">
        <v>759000</v>
      </c>
      <c r="F40" s="24">
        <v>759000</v>
      </c>
      <c r="G40" s="24">
        <v>94778</v>
      </c>
      <c r="H40" s="24">
        <v>-1580</v>
      </c>
      <c r="I40" s="24">
        <v>217929</v>
      </c>
      <c r="J40" s="24">
        <v>311127</v>
      </c>
      <c r="K40" s="24">
        <v>2713</v>
      </c>
      <c r="L40" s="24">
        <v>167923</v>
      </c>
      <c r="M40" s="24">
        <v>115821</v>
      </c>
      <c r="N40" s="24">
        <v>286457</v>
      </c>
      <c r="O40" s="24"/>
      <c r="P40" s="24"/>
      <c r="Q40" s="24"/>
      <c r="R40" s="24"/>
      <c r="S40" s="24"/>
      <c r="T40" s="24"/>
      <c r="U40" s="24"/>
      <c r="V40" s="24"/>
      <c r="W40" s="24">
        <v>597584</v>
      </c>
      <c r="X40" s="24"/>
      <c r="Y40" s="24">
        <v>597584</v>
      </c>
      <c r="Z40" s="6">
        <v>0</v>
      </c>
      <c r="AA40" s="22">
        <v>759000</v>
      </c>
    </row>
    <row r="41" spans="1:27" ht="13.5">
      <c r="A41" s="5" t="s">
        <v>45</v>
      </c>
      <c r="B41" s="3"/>
      <c r="C41" s="22"/>
      <c r="D41" s="22"/>
      <c r="E41" s="23">
        <v>5365000</v>
      </c>
      <c r="F41" s="24">
        <v>5365000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>
        <v>5365000</v>
      </c>
    </row>
    <row r="42" spans="1:27" ht="13.5">
      <c r="A42" s="2" t="s">
        <v>46</v>
      </c>
      <c r="B42" s="8"/>
      <c r="C42" s="19">
        <f aca="true" t="shared" si="8" ref="C42:Y42">SUM(C43:C46)</f>
        <v>16269269</v>
      </c>
      <c r="D42" s="19">
        <f>SUM(D43:D46)</f>
        <v>0</v>
      </c>
      <c r="E42" s="20">
        <f t="shared" si="8"/>
        <v>13750000</v>
      </c>
      <c r="F42" s="21">
        <f t="shared" si="8"/>
        <v>13750000</v>
      </c>
      <c r="G42" s="21">
        <f t="shared" si="8"/>
        <v>486547</v>
      </c>
      <c r="H42" s="21">
        <f t="shared" si="8"/>
        <v>449360</v>
      </c>
      <c r="I42" s="21">
        <f t="shared" si="8"/>
        <v>502134</v>
      </c>
      <c r="J42" s="21">
        <f t="shared" si="8"/>
        <v>1438041</v>
      </c>
      <c r="K42" s="21">
        <f t="shared" si="8"/>
        <v>524761</v>
      </c>
      <c r="L42" s="21">
        <f t="shared" si="8"/>
        <v>375492</v>
      </c>
      <c r="M42" s="21">
        <f t="shared" si="8"/>
        <v>455329</v>
      </c>
      <c r="N42" s="21">
        <f t="shared" si="8"/>
        <v>1355582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2793623</v>
      </c>
      <c r="X42" s="21">
        <f t="shared" si="8"/>
        <v>0</v>
      </c>
      <c r="Y42" s="21">
        <f t="shared" si="8"/>
        <v>2793623</v>
      </c>
      <c r="Z42" s="4">
        <f>+IF(X42&lt;&gt;0,+(Y42/X42)*100,0)</f>
        <v>0</v>
      </c>
      <c r="AA42" s="19">
        <f>SUM(AA43:AA46)</f>
        <v>13750000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4160243</v>
      </c>
      <c r="D44" s="22"/>
      <c r="E44" s="23">
        <v>7749000</v>
      </c>
      <c r="F44" s="24">
        <v>7749000</v>
      </c>
      <c r="G44" s="24">
        <v>374712</v>
      </c>
      <c r="H44" s="24">
        <v>376860</v>
      </c>
      <c r="I44" s="24">
        <v>367978</v>
      </c>
      <c r="J44" s="24">
        <v>1119550</v>
      </c>
      <c r="K44" s="24">
        <v>403546</v>
      </c>
      <c r="L44" s="24">
        <v>286483</v>
      </c>
      <c r="M44" s="24">
        <v>307241</v>
      </c>
      <c r="N44" s="24">
        <v>997270</v>
      </c>
      <c r="O44" s="24"/>
      <c r="P44" s="24"/>
      <c r="Q44" s="24"/>
      <c r="R44" s="24"/>
      <c r="S44" s="24"/>
      <c r="T44" s="24"/>
      <c r="U44" s="24"/>
      <c r="V44" s="24"/>
      <c r="W44" s="24">
        <v>2116820</v>
      </c>
      <c r="X44" s="24"/>
      <c r="Y44" s="24">
        <v>2116820</v>
      </c>
      <c r="Z44" s="6">
        <v>0</v>
      </c>
      <c r="AA44" s="22">
        <v>7749000</v>
      </c>
    </row>
    <row r="45" spans="1:27" ht="13.5">
      <c r="A45" s="5" t="s">
        <v>49</v>
      </c>
      <c r="B45" s="3"/>
      <c r="C45" s="25">
        <v>8279016</v>
      </c>
      <c r="D45" s="25"/>
      <c r="E45" s="26">
        <v>6001000</v>
      </c>
      <c r="F45" s="27">
        <v>6001000</v>
      </c>
      <c r="G45" s="27">
        <v>111835</v>
      </c>
      <c r="H45" s="27">
        <v>70920</v>
      </c>
      <c r="I45" s="27">
        <v>134156</v>
      </c>
      <c r="J45" s="27">
        <v>316911</v>
      </c>
      <c r="K45" s="27">
        <v>121215</v>
      </c>
      <c r="L45" s="27">
        <v>89009</v>
      </c>
      <c r="M45" s="27">
        <v>147738</v>
      </c>
      <c r="N45" s="27">
        <v>357962</v>
      </c>
      <c r="O45" s="27"/>
      <c r="P45" s="27"/>
      <c r="Q45" s="27"/>
      <c r="R45" s="27"/>
      <c r="S45" s="27"/>
      <c r="T45" s="27"/>
      <c r="U45" s="27"/>
      <c r="V45" s="27"/>
      <c r="W45" s="27">
        <v>674873</v>
      </c>
      <c r="X45" s="27"/>
      <c r="Y45" s="27">
        <v>674873</v>
      </c>
      <c r="Z45" s="7">
        <v>0</v>
      </c>
      <c r="AA45" s="25">
        <v>6001000</v>
      </c>
    </row>
    <row r="46" spans="1:27" ht="13.5">
      <c r="A46" s="5" t="s">
        <v>50</v>
      </c>
      <c r="B46" s="3"/>
      <c r="C46" s="22">
        <v>3830010</v>
      </c>
      <c r="D46" s="22"/>
      <c r="E46" s="23"/>
      <c r="F46" s="24"/>
      <c r="G46" s="24"/>
      <c r="H46" s="24">
        <v>1580</v>
      </c>
      <c r="I46" s="24"/>
      <c r="J46" s="24">
        <v>1580</v>
      </c>
      <c r="K46" s="24"/>
      <c r="L46" s="24"/>
      <c r="M46" s="24">
        <v>350</v>
      </c>
      <c r="N46" s="24">
        <v>350</v>
      </c>
      <c r="O46" s="24"/>
      <c r="P46" s="24"/>
      <c r="Q46" s="24"/>
      <c r="R46" s="24"/>
      <c r="S46" s="24"/>
      <c r="T46" s="24"/>
      <c r="U46" s="24"/>
      <c r="V46" s="24"/>
      <c r="W46" s="24">
        <v>1930</v>
      </c>
      <c r="X46" s="24"/>
      <c r="Y46" s="24">
        <v>1930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58310995</v>
      </c>
      <c r="D48" s="40">
        <f>+D28+D32+D38+D42+D47</f>
        <v>0</v>
      </c>
      <c r="E48" s="41">
        <f t="shared" si="9"/>
        <v>56158000</v>
      </c>
      <c r="F48" s="42">
        <f t="shared" si="9"/>
        <v>56158000</v>
      </c>
      <c r="G48" s="42">
        <f t="shared" si="9"/>
        <v>7881647</v>
      </c>
      <c r="H48" s="42">
        <f t="shared" si="9"/>
        <v>2379555</v>
      </c>
      <c r="I48" s="42">
        <f t="shared" si="9"/>
        <v>3188044</v>
      </c>
      <c r="J48" s="42">
        <f t="shared" si="9"/>
        <v>13449246</v>
      </c>
      <c r="K48" s="42">
        <f t="shared" si="9"/>
        <v>2474497</v>
      </c>
      <c r="L48" s="42">
        <f t="shared" si="9"/>
        <v>3143495</v>
      </c>
      <c r="M48" s="42">
        <f t="shared" si="9"/>
        <v>2647236</v>
      </c>
      <c r="N48" s="42">
        <f t="shared" si="9"/>
        <v>8265228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21714474</v>
      </c>
      <c r="X48" s="42">
        <f t="shared" si="9"/>
        <v>0</v>
      </c>
      <c r="Y48" s="42">
        <f t="shared" si="9"/>
        <v>21714474</v>
      </c>
      <c r="Z48" s="43">
        <f>+IF(X48&lt;&gt;0,+(Y48/X48)*100,0)</f>
        <v>0</v>
      </c>
      <c r="AA48" s="40">
        <f>+AA28+AA32+AA38+AA42+AA47</f>
        <v>56158000</v>
      </c>
    </row>
    <row r="49" spans="1:27" ht="13.5">
      <c r="A49" s="14" t="s">
        <v>58</v>
      </c>
      <c r="B49" s="15"/>
      <c r="C49" s="44">
        <f aca="true" t="shared" si="10" ref="C49:Y49">+C25-C48</f>
        <v>-8564542</v>
      </c>
      <c r="D49" s="44">
        <f>+D25-D48</f>
        <v>0</v>
      </c>
      <c r="E49" s="45">
        <f t="shared" si="10"/>
        <v>22000</v>
      </c>
      <c r="F49" s="46">
        <f t="shared" si="10"/>
        <v>22000</v>
      </c>
      <c r="G49" s="46">
        <f t="shared" si="10"/>
        <v>5838030</v>
      </c>
      <c r="H49" s="46">
        <f t="shared" si="10"/>
        <v>-1464539</v>
      </c>
      <c r="I49" s="46">
        <f t="shared" si="10"/>
        <v>-978006</v>
      </c>
      <c r="J49" s="46">
        <f t="shared" si="10"/>
        <v>3395485</v>
      </c>
      <c r="K49" s="46">
        <f t="shared" si="10"/>
        <v>167882</v>
      </c>
      <c r="L49" s="46">
        <f t="shared" si="10"/>
        <v>6253652</v>
      </c>
      <c r="M49" s="46">
        <f t="shared" si="10"/>
        <v>-1731778</v>
      </c>
      <c r="N49" s="46">
        <f t="shared" si="10"/>
        <v>4689756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8085241</v>
      </c>
      <c r="X49" s="46">
        <f>IF(F25=F48,0,X25-X48)</f>
        <v>6258174</v>
      </c>
      <c r="Y49" s="46">
        <f t="shared" si="10"/>
        <v>1827067</v>
      </c>
      <c r="Z49" s="47">
        <f>+IF(X49&lt;&gt;0,+(Y49/X49)*100,0)</f>
        <v>29.19488975538232</v>
      </c>
      <c r="AA49" s="44">
        <f>+AA25-AA48</f>
        <v>22000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132179367</v>
      </c>
      <c r="D5" s="19">
        <f>SUM(D6:D8)</f>
        <v>0</v>
      </c>
      <c r="E5" s="20">
        <f t="shared" si="0"/>
        <v>84958000</v>
      </c>
      <c r="F5" s="21">
        <f t="shared" si="0"/>
        <v>84958000</v>
      </c>
      <c r="G5" s="21">
        <f t="shared" si="0"/>
        <v>14298993</v>
      </c>
      <c r="H5" s="21">
        <f t="shared" si="0"/>
        <v>665406</v>
      </c>
      <c r="I5" s="21">
        <f t="shared" si="0"/>
        <v>2622976</v>
      </c>
      <c r="J5" s="21">
        <f t="shared" si="0"/>
        <v>17587375</v>
      </c>
      <c r="K5" s="21">
        <f t="shared" si="0"/>
        <v>758052</v>
      </c>
      <c r="L5" s="21">
        <f t="shared" si="0"/>
        <v>0</v>
      </c>
      <c r="M5" s="21">
        <f t="shared" si="0"/>
        <v>2611027</v>
      </c>
      <c r="N5" s="21">
        <f t="shared" si="0"/>
        <v>3369079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20956454</v>
      </c>
      <c r="X5" s="21">
        <f t="shared" si="0"/>
        <v>62578000</v>
      </c>
      <c r="Y5" s="21">
        <f t="shared" si="0"/>
        <v>-41621546</v>
      </c>
      <c r="Z5" s="4">
        <f>+IF(X5&lt;&gt;0,+(Y5/X5)*100,0)</f>
        <v>-66.51146728882354</v>
      </c>
      <c r="AA5" s="19">
        <f>SUM(AA6:AA8)</f>
        <v>84958000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70175</v>
      </c>
      <c r="H6" s="24"/>
      <c r="I6" s="24"/>
      <c r="J6" s="24">
        <v>70175</v>
      </c>
      <c r="K6" s="24">
        <v>-377</v>
      </c>
      <c r="L6" s="24"/>
      <c r="M6" s="24"/>
      <c r="N6" s="24">
        <v>-377</v>
      </c>
      <c r="O6" s="24"/>
      <c r="P6" s="24"/>
      <c r="Q6" s="24"/>
      <c r="R6" s="24"/>
      <c r="S6" s="24"/>
      <c r="T6" s="24"/>
      <c r="U6" s="24"/>
      <c r="V6" s="24"/>
      <c r="W6" s="24">
        <v>69798</v>
      </c>
      <c r="X6" s="24"/>
      <c r="Y6" s="24">
        <v>69798</v>
      </c>
      <c r="Z6" s="6">
        <v>0</v>
      </c>
      <c r="AA6" s="22"/>
    </row>
    <row r="7" spans="1:27" ht="13.5">
      <c r="A7" s="5" t="s">
        <v>34</v>
      </c>
      <c r="B7" s="3"/>
      <c r="C7" s="25">
        <v>132179367</v>
      </c>
      <c r="D7" s="25"/>
      <c r="E7" s="26">
        <v>63511000</v>
      </c>
      <c r="F7" s="27">
        <v>63511000</v>
      </c>
      <c r="G7" s="27">
        <v>14216654</v>
      </c>
      <c r="H7" s="27">
        <v>647839</v>
      </c>
      <c r="I7" s="27">
        <v>2603022</v>
      </c>
      <c r="J7" s="27">
        <v>17467515</v>
      </c>
      <c r="K7" s="27">
        <v>735185</v>
      </c>
      <c r="L7" s="27"/>
      <c r="M7" s="27">
        <v>2587331</v>
      </c>
      <c r="N7" s="27">
        <v>3322516</v>
      </c>
      <c r="O7" s="27"/>
      <c r="P7" s="27"/>
      <c r="Q7" s="27"/>
      <c r="R7" s="27"/>
      <c r="S7" s="27"/>
      <c r="T7" s="27"/>
      <c r="U7" s="27"/>
      <c r="V7" s="27"/>
      <c r="W7" s="27">
        <v>20790031</v>
      </c>
      <c r="X7" s="27">
        <v>51850000</v>
      </c>
      <c r="Y7" s="27">
        <v>-31059969</v>
      </c>
      <c r="Z7" s="7">
        <v>-59.9</v>
      </c>
      <c r="AA7" s="25">
        <v>63511000</v>
      </c>
    </row>
    <row r="8" spans="1:27" ht="13.5">
      <c r="A8" s="5" t="s">
        <v>35</v>
      </c>
      <c r="B8" s="3"/>
      <c r="C8" s="22"/>
      <c r="D8" s="22"/>
      <c r="E8" s="23">
        <v>21447000</v>
      </c>
      <c r="F8" s="24">
        <v>21447000</v>
      </c>
      <c r="G8" s="24">
        <v>12164</v>
      </c>
      <c r="H8" s="24">
        <v>17567</v>
      </c>
      <c r="I8" s="24">
        <v>19954</v>
      </c>
      <c r="J8" s="24">
        <v>49685</v>
      </c>
      <c r="K8" s="24">
        <v>23244</v>
      </c>
      <c r="L8" s="24"/>
      <c r="M8" s="24">
        <v>23696</v>
      </c>
      <c r="N8" s="24">
        <v>46940</v>
      </c>
      <c r="O8" s="24"/>
      <c r="P8" s="24"/>
      <c r="Q8" s="24"/>
      <c r="R8" s="24"/>
      <c r="S8" s="24"/>
      <c r="T8" s="24"/>
      <c r="U8" s="24"/>
      <c r="V8" s="24"/>
      <c r="W8" s="24">
        <v>96625</v>
      </c>
      <c r="X8" s="24">
        <v>10728000</v>
      </c>
      <c r="Y8" s="24">
        <v>-10631375</v>
      </c>
      <c r="Z8" s="6">
        <v>-99.1</v>
      </c>
      <c r="AA8" s="22">
        <v>21447000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1862000</v>
      </c>
      <c r="F9" s="21">
        <f t="shared" si="1"/>
        <v>1862000</v>
      </c>
      <c r="G9" s="21">
        <f t="shared" si="1"/>
        <v>13418</v>
      </c>
      <c r="H9" s="21">
        <f t="shared" si="1"/>
        <v>22180</v>
      </c>
      <c r="I9" s="21">
        <f t="shared" si="1"/>
        <v>7261</v>
      </c>
      <c r="J9" s="21">
        <f t="shared" si="1"/>
        <v>42859</v>
      </c>
      <c r="K9" s="21">
        <f t="shared" si="1"/>
        <v>5513</v>
      </c>
      <c r="L9" s="21">
        <f t="shared" si="1"/>
        <v>0</v>
      </c>
      <c r="M9" s="21">
        <f t="shared" si="1"/>
        <v>152682</v>
      </c>
      <c r="N9" s="21">
        <f t="shared" si="1"/>
        <v>158195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201054</v>
      </c>
      <c r="X9" s="21">
        <f t="shared" si="1"/>
        <v>666000</v>
      </c>
      <c r="Y9" s="21">
        <f t="shared" si="1"/>
        <v>-464946</v>
      </c>
      <c r="Z9" s="4">
        <f>+IF(X9&lt;&gt;0,+(Y9/X9)*100,0)</f>
        <v>-69.81171171171171</v>
      </c>
      <c r="AA9" s="19">
        <f>SUM(AA10:AA14)</f>
        <v>1862000</v>
      </c>
    </row>
    <row r="10" spans="1:27" ht="13.5">
      <c r="A10" s="5" t="s">
        <v>37</v>
      </c>
      <c r="B10" s="3"/>
      <c r="C10" s="22"/>
      <c r="D10" s="22"/>
      <c r="E10" s="23">
        <v>1343000</v>
      </c>
      <c r="F10" s="24">
        <v>1343000</v>
      </c>
      <c r="G10" s="24">
        <v>6270</v>
      </c>
      <c r="H10" s="24">
        <v>22180</v>
      </c>
      <c r="I10" s="24">
        <v>6901</v>
      </c>
      <c r="J10" s="24">
        <v>35351</v>
      </c>
      <c r="K10" s="24">
        <v>4613</v>
      </c>
      <c r="L10" s="24"/>
      <c r="M10" s="24">
        <v>1887</v>
      </c>
      <c r="N10" s="24">
        <v>6500</v>
      </c>
      <c r="O10" s="24"/>
      <c r="P10" s="24"/>
      <c r="Q10" s="24"/>
      <c r="R10" s="24"/>
      <c r="S10" s="24"/>
      <c r="T10" s="24"/>
      <c r="U10" s="24"/>
      <c r="V10" s="24"/>
      <c r="W10" s="24">
        <v>41851</v>
      </c>
      <c r="X10" s="24">
        <v>246000</v>
      </c>
      <c r="Y10" s="24">
        <v>-204149</v>
      </c>
      <c r="Z10" s="6">
        <v>-82.99</v>
      </c>
      <c r="AA10" s="22">
        <v>1343000</v>
      </c>
    </row>
    <row r="11" spans="1:27" ht="13.5">
      <c r="A11" s="5" t="s">
        <v>38</v>
      </c>
      <c r="B11" s="3"/>
      <c r="C11" s="22"/>
      <c r="D11" s="22"/>
      <c r="E11" s="23">
        <v>95000</v>
      </c>
      <c r="F11" s="24">
        <v>95000</v>
      </c>
      <c r="G11" s="24">
        <v>7148</v>
      </c>
      <c r="H11" s="24"/>
      <c r="I11" s="24">
        <v>360</v>
      </c>
      <c r="J11" s="24">
        <v>7508</v>
      </c>
      <c r="K11" s="24">
        <v>840</v>
      </c>
      <c r="L11" s="24"/>
      <c r="M11" s="24">
        <v>150795</v>
      </c>
      <c r="N11" s="24">
        <v>151635</v>
      </c>
      <c r="O11" s="24"/>
      <c r="P11" s="24"/>
      <c r="Q11" s="24"/>
      <c r="R11" s="24"/>
      <c r="S11" s="24"/>
      <c r="T11" s="24"/>
      <c r="U11" s="24"/>
      <c r="V11" s="24"/>
      <c r="W11" s="24">
        <v>159143</v>
      </c>
      <c r="X11" s="24">
        <v>60000</v>
      </c>
      <c r="Y11" s="24">
        <v>99143</v>
      </c>
      <c r="Z11" s="6">
        <v>165.24</v>
      </c>
      <c r="AA11" s="22">
        <v>95000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>
        <v>60</v>
      </c>
      <c r="L12" s="24"/>
      <c r="M12" s="24"/>
      <c r="N12" s="24">
        <v>60</v>
      </c>
      <c r="O12" s="24"/>
      <c r="P12" s="24"/>
      <c r="Q12" s="24"/>
      <c r="R12" s="24"/>
      <c r="S12" s="24"/>
      <c r="T12" s="24"/>
      <c r="U12" s="24"/>
      <c r="V12" s="24"/>
      <c r="W12" s="24">
        <v>60</v>
      </c>
      <c r="X12" s="24"/>
      <c r="Y12" s="24">
        <v>60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424000</v>
      </c>
      <c r="F14" s="27">
        <v>424000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360000</v>
      </c>
      <c r="Y14" s="27">
        <v>-360000</v>
      </c>
      <c r="Z14" s="7">
        <v>-100</v>
      </c>
      <c r="AA14" s="25">
        <v>424000</v>
      </c>
    </row>
    <row r="15" spans="1:27" ht="13.5">
      <c r="A15" s="2" t="s">
        <v>42</v>
      </c>
      <c r="B15" s="8"/>
      <c r="C15" s="19">
        <f aca="true" t="shared" si="2" ref="C15:Y15">SUM(C16:C18)</f>
        <v>1853615</v>
      </c>
      <c r="D15" s="19">
        <f>SUM(D16:D18)</f>
        <v>0</v>
      </c>
      <c r="E15" s="20">
        <f t="shared" si="2"/>
        <v>2575000</v>
      </c>
      <c r="F15" s="21">
        <f t="shared" si="2"/>
        <v>2575000</v>
      </c>
      <c r="G15" s="21">
        <f t="shared" si="2"/>
        <v>5097148</v>
      </c>
      <c r="H15" s="21">
        <f t="shared" si="2"/>
        <v>4538</v>
      </c>
      <c r="I15" s="21">
        <f t="shared" si="2"/>
        <v>13832</v>
      </c>
      <c r="J15" s="21">
        <f t="shared" si="2"/>
        <v>5115518</v>
      </c>
      <c r="K15" s="21">
        <f t="shared" si="2"/>
        <v>4825</v>
      </c>
      <c r="L15" s="21">
        <f t="shared" si="2"/>
        <v>0</v>
      </c>
      <c r="M15" s="21">
        <f t="shared" si="2"/>
        <v>12290</v>
      </c>
      <c r="N15" s="21">
        <f t="shared" si="2"/>
        <v>17115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5132633</v>
      </c>
      <c r="X15" s="21">
        <f t="shared" si="2"/>
        <v>1288000</v>
      </c>
      <c r="Y15" s="21">
        <f t="shared" si="2"/>
        <v>3844633</v>
      </c>
      <c r="Z15" s="4">
        <f>+IF(X15&lt;&gt;0,+(Y15/X15)*100,0)</f>
        <v>298.496350931677</v>
      </c>
      <c r="AA15" s="19">
        <f>SUM(AA16:AA18)</f>
        <v>2575000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1853615</v>
      </c>
      <c r="D17" s="22"/>
      <c r="E17" s="23">
        <v>2575000</v>
      </c>
      <c r="F17" s="24">
        <v>2575000</v>
      </c>
      <c r="G17" s="24">
        <v>5097148</v>
      </c>
      <c r="H17" s="24">
        <v>4538</v>
      </c>
      <c r="I17" s="24">
        <v>13832</v>
      </c>
      <c r="J17" s="24">
        <v>5115518</v>
      </c>
      <c r="K17" s="24">
        <v>4825</v>
      </c>
      <c r="L17" s="24"/>
      <c r="M17" s="24">
        <v>12290</v>
      </c>
      <c r="N17" s="24">
        <v>17115</v>
      </c>
      <c r="O17" s="24"/>
      <c r="P17" s="24"/>
      <c r="Q17" s="24"/>
      <c r="R17" s="24"/>
      <c r="S17" s="24"/>
      <c r="T17" s="24"/>
      <c r="U17" s="24"/>
      <c r="V17" s="24"/>
      <c r="W17" s="24">
        <v>5132633</v>
      </c>
      <c r="X17" s="24">
        <v>1288000</v>
      </c>
      <c r="Y17" s="24">
        <v>3844633</v>
      </c>
      <c r="Z17" s="6">
        <v>298.5</v>
      </c>
      <c r="AA17" s="22">
        <v>2575000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73146329</v>
      </c>
      <c r="D19" s="19">
        <f>SUM(D20:D23)</f>
        <v>0</v>
      </c>
      <c r="E19" s="20">
        <f t="shared" si="3"/>
        <v>95996000</v>
      </c>
      <c r="F19" s="21">
        <f t="shared" si="3"/>
        <v>95996000</v>
      </c>
      <c r="G19" s="21">
        <f t="shared" si="3"/>
        <v>7611211</v>
      </c>
      <c r="H19" s="21">
        <f t="shared" si="3"/>
        <v>6209981</v>
      </c>
      <c r="I19" s="21">
        <f t="shared" si="3"/>
        <v>8809335</v>
      </c>
      <c r="J19" s="21">
        <f t="shared" si="3"/>
        <v>22630527</v>
      </c>
      <c r="K19" s="21">
        <f t="shared" si="3"/>
        <v>6134024</v>
      </c>
      <c r="L19" s="21">
        <f t="shared" si="3"/>
        <v>0</v>
      </c>
      <c r="M19" s="21">
        <f t="shared" si="3"/>
        <v>5358483</v>
      </c>
      <c r="N19" s="21">
        <f t="shared" si="3"/>
        <v>11492507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34123034</v>
      </c>
      <c r="X19" s="21">
        <f t="shared" si="3"/>
        <v>51279000</v>
      </c>
      <c r="Y19" s="21">
        <f t="shared" si="3"/>
        <v>-17155966</v>
      </c>
      <c r="Z19" s="4">
        <f>+IF(X19&lt;&gt;0,+(Y19/X19)*100,0)</f>
        <v>-33.456124339398194</v>
      </c>
      <c r="AA19" s="19">
        <f>SUM(AA20:AA23)</f>
        <v>95996000</v>
      </c>
    </row>
    <row r="20" spans="1:27" ht="13.5">
      <c r="A20" s="5" t="s">
        <v>47</v>
      </c>
      <c r="B20" s="3"/>
      <c r="C20" s="22">
        <v>37403846</v>
      </c>
      <c r="D20" s="22"/>
      <c r="E20" s="23">
        <v>43575000</v>
      </c>
      <c r="F20" s="24">
        <v>43575000</v>
      </c>
      <c r="G20" s="24">
        <v>3210397</v>
      </c>
      <c r="H20" s="24">
        <v>3051385</v>
      </c>
      <c r="I20" s="24">
        <v>5233840</v>
      </c>
      <c r="J20" s="24">
        <v>11495622</v>
      </c>
      <c r="K20" s="24">
        <v>3068799</v>
      </c>
      <c r="L20" s="24"/>
      <c r="M20" s="24">
        <v>2075818</v>
      </c>
      <c r="N20" s="24">
        <v>5144617</v>
      </c>
      <c r="O20" s="24"/>
      <c r="P20" s="24"/>
      <c r="Q20" s="24"/>
      <c r="R20" s="24"/>
      <c r="S20" s="24"/>
      <c r="T20" s="24"/>
      <c r="U20" s="24"/>
      <c r="V20" s="24"/>
      <c r="W20" s="24">
        <v>16640239</v>
      </c>
      <c r="X20" s="24">
        <v>22197000</v>
      </c>
      <c r="Y20" s="24">
        <v>-5556761</v>
      </c>
      <c r="Z20" s="6">
        <v>-25.03</v>
      </c>
      <c r="AA20" s="22">
        <v>43575000</v>
      </c>
    </row>
    <row r="21" spans="1:27" ht="13.5">
      <c r="A21" s="5" t="s">
        <v>48</v>
      </c>
      <c r="B21" s="3"/>
      <c r="C21" s="22">
        <v>17757340</v>
      </c>
      <c r="D21" s="22"/>
      <c r="E21" s="23">
        <v>34315000</v>
      </c>
      <c r="F21" s="24">
        <v>34315000</v>
      </c>
      <c r="G21" s="24">
        <v>1539542</v>
      </c>
      <c r="H21" s="24">
        <v>1164959</v>
      </c>
      <c r="I21" s="24">
        <v>1559561</v>
      </c>
      <c r="J21" s="24">
        <v>4264062</v>
      </c>
      <c r="K21" s="24">
        <v>1735815</v>
      </c>
      <c r="L21" s="24"/>
      <c r="M21" s="24">
        <v>1265228</v>
      </c>
      <c r="N21" s="24">
        <v>3001043</v>
      </c>
      <c r="O21" s="24"/>
      <c r="P21" s="24"/>
      <c r="Q21" s="24"/>
      <c r="R21" s="24"/>
      <c r="S21" s="24"/>
      <c r="T21" s="24"/>
      <c r="U21" s="24"/>
      <c r="V21" s="24"/>
      <c r="W21" s="24">
        <v>7265105</v>
      </c>
      <c r="X21" s="24">
        <v>20053000</v>
      </c>
      <c r="Y21" s="24">
        <v>-12787895</v>
      </c>
      <c r="Z21" s="6">
        <v>-63.77</v>
      </c>
      <c r="AA21" s="22">
        <v>34315000</v>
      </c>
    </row>
    <row r="22" spans="1:27" ht="13.5">
      <c r="A22" s="5" t="s">
        <v>49</v>
      </c>
      <c r="B22" s="3"/>
      <c r="C22" s="25">
        <v>9968730</v>
      </c>
      <c r="D22" s="25"/>
      <c r="E22" s="26">
        <v>10300000</v>
      </c>
      <c r="F22" s="27">
        <v>10300000</v>
      </c>
      <c r="G22" s="27">
        <v>1016218</v>
      </c>
      <c r="H22" s="27">
        <v>1153888</v>
      </c>
      <c r="I22" s="27">
        <v>1158890</v>
      </c>
      <c r="J22" s="27">
        <v>3328996</v>
      </c>
      <c r="K22" s="27">
        <v>740499</v>
      </c>
      <c r="L22" s="27"/>
      <c r="M22" s="27">
        <v>1157668</v>
      </c>
      <c r="N22" s="27">
        <v>1898167</v>
      </c>
      <c r="O22" s="27"/>
      <c r="P22" s="27"/>
      <c r="Q22" s="27"/>
      <c r="R22" s="27"/>
      <c r="S22" s="27"/>
      <c r="T22" s="27"/>
      <c r="U22" s="27"/>
      <c r="V22" s="27"/>
      <c r="W22" s="27">
        <v>5227163</v>
      </c>
      <c r="X22" s="27">
        <v>5132000</v>
      </c>
      <c r="Y22" s="27">
        <v>95163</v>
      </c>
      <c r="Z22" s="7">
        <v>1.85</v>
      </c>
      <c r="AA22" s="25">
        <v>10300000</v>
      </c>
    </row>
    <row r="23" spans="1:27" ht="13.5">
      <c r="A23" s="5" t="s">
        <v>50</v>
      </c>
      <c r="B23" s="3"/>
      <c r="C23" s="22">
        <v>8016413</v>
      </c>
      <c r="D23" s="22"/>
      <c r="E23" s="23">
        <v>7806000</v>
      </c>
      <c r="F23" s="24">
        <v>7806000</v>
      </c>
      <c r="G23" s="24">
        <v>1845054</v>
      </c>
      <c r="H23" s="24">
        <v>839749</v>
      </c>
      <c r="I23" s="24">
        <v>857044</v>
      </c>
      <c r="J23" s="24">
        <v>3541847</v>
      </c>
      <c r="K23" s="24">
        <v>588911</v>
      </c>
      <c r="L23" s="24"/>
      <c r="M23" s="24">
        <v>859769</v>
      </c>
      <c r="N23" s="24">
        <v>1448680</v>
      </c>
      <c r="O23" s="24"/>
      <c r="P23" s="24"/>
      <c r="Q23" s="24"/>
      <c r="R23" s="24"/>
      <c r="S23" s="24"/>
      <c r="T23" s="24"/>
      <c r="U23" s="24"/>
      <c r="V23" s="24"/>
      <c r="W23" s="24">
        <v>4990527</v>
      </c>
      <c r="X23" s="24">
        <v>3897000</v>
      </c>
      <c r="Y23" s="24">
        <v>1093527</v>
      </c>
      <c r="Z23" s="6">
        <v>28.06</v>
      </c>
      <c r="AA23" s="22">
        <v>7806000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207179311</v>
      </c>
      <c r="D25" s="40">
        <f>+D5+D9+D15+D19+D24</f>
        <v>0</v>
      </c>
      <c r="E25" s="41">
        <f t="shared" si="4"/>
        <v>185391000</v>
      </c>
      <c r="F25" s="42">
        <f t="shared" si="4"/>
        <v>185391000</v>
      </c>
      <c r="G25" s="42">
        <f t="shared" si="4"/>
        <v>27020770</v>
      </c>
      <c r="H25" s="42">
        <f t="shared" si="4"/>
        <v>6902105</v>
      </c>
      <c r="I25" s="42">
        <f t="shared" si="4"/>
        <v>11453404</v>
      </c>
      <c r="J25" s="42">
        <f t="shared" si="4"/>
        <v>45376279</v>
      </c>
      <c r="K25" s="42">
        <f t="shared" si="4"/>
        <v>6902414</v>
      </c>
      <c r="L25" s="42">
        <f t="shared" si="4"/>
        <v>0</v>
      </c>
      <c r="M25" s="42">
        <f t="shared" si="4"/>
        <v>8134482</v>
      </c>
      <c r="N25" s="42">
        <f t="shared" si="4"/>
        <v>15036896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60413175</v>
      </c>
      <c r="X25" s="42">
        <f t="shared" si="4"/>
        <v>115811000</v>
      </c>
      <c r="Y25" s="42">
        <f t="shared" si="4"/>
        <v>-55397825</v>
      </c>
      <c r="Z25" s="43">
        <f>+IF(X25&lt;&gt;0,+(Y25/X25)*100,0)</f>
        <v>-47.8346832338897</v>
      </c>
      <c r="AA25" s="40">
        <f>+AA5+AA9+AA15+AA19+AA24</f>
        <v>185391000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57459126</v>
      </c>
      <c r="D28" s="19">
        <f>SUM(D29:D31)</f>
        <v>0</v>
      </c>
      <c r="E28" s="20">
        <f t="shared" si="5"/>
        <v>57916000</v>
      </c>
      <c r="F28" s="21">
        <f t="shared" si="5"/>
        <v>57916000</v>
      </c>
      <c r="G28" s="21">
        <f t="shared" si="5"/>
        <v>4266253</v>
      </c>
      <c r="H28" s="21">
        <f t="shared" si="5"/>
        <v>3975897</v>
      </c>
      <c r="I28" s="21">
        <f t="shared" si="5"/>
        <v>4083151</v>
      </c>
      <c r="J28" s="21">
        <f t="shared" si="5"/>
        <v>12325301</v>
      </c>
      <c r="K28" s="21">
        <f t="shared" si="5"/>
        <v>775671</v>
      </c>
      <c r="L28" s="21">
        <f t="shared" si="5"/>
        <v>0</v>
      </c>
      <c r="M28" s="21">
        <f t="shared" si="5"/>
        <v>2964521</v>
      </c>
      <c r="N28" s="21">
        <f t="shared" si="5"/>
        <v>3740192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16065493</v>
      </c>
      <c r="X28" s="21">
        <f t="shared" si="5"/>
        <v>28206000</v>
      </c>
      <c r="Y28" s="21">
        <f t="shared" si="5"/>
        <v>-12140507</v>
      </c>
      <c r="Z28" s="4">
        <f>+IF(X28&lt;&gt;0,+(Y28/X28)*100,0)</f>
        <v>-43.04228532936254</v>
      </c>
      <c r="AA28" s="19">
        <f>SUM(AA29:AA31)</f>
        <v>57916000</v>
      </c>
    </row>
    <row r="29" spans="1:27" ht="13.5">
      <c r="A29" s="5" t="s">
        <v>33</v>
      </c>
      <c r="B29" s="3"/>
      <c r="C29" s="22">
        <v>7219424</v>
      </c>
      <c r="D29" s="22"/>
      <c r="E29" s="23">
        <v>15796000</v>
      </c>
      <c r="F29" s="24">
        <v>15796000</v>
      </c>
      <c r="G29" s="24">
        <v>1700950</v>
      </c>
      <c r="H29" s="24">
        <v>793988</v>
      </c>
      <c r="I29" s="24">
        <v>977330</v>
      </c>
      <c r="J29" s="24">
        <v>3472268</v>
      </c>
      <c r="K29" s="24">
        <v>-1676499</v>
      </c>
      <c r="L29" s="24"/>
      <c r="M29" s="24">
        <v>969666</v>
      </c>
      <c r="N29" s="24">
        <v>-706833</v>
      </c>
      <c r="O29" s="24"/>
      <c r="P29" s="24"/>
      <c r="Q29" s="24"/>
      <c r="R29" s="24"/>
      <c r="S29" s="24"/>
      <c r="T29" s="24"/>
      <c r="U29" s="24"/>
      <c r="V29" s="24"/>
      <c r="W29" s="24">
        <v>2765435</v>
      </c>
      <c r="X29" s="24">
        <v>7176000</v>
      </c>
      <c r="Y29" s="24">
        <v>-4410565</v>
      </c>
      <c r="Z29" s="6">
        <v>-61.46</v>
      </c>
      <c r="AA29" s="22">
        <v>15796000</v>
      </c>
    </row>
    <row r="30" spans="1:27" ht="13.5">
      <c r="A30" s="5" t="s">
        <v>34</v>
      </c>
      <c r="B30" s="3"/>
      <c r="C30" s="25">
        <v>32986289</v>
      </c>
      <c r="D30" s="25"/>
      <c r="E30" s="26">
        <v>31366000</v>
      </c>
      <c r="F30" s="27">
        <v>31366000</v>
      </c>
      <c r="G30" s="27">
        <v>1635034</v>
      </c>
      <c r="H30" s="27">
        <v>2777772</v>
      </c>
      <c r="I30" s="27">
        <v>2410623</v>
      </c>
      <c r="J30" s="27">
        <v>6823429</v>
      </c>
      <c r="K30" s="27">
        <v>1778221</v>
      </c>
      <c r="L30" s="27"/>
      <c r="M30" s="27">
        <v>1349682</v>
      </c>
      <c r="N30" s="27">
        <v>3127903</v>
      </c>
      <c r="O30" s="27"/>
      <c r="P30" s="27"/>
      <c r="Q30" s="27"/>
      <c r="R30" s="27"/>
      <c r="S30" s="27"/>
      <c r="T30" s="27"/>
      <c r="U30" s="27"/>
      <c r="V30" s="27"/>
      <c r="W30" s="27">
        <v>9951332</v>
      </c>
      <c r="X30" s="27">
        <v>15682000</v>
      </c>
      <c r="Y30" s="27">
        <v>-5730668</v>
      </c>
      <c r="Z30" s="7">
        <v>-36.54</v>
      </c>
      <c r="AA30" s="25">
        <v>31366000</v>
      </c>
    </row>
    <row r="31" spans="1:27" ht="13.5">
      <c r="A31" s="5" t="s">
        <v>35</v>
      </c>
      <c r="B31" s="3"/>
      <c r="C31" s="22">
        <v>17253413</v>
      </c>
      <c r="D31" s="22"/>
      <c r="E31" s="23">
        <v>10754000</v>
      </c>
      <c r="F31" s="24">
        <v>10754000</v>
      </c>
      <c r="G31" s="24">
        <v>930269</v>
      </c>
      <c r="H31" s="24">
        <v>404137</v>
      </c>
      <c r="I31" s="24">
        <v>695198</v>
      </c>
      <c r="J31" s="24">
        <v>2029604</v>
      </c>
      <c r="K31" s="24">
        <v>673949</v>
      </c>
      <c r="L31" s="24"/>
      <c r="M31" s="24">
        <v>645173</v>
      </c>
      <c r="N31" s="24">
        <v>1319122</v>
      </c>
      <c r="O31" s="24"/>
      <c r="P31" s="24"/>
      <c r="Q31" s="24"/>
      <c r="R31" s="24"/>
      <c r="S31" s="24"/>
      <c r="T31" s="24"/>
      <c r="U31" s="24"/>
      <c r="V31" s="24"/>
      <c r="W31" s="24">
        <v>3348726</v>
      </c>
      <c r="X31" s="24">
        <v>5348000</v>
      </c>
      <c r="Y31" s="24">
        <v>-1999274</v>
      </c>
      <c r="Z31" s="6">
        <v>-37.38</v>
      </c>
      <c r="AA31" s="22">
        <v>10754000</v>
      </c>
    </row>
    <row r="32" spans="1:27" ht="13.5">
      <c r="A32" s="2" t="s">
        <v>36</v>
      </c>
      <c r="B32" s="3"/>
      <c r="C32" s="19">
        <f aca="true" t="shared" si="6" ref="C32:Y32">SUM(C33:C37)</f>
        <v>3043058</v>
      </c>
      <c r="D32" s="19">
        <f>SUM(D33:D37)</f>
        <v>0</v>
      </c>
      <c r="E32" s="20">
        <f t="shared" si="6"/>
        <v>19969000</v>
      </c>
      <c r="F32" s="21">
        <f t="shared" si="6"/>
        <v>19969000</v>
      </c>
      <c r="G32" s="21">
        <f t="shared" si="6"/>
        <v>783233</v>
      </c>
      <c r="H32" s="21">
        <f t="shared" si="6"/>
        <v>1135494</v>
      </c>
      <c r="I32" s="21">
        <f t="shared" si="6"/>
        <v>1377606</v>
      </c>
      <c r="J32" s="21">
        <f t="shared" si="6"/>
        <v>3296333</v>
      </c>
      <c r="K32" s="21">
        <f t="shared" si="6"/>
        <v>1437704</v>
      </c>
      <c r="L32" s="21">
        <f t="shared" si="6"/>
        <v>0</v>
      </c>
      <c r="M32" s="21">
        <f t="shared" si="6"/>
        <v>1552991</v>
      </c>
      <c r="N32" s="21">
        <f t="shared" si="6"/>
        <v>2990695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6287028</v>
      </c>
      <c r="X32" s="21">
        <f t="shared" si="6"/>
        <v>9947000</v>
      </c>
      <c r="Y32" s="21">
        <f t="shared" si="6"/>
        <v>-3659972</v>
      </c>
      <c r="Z32" s="4">
        <f>+IF(X32&lt;&gt;0,+(Y32/X32)*100,0)</f>
        <v>-36.794732080024126</v>
      </c>
      <c r="AA32" s="19">
        <f>SUM(AA33:AA37)</f>
        <v>19969000</v>
      </c>
    </row>
    <row r="33" spans="1:27" ht="13.5">
      <c r="A33" s="5" t="s">
        <v>37</v>
      </c>
      <c r="B33" s="3"/>
      <c r="C33" s="22"/>
      <c r="D33" s="22"/>
      <c r="E33" s="23">
        <v>7994000</v>
      </c>
      <c r="F33" s="24">
        <v>7994000</v>
      </c>
      <c r="G33" s="24">
        <v>320488</v>
      </c>
      <c r="H33" s="24">
        <v>461743</v>
      </c>
      <c r="I33" s="24">
        <v>471178</v>
      </c>
      <c r="J33" s="24">
        <v>1253409</v>
      </c>
      <c r="K33" s="24">
        <v>347077</v>
      </c>
      <c r="L33" s="24"/>
      <c r="M33" s="24">
        <v>352921</v>
      </c>
      <c r="N33" s="24">
        <v>699998</v>
      </c>
      <c r="O33" s="24"/>
      <c r="P33" s="24"/>
      <c r="Q33" s="24"/>
      <c r="R33" s="24"/>
      <c r="S33" s="24"/>
      <c r="T33" s="24"/>
      <c r="U33" s="24"/>
      <c r="V33" s="24"/>
      <c r="W33" s="24">
        <v>1953407</v>
      </c>
      <c r="X33" s="24">
        <v>3971000</v>
      </c>
      <c r="Y33" s="24">
        <v>-2017593</v>
      </c>
      <c r="Z33" s="6">
        <v>-50.81</v>
      </c>
      <c r="AA33" s="22">
        <v>7994000</v>
      </c>
    </row>
    <row r="34" spans="1:27" ht="13.5">
      <c r="A34" s="5" t="s">
        <v>38</v>
      </c>
      <c r="B34" s="3"/>
      <c r="C34" s="22">
        <v>3043058</v>
      </c>
      <c r="D34" s="22"/>
      <c r="E34" s="23">
        <v>5123000</v>
      </c>
      <c r="F34" s="24">
        <v>5123000</v>
      </c>
      <c r="G34" s="24">
        <v>335704</v>
      </c>
      <c r="H34" s="24">
        <v>416314</v>
      </c>
      <c r="I34" s="24">
        <v>629208</v>
      </c>
      <c r="J34" s="24">
        <v>1381226</v>
      </c>
      <c r="K34" s="24">
        <v>516756</v>
      </c>
      <c r="L34" s="24"/>
      <c r="M34" s="24">
        <v>537160</v>
      </c>
      <c r="N34" s="24">
        <v>1053916</v>
      </c>
      <c r="O34" s="24"/>
      <c r="P34" s="24"/>
      <c r="Q34" s="24"/>
      <c r="R34" s="24"/>
      <c r="S34" s="24"/>
      <c r="T34" s="24"/>
      <c r="U34" s="24"/>
      <c r="V34" s="24"/>
      <c r="W34" s="24">
        <v>2435142</v>
      </c>
      <c r="X34" s="24">
        <v>2546000</v>
      </c>
      <c r="Y34" s="24">
        <v>-110858</v>
      </c>
      <c r="Z34" s="6">
        <v>-4.35</v>
      </c>
      <c r="AA34" s="22">
        <v>5123000</v>
      </c>
    </row>
    <row r="35" spans="1:27" ht="13.5">
      <c r="A35" s="5" t="s">
        <v>39</v>
      </c>
      <c r="B35" s="3"/>
      <c r="C35" s="22"/>
      <c r="D35" s="22"/>
      <c r="E35" s="23">
        <v>4592000</v>
      </c>
      <c r="F35" s="24">
        <v>4592000</v>
      </c>
      <c r="G35" s="24"/>
      <c r="H35" s="24">
        <v>135591</v>
      </c>
      <c r="I35" s="24">
        <v>162470</v>
      </c>
      <c r="J35" s="24">
        <v>298061</v>
      </c>
      <c r="K35" s="24">
        <v>354139</v>
      </c>
      <c r="L35" s="24"/>
      <c r="M35" s="24">
        <v>142112</v>
      </c>
      <c r="N35" s="24">
        <v>496251</v>
      </c>
      <c r="O35" s="24"/>
      <c r="P35" s="24"/>
      <c r="Q35" s="24"/>
      <c r="R35" s="24"/>
      <c r="S35" s="24"/>
      <c r="T35" s="24"/>
      <c r="U35" s="24"/>
      <c r="V35" s="24"/>
      <c r="W35" s="24">
        <v>794312</v>
      </c>
      <c r="X35" s="24">
        <v>2316000</v>
      </c>
      <c r="Y35" s="24">
        <v>-1521688</v>
      </c>
      <c r="Z35" s="6">
        <v>-65.7</v>
      </c>
      <c r="AA35" s="22">
        <v>4592000</v>
      </c>
    </row>
    <row r="36" spans="1:27" ht="13.5">
      <c r="A36" s="5" t="s">
        <v>40</v>
      </c>
      <c r="B36" s="3"/>
      <c r="C36" s="22"/>
      <c r="D36" s="22"/>
      <c r="E36" s="23">
        <v>1179000</v>
      </c>
      <c r="F36" s="24">
        <v>1179000</v>
      </c>
      <c r="G36" s="24">
        <v>65570</v>
      </c>
      <c r="H36" s="24">
        <v>75564</v>
      </c>
      <c r="I36" s="24">
        <v>73559</v>
      </c>
      <c r="J36" s="24">
        <v>214693</v>
      </c>
      <c r="K36" s="24">
        <v>180503</v>
      </c>
      <c r="L36" s="24"/>
      <c r="M36" s="24">
        <v>463063</v>
      </c>
      <c r="N36" s="24">
        <v>643566</v>
      </c>
      <c r="O36" s="24"/>
      <c r="P36" s="24"/>
      <c r="Q36" s="24"/>
      <c r="R36" s="24"/>
      <c r="S36" s="24"/>
      <c r="T36" s="24"/>
      <c r="U36" s="24"/>
      <c r="V36" s="24"/>
      <c r="W36" s="24">
        <v>858259</v>
      </c>
      <c r="X36" s="24">
        <v>576000</v>
      </c>
      <c r="Y36" s="24">
        <v>282259</v>
      </c>
      <c r="Z36" s="6">
        <v>49</v>
      </c>
      <c r="AA36" s="22">
        <v>1179000</v>
      </c>
    </row>
    <row r="37" spans="1:27" ht="13.5">
      <c r="A37" s="5" t="s">
        <v>41</v>
      </c>
      <c r="B37" s="3"/>
      <c r="C37" s="25"/>
      <c r="D37" s="25"/>
      <c r="E37" s="26">
        <v>1081000</v>
      </c>
      <c r="F37" s="27">
        <v>1081000</v>
      </c>
      <c r="G37" s="27">
        <v>61471</v>
      </c>
      <c r="H37" s="27">
        <v>46282</v>
      </c>
      <c r="I37" s="27">
        <v>41191</v>
      </c>
      <c r="J37" s="27">
        <v>148944</v>
      </c>
      <c r="K37" s="27">
        <v>39229</v>
      </c>
      <c r="L37" s="27"/>
      <c r="M37" s="27">
        <v>57735</v>
      </c>
      <c r="N37" s="27">
        <v>96964</v>
      </c>
      <c r="O37" s="27"/>
      <c r="P37" s="27"/>
      <c r="Q37" s="27"/>
      <c r="R37" s="27"/>
      <c r="S37" s="27"/>
      <c r="T37" s="27"/>
      <c r="U37" s="27"/>
      <c r="V37" s="27"/>
      <c r="W37" s="27">
        <v>245908</v>
      </c>
      <c r="X37" s="27">
        <v>538000</v>
      </c>
      <c r="Y37" s="27">
        <v>-292092</v>
      </c>
      <c r="Z37" s="7">
        <v>-54.29</v>
      </c>
      <c r="AA37" s="25">
        <v>1081000</v>
      </c>
    </row>
    <row r="38" spans="1:27" ht="13.5">
      <c r="A38" s="2" t="s">
        <v>42</v>
      </c>
      <c r="B38" s="8"/>
      <c r="C38" s="19">
        <f aca="true" t="shared" si="7" ref="C38:Y38">SUM(C39:C41)</f>
        <v>44234003</v>
      </c>
      <c r="D38" s="19">
        <f>SUM(D39:D41)</f>
        <v>0</v>
      </c>
      <c r="E38" s="20">
        <f t="shared" si="7"/>
        <v>15514000</v>
      </c>
      <c r="F38" s="21">
        <f t="shared" si="7"/>
        <v>15514000</v>
      </c>
      <c r="G38" s="21">
        <f t="shared" si="7"/>
        <v>1197902</v>
      </c>
      <c r="H38" s="21">
        <f t="shared" si="7"/>
        <v>1607769</v>
      </c>
      <c r="I38" s="21">
        <f t="shared" si="7"/>
        <v>1915129</v>
      </c>
      <c r="J38" s="21">
        <f t="shared" si="7"/>
        <v>4720800</v>
      </c>
      <c r="K38" s="21">
        <f t="shared" si="7"/>
        <v>1121013</v>
      </c>
      <c r="L38" s="21">
        <f t="shared" si="7"/>
        <v>0</v>
      </c>
      <c r="M38" s="21">
        <f t="shared" si="7"/>
        <v>1290441</v>
      </c>
      <c r="N38" s="21">
        <f t="shared" si="7"/>
        <v>2411454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7132254</v>
      </c>
      <c r="X38" s="21">
        <f t="shared" si="7"/>
        <v>7758000</v>
      </c>
      <c r="Y38" s="21">
        <f t="shared" si="7"/>
        <v>-625746</v>
      </c>
      <c r="Z38" s="4">
        <f>+IF(X38&lt;&gt;0,+(Y38/X38)*100,0)</f>
        <v>-8.065815931941223</v>
      </c>
      <c r="AA38" s="19">
        <f>SUM(AA39:AA41)</f>
        <v>15514000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44234003</v>
      </c>
      <c r="D40" s="22"/>
      <c r="E40" s="23">
        <v>15514000</v>
      </c>
      <c r="F40" s="24">
        <v>15514000</v>
      </c>
      <c r="G40" s="24">
        <v>1197902</v>
      </c>
      <c r="H40" s="24">
        <v>1607769</v>
      </c>
      <c r="I40" s="24">
        <v>1915129</v>
      </c>
      <c r="J40" s="24">
        <v>4720800</v>
      </c>
      <c r="K40" s="24">
        <v>1121013</v>
      </c>
      <c r="L40" s="24"/>
      <c r="M40" s="24">
        <v>1290441</v>
      </c>
      <c r="N40" s="24">
        <v>2411454</v>
      </c>
      <c r="O40" s="24"/>
      <c r="P40" s="24"/>
      <c r="Q40" s="24"/>
      <c r="R40" s="24"/>
      <c r="S40" s="24"/>
      <c r="T40" s="24"/>
      <c r="U40" s="24"/>
      <c r="V40" s="24"/>
      <c r="W40" s="24">
        <v>7132254</v>
      </c>
      <c r="X40" s="24">
        <v>7758000</v>
      </c>
      <c r="Y40" s="24">
        <v>-625746</v>
      </c>
      <c r="Z40" s="6">
        <v>-8.07</v>
      </c>
      <c r="AA40" s="22">
        <v>15514000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74665674</v>
      </c>
      <c r="D42" s="19">
        <f>SUM(D43:D46)</f>
        <v>0</v>
      </c>
      <c r="E42" s="20">
        <f t="shared" si="8"/>
        <v>100029000</v>
      </c>
      <c r="F42" s="21">
        <f t="shared" si="8"/>
        <v>100029000</v>
      </c>
      <c r="G42" s="21">
        <f t="shared" si="8"/>
        <v>6485438</v>
      </c>
      <c r="H42" s="21">
        <f t="shared" si="8"/>
        <v>6180345</v>
      </c>
      <c r="I42" s="21">
        <f t="shared" si="8"/>
        <v>10296083</v>
      </c>
      <c r="J42" s="21">
        <f t="shared" si="8"/>
        <v>22961866</v>
      </c>
      <c r="K42" s="21">
        <f t="shared" si="8"/>
        <v>6553980</v>
      </c>
      <c r="L42" s="21">
        <f t="shared" si="8"/>
        <v>0</v>
      </c>
      <c r="M42" s="21">
        <f t="shared" si="8"/>
        <v>2057891</v>
      </c>
      <c r="N42" s="21">
        <f t="shared" si="8"/>
        <v>8611871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31573737</v>
      </c>
      <c r="X42" s="21">
        <f t="shared" si="8"/>
        <v>50137000</v>
      </c>
      <c r="Y42" s="21">
        <f t="shared" si="8"/>
        <v>-18563263</v>
      </c>
      <c r="Z42" s="4">
        <f>+IF(X42&lt;&gt;0,+(Y42/X42)*100,0)</f>
        <v>-37.02507728823025</v>
      </c>
      <c r="AA42" s="19">
        <f>SUM(AA43:AA46)</f>
        <v>100029000</v>
      </c>
    </row>
    <row r="43" spans="1:27" ht="13.5">
      <c r="A43" s="5" t="s">
        <v>47</v>
      </c>
      <c r="B43" s="3"/>
      <c r="C43" s="22">
        <v>26902790</v>
      </c>
      <c r="D43" s="22"/>
      <c r="E43" s="23">
        <v>40130000</v>
      </c>
      <c r="F43" s="24">
        <v>40130000</v>
      </c>
      <c r="G43" s="24">
        <v>3837406</v>
      </c>
      <c r="H43" s="24">
        <v>4921629</v>
      </c>
      <c r="I43" s="24">
        <v>2699917</v>
      </c>
      <c r="J43" s="24">
        <v>11458952</v>
      </c>
      <c r="K43" s="24">
        <v>5522186</v>
      </c>
      <c r="L43" s="24"/>
      <c r="M43" s="24">
        <v>293023</v>
      </c>
      <c r="N43" s="24">
        <v>5815209</v>
      </c>
      <c r="O43" s="24"/>
      <c r="P43" s="24"/>
      <c r="Q43" s="24"/>
      <c r="R43" s="24"/>
      <c r="S43" s="24"/>
      <c r="T43" s="24"/>
      <c r="U43" s="24"/>
      <c r="V43" s="24"/>
      <c r="W43" s="24">
        <v>17274161</v>
      </c>
      <c r="X43" s="24">
        <v>20149000</v>
      </c>
      <c r="Y43" s="24">
        <v>-2874839</v>
      </c>
      <c r="Z43" s="6">
        <v>-14.27</v>
      </c>
      <c r="AA43" s="22">
        <v>40130000</v>
      </c>
    </row>
    <row r="44" spans="1:27" ht="13.5">
      <c r="A44" s="5" t="s">
        <v>48</v>
      </c>
      <c r="B44" s="3"/>
      <c r="C44" s="22">
        <v>47762884</v>
      </c>
      <c r="D44" s="22"/>
      <c r="E44" s="23">
        <v>32421000</v>
      </c>
      <c r="F44" s="24">
        <v>32421000</v>
      </c>
      <c r="G44" s="24">
        <v>1766452</v>
      </c>
      <c r="H44" s="24">
        <v>382797</v>
      </c>
      <c r="I44" s="24">
        <v>4048828</v>
      </c>
      <c r="J44" s="24">
        <v>6198077</v>
      </c>
      <c r="K44" s="24">
        <v>168970</v>
      </c>
      <c r="L44" s="24"/>
      <c r="M44" s="24">
        <v>276202</v>
      </c>
      <c r="N44" s="24">
        <v>445172</v>
      </c>
      <c r="O44" s="24"/>
      <c r="P44" s="24"/>
      <c r="Q44" s="24"/>
      <c r="R44" s="24"/>
      <c r="S44" s="24"/>
      <c r="T44" s="24"/>
      <c r="U44" s="24"/>
      <c r="V44" s="24"/>
      <c r="W44" s="24">
        <v>6643249</v>
      </c>
      <c r="X44" s="24">
        <v>16165000</v>
      </c>
      <c r="Y44" s="24">
        <v>-9521751</v>
      </c>
      <c r="Z44" s="6">
        <v>-58.9</v>
      </c>
      <c r="AA44" s="22">
        <v>32421000</v>
      </c>
    </row>
    <row r="45" spans="1:27" ht="13.5">
      <c r="A45" s="5" t="s">
        <v>49</v>
      </c>
      <c r="B45" s="3"/>
      <c r="C45" s="25"/>
      <c r="D45" s="25"/>
      <c r="E45" s="26">
        <v>18685000</v>
      </c>
      <c r="F45" s="27">
        <v>18685000</v>
      </c>
      <c r="G45" s="27">
        <v>554373</v>
      </c>
      <c r="H45" s="27">
        <v>724418</v>
      </c>
      <c r="I45" s="27">
        <v>2423326</v>
      </c>
      <c r="J45" s="27">
        <v>3702117</v>
      </c>
      <c r="K45" s="27">
        <v>675739</v>
      </c>
      <c r="L45" s="27"/>
      <c r="M45" s="27">
        <v>816627</v>
      </c>
      <c r="N45" s="27">
        <v>1492366</v>
      </c>
      <c r="O45" s="27"/>
      <c r="P45" s="27"/>
      <c r="Q45" s="27"/>
      <c r="R45" s="27"/>
      <c r="S45" s="27"/>
      <c r="T45" s="27"/>
      <c r="U45" s="27"/>
      <c r="V45" s="27"/>
      <c r="W45" s="27">
        <v>5194483</v>
      </c>
      <c r="X45" s="27">
        <v>9434000</v>
      </c>
      <c r="Y45" s="27">
        <v>-4239517</v>
      </c>
      <c r="Z45" s="7">
        <v>-44.94</v>
      </c>
      <c r="AA45" s="25">
        <v>18685000</v>
      </c>
    </row>
    <row r="46" spans="1:27" ht="13.5">
      <c r="A46" s="5" t="s">
        <v>50</v>
      </c>
      <c r="B46" s="3"/>
      <c r="C46" s="22"/>
      <c r="D46" s="22"/>
      <c r="E46" s="23">
        <v>8793000</v>
      </c>
      <c r="F46" s="24">
        <v>8793000</v>
      </c>
      <c r="G46" s="24">
        <v>327207</v>
      </c>
      <c r="H46" s="24">
        <v>151501</v>
      </c>
      <c r="I46" s="24">
        <v>1124012</v>
      </c>
      <c r="J46" s="24">
        <v>1602720</v>
      </c>
      <c r="K46" s="24">
        <v>187085</v>
      </c>
      <c r="L46" s="24"/>
      <c r="M46" s="24">
        <v>672039</v>
      </c>
      <c r="N46" s="24">
        <v>859124</v>
      </c>
      <c r="O46" s="24"/>
      <c r="P46" s="24"/>
      <c r="Q46" s="24"/>
      <c r="R46" s="24"/>
      <c r="S46" s="24"/>
      <c r="T46" s="24"/>
      <c r="U46" s="24"/>
      <c r="V46" s="24"/>
      <c r="W46" s="24">
        <v>2461844</v>
      </c>
      <c r="X46" s="24">
        <v>4389000</v>
      </c>
      <c r="Y46" s="24">
        <v>-1927156</v>
      </c>
      <c r="Z46" s="6">
        <v>-43.91</v>
      </c>
      <c r="AA46" s="22">
        <v>8793000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>
        <v>252239</v>
      </c>
      <c r="L47" s="21"/>
      <c r="M47" s="21"/>
      <c r="N47" s="21">
        <v>252239</v>
      </c>
      <c r="O47" s="21"/>
      <c r="P47" s="21"/>
      <c r="Q47" s="21"/>
      <c r="R47" s="21"/>
      <c r="S47" s="21"/>
      <c r="T47" s="21"/>
      <c r="U47" s="21"/>
      <c r="V47" s="21"/>
      <c r="W47" s="21">
        <v>252239</v>
      </c>
      <c r="X47" s="21"/>
      <c r="Y47" s="21">
        <v>252239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179401861</v>
      </c>
      <c r="D48" s="40">
        <f>+D28+D32+D38+D42+D47</f>
        <v>0</v>
      </c>
      <c r="E48" s="41">
        <f t="shared" si="9"/>
        <v>193428000</v>
      </c>
      <c r="F48" s="42">
        <f t="shared" si="9"/>
        <v>193428000</v>
      </c>
      <c r="G48" s="42">
        <f t="shared" si="9"/>
        <v>12732826</v>
      </c>
      <c r="H48" s="42">
        <f t="shared" si="9"/>
        <v>12899505</v>
      </c>
      <c r="I48" s="42">
        <f t="shared" si="9"/>
        <v>17671969</v>
      </c>
      <c r="J48" s="42">
        <f t="shared" si="9"/>
        <v>43304300</v>
      </c>
      <c r="K48" s="42">
        <f t="shared" si="9"/>
        <v>10140607</v>
      </c>
      <c r="L48" s="42">
        <f t="shared" si="9"/>
        <v>0</v>
      </c>
      <c r="M48" s="42">
        <f t="shared" si="9"/>
        <v>7865844</v>
      </c>
      <c r="N48" s="42">
        <f t="shared" si="9"/>
        <v>18006451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61310751</v>
      </c>
      <c r="X48" s="42">
        <f t="shared" si="9"/>
        <v>96048000</v>
      </c>
      <c r="Y48" s="42">
        <f t="shared" si="9"/>
        <v>-34737249</v>
      </c>
      <c r="Z48" s="43">
        <f>+IF(X48&lt;&gt;0,+(Y48/X48)*100,0)</f>
        <v>-36.166551099450274</v>
      </c>
      <c r="AA48" s="40">
        <f>+AA28+AA32+AA38+AA42+AA47</f>
        <v>193428000</v>
      </c>
    </row>
    <row r="49" spans="1:27" ht="13.5">
      <c r="A49" s="14" t="s">
        <v>58</v>
      </c>
      <c r="B49" s="15"/>
      <c r="C49" s="44">
        <f aca="true" t="shared" si="10" ref="C49:Y49">+C25-C48</f>
        <v>27777450</v>
      </c>
      <c r="D49" s="44">
        <f>+D25-D48</f>
        <v>0</v>
      </c>
      <c r="E49" s="45">
        <f t="shared" si="10"/>
        <v>-8037000</v>
      </c>
      <c r="F49" s="46">
        <f t="shared" si="10"/>
        <v>-8037000</v>
      </c>
      <c r="G49" s="46">
        <f t="shared" si="10"/>
        <v>14287944</v>
      </c>
      <c r="H49" s="46">
        <f t="shared" si="10"/>
        <v>-5997400</v>
      </c>
      <c r="I49" s="46">
        <f t="shared" si="10"/>
        <v>-6218565</v>
      </c>
      <c r="J49" s="46">
        <f t="shared" si="10"/>
        <v>2071979</v>
      </c>
      <c r="K49" s="46">
        <f t="shared" si="10"/>
        <v>-3238193</v>
      </c>
      <c r="L49" s="46">
        <f t="shared" si="10"/>
        <v>0</v>
      </c>
      <c r="M49" s="46">
        <f t="shared" si="10"/>
        <v>268638</v>
      </c>
      <c r="N49" s="46">
        <f t="shared" si="10"/>
        <v>-2969555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-897576</v>
      </c>
      <c r="X49" s="46">
        <f>IF(F25=F48,0,X25-X48)</f>
        <v>19763000</v>
      </c>
      <c r="Y49" s="46">
        <f t="shared" si="10"/>
        <v>-20660576</v>
      </c>
      <c r="Z49" s="47">
        <f>+IF(X49&lt;&gt;0,+(Y49/X49)*100,0)</f>
        <v>-104.54169913474675</v>
      </c>
      <c r="AA49" s="44">
        <f>+AA25-AA48</f>
        <v>-8037000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41091509</v>
      </c>
      <c r="D5" s="19">
        <f>SUM(D6:D8)</f>
        <v>0</v>
      </c>
      <c r="E5" s="20">
        <f t="shared" si="0"/>
        <v>33530000</v>
      </c>
      <c r="F5" s="21">
        <f t="shared" si="0"/>
        <v>33530000</v>
      </c>
      <c r="G5" s="21">
        <f t="shared" si="0"/>
        <v>9000344</v>
      </c>
      <c r="H5" s="21">
        <f t="shared" si="0"/>
        <v>767416</v>
      </c>
      <c r="I5" s="21">
        <f t="shared" si="0"/>
        <v>6294658</v>
      </c>
      <c r="J5" s="21">
        <f t="shared" si="0"/>
        <v>16062418</v>
      </c>
      <c r="K5" s="21">
        <f t="shared" si="0"/>
        <v>1030854</v>
      </c>
      <c r="L5" s="21">
        <f t="shared" si="0"/>
        <v>5251372</v>
      </c>
      <c r="M5" s="21">
        <f t="shared" si="0"/>
        <v>0</v>
      </c>
      <c r="N5" s="21">
        <f t="shared" si="0"/>
        <v>6282226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22344644</v>
      </c>
      <c r="X5" s="21">
        <f t="shared" si="0"/>
        <v>16758000</v>
      </c>
      <c r="Y5" s="21">
        <f t="shared" si="0"/>
        <v>5586644</v>
      </c>
      <c r="Z5" s="4">
        <f>+IF(X5&lt;&gt;0,+(Y5/X5)*100,0)</f>
        <v>33.33717627401838</v>
      </c>
      <c r="AA5" s="19">
        <f>SUM(AA6:AA8)</f>
        <v>33530000</v>
      </c>
    </row>
    <row r="6" spans="1:27" ht="13.5">
      <c r="A6" s="5" t="s">
        <v>33</v>
      </c>
      <c r="B6" s="3"/>
      <c r="C6" s="22"/>
      <c r="D6" s="22"/>
      <c r="E6" s="23">
        <v>54000</v>
      </c>
      <c r="F6" s="24">
        <v>54000</v>
      </c>
      <c r="G6" s="24">
        <v>5509</v>
      </c>
      <c r="H6" s="24">
        <v>9415</v>
      </c>
      <c r="I6" s="24">
        <v>35554</v>
      </c>
      <c r="J6" s="24">
        <v>50478</v>
      </c>
      <c r="K6" s="24">
        <v>12307</v>
      </c>
      <c r="L6" s="24">
        <v>11289</v>
      </c>
      <c r="M6" s="24"/>
      <c r="N6" s="24">
        <v>23596</v>
      </c>
      <c r="O6" s="24"/>
      <c r="P6" s="24"/>
      <c r="Q6" s="24"/>
      <c r="R6" s="24"/>
      <c r="S6" s="24"/>
      <c r="T6" s="24"/>
      <c r="U6" s="24"/>
      <c r="V6" s="24"/>
      <c r="W6" s="24">
        <v>74074</v>
      </c>
      <c r="X6" s="24">
        <v>24000</v>
      </c>
      <c r="Y6" s="24">
        <v>50074</v>
      </c>
      <c r="Z6" s="6">
        <v>208.64</v>
      </c>
      <c r="AA6" s="22">
        <v>54000</v>
      </c>
    </row>
    <row r="7" spans="1:27" ht="13.5">
      <c r="A7" s="5" t="s">
        <v>34</v>
      </c>
      <c r="B7" s="3"/>
      <c r="C7" s="25">
        <v>41091509</v>
      </c>
      <c r="D7" s="25"/>
      <c r="E7" s="26">
        <v>32486000</v>
      </c>
      <c r="F7" s="27">
        <v>32486000</v>
      </c>
      <c r="G7" s="27">
        <v>8989546</v>
      </c>
      <c r="H7" s="27">
        <v>755909</v>
      </c>
      <c r="I7" s="27">
        <v>6247695</v>
      </c>
      <c r="J7" s="27">
        <v>15993150</v>
      </c>
      <c r="K7" s="27">
        <v>1014481</v>
      </c>
      <c r="L7" s="27">
        <v>5238192</v>
      </c>
      <c r="M7" s="27"/>
      <c r="N7" s="27">
        <v>6252673</v>
      </c>
      <c r="O7" s="27"/>
      <c r="P7" s="27"/>
      <c r="Q7" s="27"/>
      <c r="R7" s="27"/>
      <c r="S7" s="27"/>
      <c r="T7" s="27"/>
      <c r="U7" s="27"/>
      <c r="V7" s="27"/>
      <c r="W7" s="27">
        <v>22245823</v>
      </c>
      <c r="X7" s="27">
        <v>16242000</v>
      </c>
      <c r="Y7" s="27">
        <v>6003823</v>
      </c>
      <c r="Z7" s="7">
        <v>36.96</v>
      </c>
      <c r="AA7" s="25">
        <v>32486000</v>
      </c>
    </row>
    <row r="8" spans="1:27" ht="13.5">
      <c r="A8" s="5" t="s">
        <v>35</v>
      </c>
      <c r="B8" s="3"/>
      <c r="C8" s="22"/>
      <c r="D8" s="22"/>
      <c r="E8" s="23">
        <v>990000</v>
      </c>
      <c r="F8" s="24">
        <v>990000</v>
      </c>
      <c r="G8" s="24">
        <v>5289</v>
      </c>
      <c r="H8" s="24">
        <v>2092</v>
      </c>
      <c r="I8" s="24">
        <v>11409</v>
      </c>
      <c r="J8" s="24">
        <v>18790</v>
      </c>
      <c r="K8" s="24">
        <v>4066</v>
      </c>
      <c r="L8" s="24">
        <v>1891</v>
      </c>
      <c r="M8" s="24"/>
      <c r="N8" s="24">
        <v>5957</v>
      </c>
      <c r="O8" s="24"/>
      <c r="P8" s="24"/>
      <c r="Q8" s="24"/>
      <c r="R8" s="24"/>
      <c r="S8" s="24"/>
      <c r="T8" s="24"/>
      <c r="U8" s="24"/>
      <c r="V8" s="24"/>
      <c r="W8" s="24">
        <v>24747</v>
      </c>
      <c r="X8" s="24">
        <v>492000</v>
      </c>
      <c r="Y8" s="24">
        <v>-467253</v>
      </c>
      <c r="Z8" s="6">
        <v>-94.97</v>
      </c>
      <c r="AA8" s="22">
        <v>990000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749500</v>
      </c>
      <c r="F9" s="21">
        <f t="shared" si="1"/>
        <v>749500</v>
      </c>
      <c r="G9" s="21">
        <f t="shared" si="1"/>
        <v>-316324</v>
      </c>
      <c r="H9" s="21">
        <f t="shared" si="1"/>
        <v>16424</v>
      </c>
      <c r="I9" s="21">
        <f t="shared" si="1"/>
        <v>4870</v>
      </c>
      <c r="J9" s="21">
        <f t="shared" si="1"/>
        <v>-295030</v>
      </c>
      <c r="K9" s="21">
        <f t="shared" si="1"/>
        <v>-409505</v>
      </c>
      <c r="L9" s="21">
        <f t="shared" si="1"/>
        <v>-142</v>
      </c>
      <c r="M9" s="21">
        <f t="shared" si="1"/>
        <v>0</v>
      </c>
      <c r="N9" s="21">
        <f t="shared" si="1"/>
        <v>-409647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-704677</v>
      </c>
      <c r="X9" s="21">
        <f t="shared" si="1"/>
        <v>360000</v>
      </c>
      <c r="Y9" s="21">
        <f t="shared" si="1"/>
        <v>-1064677</v>
      </c>
      <c r="Z9" s="4">
        <f>+IF(X9&lt;&gt;0,+(Y9/X9)*100,0)</f>
        <v>-295.7436111111111</v>
      </c>
      <c r="AA9" s="19">
        <f>SUM(AA10:AA14)</f>
        <v>749500</v>
      </c>
    </row>
    <row r="10" spans="1:27" ht="13.5">
      <c r="A10" s="5" t="s">
        <v>37</v>
      </c>
      <c r="B10" s="3"/>
      <c r="C10" s="22"/>
      <c r="D10" s="22"/>
      <c r="E10" s="23">
        <v>167000</v>
      </c>
      <c r="F10" s="24">
        <v>167000</v>
      </c>
      <c r="G10" s="24">
        <v>-316324</v>
      </c>
      <c r="H10" s="24">
        <v>16424</v>
      </c>
      <c r="I10" s="24">
        <v>2224</v>
      </c>
      <c r="J10" s="24">
        <v>-297676</v>
      </c>
      <c r="K10" s="24">
        <v>-410085</v>
      </c>
      <c r="L10" s="24">
        <v>-1288</v>
      </c>
      <c r="M10" s="24"/>
      <c r="N10" s="24">
        <v>-411373</v>
      </c>
      <c r="O10" s="24"/>
      <c r="P10" s="24"/>
      <c r="Q10" s="24"/>
      <c r="R10" s="24"/>
      <c r="S10" s="24"/>
      <c r="T10" s="24"/>
      <c r="U10" s="24"/>
      <c r="V10" s="24"/>
      <c r="W10" s="24">
        <v>-709049</v>
      </c>
      <c r="X10" s="24">
        <v>78000</v>
      </c>
      <c r="Y10" s="24">
        <v>-787049</v>
      </c>
      <c r="Z10" s="6">
        <v>-1009.04</v>
      </c>
      <c r="AA10" s="22">
        <v>167000</v>
      </c>
    </row>
    <row r="11" spans="1:27" ht="13.5">
      <c r="A11" s="5" t="s">
        <v>38</v>
      </c>
      <c r="B11" s="3"/>
      <c r="C11" s="22"/>
      <c r="D11" s="22"/>
      <c r="E11" s="23">
        <v>32500</v>
      </c>
      <c r="F11" s="24">
        <v>32500</v>
      </c>
      <c r="G11" s="24"/>
      <c r="H11" s="24"/>
      <c r="I11" s="24">
        <v>2646</v>
      </c>
      <c r="J11" s="24">
        <v>2646</v>
      </c>
      <c r="K11" s="24"/>
      <c r="L11" s="24">
        <v>1146</v>
      </c>
      <c r="M11" s="24"/>
      <c r="N11" s="24">
        <v>1146</v>
      </c>
      <c r="O11" s="24"/>
      <c r="P11" s="24"/>
      <c r="Q11" s="24"/>
      <c r="R11" s="24"/>
      <c r="S11" s="24"/>
      <c r="T11" s="24"/>
      <c r="U11" s="24"/>
      <c r="V11" s="24"/>
      <c r="W11" s="24">
        <v>3792</v>
      </c>
      <c r="X11" s="24">
        <v>12000</v>
      </c>
      <c r="Y11" s="24">
        <v>-8208</v>
      </c>
      <c r="Z11" s="6">
        <v>-68.4</v>
      </c>
      <c r="AA11" s="22">
        <v>32500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550000</v>
      </c>
      <c r="F14" s="27">
        <v>550000</v>
      </c>
      <c r="G14" s="27"/>
      <c r="H14" s="27"/>
      <c r="I14" s="27"/>
      <c r="J14" s="27"/>
      <c r="K14" s="27">
        <v>580</v>
      </c>
      <c r="L14" s="27"/>
      <c r="M14" s="27"/>
      <c r="N14" s="27">
        <v>580</v>
      </c>
      <c r="O14" s="27"/>
      <c r="P14" s="27"/>
      <c r="Q14" s="27"/>
      <c r="R14" s="27"/>
      <c r="S14" s="27"/>
      <c r="T14" s="27"/>
      <c r="U14" s="27"/>
      <c r="V14" s="27"/>
      <c r="W14" s="27">
        <v>580</v>
      </c>
      <c r="X14" s="27">
        <v>270000</v>
      </c>
      <c r="Y14" s="27">
        <v>-269420</v>
      </c>
      <c r="Z14" s="7">
        <v>-99.79</v>
      </c>
      <c r="AA14" s="25">
        <v>550000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4045000</v>
      </c>
      <c r="F15" s="21">
        <f t="shared" si="2"/>
        <v>4045000</v>
      </c>
      <c r="G15" s="21">
        <f t="shared" si="2"/>
        <v>4923</v>
      </c>
      <c r="H15" s="21">
        <f t="shared" si="2"/>
        <v>5637</v>
      </c>
      <c r="I15" s="21">
        <f t="shared" si="2"/>
        <v>4878</v>
      </c>
      <c r="J15" s="21">
        <f t="shared" si="2"/>
        <v>15438</v>
      </c>
      <c r="K15" s="21">
        <f t="shared" si="2"/>
        <v>8953</v>
      </c>
      <c r="L15" s="21">
        <f t="shared" si="2"/>
        <v>2164</v>
      </c>
      <c r="M15" s="21">
        <f t="shared" si="2"/>
        <v>0</v>
      </c>
      <c r="N15" s="21">
        <f t="shared" si="2"/>
        <v>11117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26555</v>
      </c>
      <c r="X15" s="21">
        <f t="shared" si="2"/>
        <v>1686000</v>
      </c>
      <c r="Y15" s="21">
        <f t="shared" si="2"/>
        <v>-1659445</v>
      </c>
      <c r="Z15" s="4">
        <f>+IF(X15&lt;&gt;0,+(Y15/X15)*100,0)</f>
        <v>-98.4249703440095</v>
      </c>
      <c r="AA15" s="19">
        <f>SUM(AA16:AA18)</f>
        <v>4045000</v>
      </c>
    </row>
    <row r="16" spans="1:27" ht="13.5">
      <c r="A16" s="5" t="s">
        <v>43</v>
      </c>
      <c r="B16" s="3"/>
      <c r="C16" s="22"/>
      <c r="D16" s="22"/>
      <c r="E16" s="23">
        <v>670000</v>
      </c>
      <c r="F16" s="24">
        <v>670000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670000</v>
      </c>
    </row>
    <row r="17" spans="1:27" ht="13.5">
      <c r="A17" s="5" t="s">
        <v>44</v>
      </c>
      <c r="B17" s="3"/>
      <c r="C17" s="22"/>
      <c r="D17" s="22"/>
      <c r="E17" s="23">
        <v>3375000</v>
      </c>
      <c r="F17" s="24">
        <v>3375000</v>
      </c>
      <c r="G17" s="24">
        <v>4923</v>
      </c>
      <c r="H17" s="24">
        <v>5637</v>
      </c>
      <c r="I17" s="24">
        <v>4878</v>
      </c>
      <c r="J17" s="24">
        <v>15438</v>
      </c>
      <c r="K17" s="24">
        <v>8953</v>
      </c>
      <c r="L17" s="24">
        <v>2164</v>
      </c>
      <c r="M17" s="24"/>
      <c r="N17" s="24">
        <v>11117</v>
      </c>
      <c r="O17" s="24"/>
      <c r="P17" s="24"/>
      <c r="Q17" s="24"/>
      <c r="R17" s="24"/>
      <c r="S17" s="24"/>
      <c r="T17" s="24"/>
      <c r="U17" s="24"/>
      <c r="V17" s="24"/>
      <c r="W17" s="24">
        <v>26555</v>
      </c>
      <c r="X17" s="24">
        <v>1686000</v>
      </c>
      <c r="Y17" s="24">
        <v>-1659445</v>
      </c>
      <c r="Z17" s="6">
        <v>-98.42</v>
      </c>
      <c r="AA17" s="22">
        <v>3375000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28527622</v>
      </c>
      <c r="D19" s="19">
        <f>SUM(D20:D23)</f>
        <v>0</v>
      </c>
      <c r="E19" s="20">
        <f t="shared" si="3"/>
        <v>43629501</v>
      </c>
      <c r="F19" s="21">
        <f t="shared" si="3"/>
        <v>43629501</v>
      </c>
      <c r="G19" s="21">
        <f t="shared" si="3"/>
        <v>8436973</v>
      </c>
      <c r="H19" s="21">
        <f t="shared" si="3"/>
        <v>4949858</v>
      </c>
      <c r="I19" s="21">
        <f t="shared" si="3"/>
        <v>2803091</v>
      </c>
      <c r="J19" s="21">
        <f t="shared" si="3"/>
        <v>16189922</v>
      </c>
      <c r="K19" s="21">
        <f t="shared" si="3"/>
        <v>2768949</v>
      </c>
      <c r="L19" s="21">
        <f t="shared" si="3"/>
        <v>2731723</v>
      </c>
      <c r="M19" s="21">
        <f t="shared" si="3"/>
        <v>0</v>
      </c>
      <c r="N19" s="21">
        <f t="shared" si="3"/>
        <v>5500672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21690594</v>
      </c>
      <c r="X19" s="21">
        <f t="shared" si="3"/>
        <v>16194000</v>
      </c>
      <c r="Y19" s="21">
        <f t="shared" si="3"/>
        <v>5496594</v>
      </c>
      <c r="Z19" s="4">
        <f>+IF(X19&lt;&gt;0,+(Y19/X19)*100,0)</f>
        <v>33.94216376435717</v>
      </c>
      <c r="AA19" s="19">
        <f>SUM(AA20:AA23)</f>
        <v>43629501</v>
      </c>
    </row>
    <row r="20" spans="1:27" ht="13.5">
      <c r="A20" s="5" t="s">
        <v>47</v>
      </c>
      <c r="B20" s="3"/>
      <c r="C20" s="22">
        <v>13214370</v>
      </c>
      <c r="D20" s="22"/>
      <c r="E20" s="23">
        <v>17926500</v>
      </c>
      <c r="F20" s="24">
        <v>17926500</v>
      </c>
      <c r="G20" s="24">
        <v>1498429</v>
      </c>
      <c r="H20" s="24">
        <v>1211146</v>
      </c>
      <c r="I20" s="24">
        <v>1295501</v>
      </c>
      <c r="J20" s="24">
        <v>4005076</v>
      </c>
      <c r="K20" s="24">
        <v>1227156</v>
      </c>
      <c r="L20" s="24">
        <v>981163</v>
      </c>
      <c r="M20" s="24"/>
      <c r="N20" s="24">
        <v>2208319</v>
      </c>
      <c r="O20" s="24"/>
      <c r="P20" s="24"/>
      <c r="Q20" s="24"/>
      <c r="R20" s="24"/>
      <c r="S20" s="24"/>
      <c r="T20" s="24"/>
      <c r="U20" s="24"/>
      <c r="V20" s="24"/>
      <c r="W20" s="24">
        <v>6213395</v>
      </c>
      <c r="X20" s="24">
        <v>8958000</v>
      </c>
      <c r="Y20" s="24">
        <v>-2744605</v>
      </c>
      <c r="Z20" s="6">
        <v>-30.64</v>
      </c>
      <c r="AA20" s="22">
        <v>17926500</v>
      </c>
    </row>
    <row r="21" spans="1:27" ht="13.5">
      <c r="A21" s="5" t="s">
        <v>48</v>
      </c>
      <c r="B21" s="3"/>
      <c r="C21" s="22">
        <v>6117078</v>
      </c>
      <c r="D21" s="22"/>
      <c r="E21" s="23">
        <v>15142000</v>
      </c>
      <c r="F21" s="24">
        <v>15142000</v>
      </c>
      <c r="G21" s="24">
        <v>605171</v>
      </c>
      <c r="H21" s="24">
        <v>524912</v>
      </c>
      <c r="I21" s="24">
        <v>621464</v>
      </c>
      <c r="J21" s="24">
        <v>1751547</v>
      </c>
      <c r="K21" s="24">
        <v>674570</v>
      </c>
      <c r="L21" s="24">
        <v>621683</v>
      </c>
      <c r="M21" s="24"/>
      <c r="N21" s="24">
        <v>1296253</v>
      </c>
      <c r="O21" s="24"/>
      <c r="P21" s="24"/>
      <c r="Q21" s="24"/>
      <c r="R21" s="24"/>
      <c r="S21" s="24"/>
      <c r="T21" s="24"/>
      <c r="U21" s="24"/>
      <c r="V21" s="24"/>
      <c r="W21" s="24">
        <v>3047800</v>
      </c>
      <c r="X21" s="24">
        <v>3918000</v>
      </c>
      <c r="Y21" s="24">
        <v>-870200</v>
      </c>
      <c r="Z21" s="6">
        <v>-22.21</v>
      </c>
      <c r="AA21" s="22">
        <v>15142000</v>
      </c>
    </row>
    <row r="22" spans="1:27" ht="13.5">
      <c r="A22" s="5" t="s">
        <v>49</v>
      </c>
      <c r="B22" s="3"/>
      <c r="C22" s="25">
        <v>3839773</v>
      </c>
      <c r="D22" s="25"/>
      <c r="E22" s="26">
        <v>4054000</v>
      </c>
      <c r="F22" s="27">
        <v>4054000</v>
      </c>
      <c r="G22" s="27">
        <v>5847264</v>
      </c>
      <c r="H22" s="27">
        <v>2731950</v>
      </c>
      <c r="I22" s="27">
        <v>401994</v>
      </c>
      <c r="J22" s="27">
        <v>8981208</v>
      </c>
      <c r="K22" s="27">
        <v>381712</v>
      </c>
      <c r="L22" s="27">
        <v>643458</v>
      </c>
      <c r="M22" s="27"/>
      <c r="N22" s="27">
        <v>1025170</v>
      </c>
      <c r="O22" s="27"/>
      <c r="P22" s="27"/>
      <c r="Q22" s="27"/>
      <c r="R22" s="27"/>
      <c r="S22" s="27"/>
      <c r="T22" s="27"/>
      <c r="U22" s="27"/>
      <c r="V22" s="27"/>
      <c r="W22" s="27">
        <v>10006378</v>
      </c>
      <c r="X22" s="27">
        <v>336000</v>
      </c>
      <c r="Y22" s="27">
        <v>9670378</v>
      </c>
      <c r="Z22" s="7">
        <v>2878.09</v>
      </c>
      <c r="AA22" s="25">
        <v>4054000</v>
      </c>
    </row>
    <row r="23" spans="1:27" ht="13.5">
      <c r="A23" s="5" t="s">
        <v>50</v>
      </c>
      <c r="B23" s="3"/>
      <c r="C23" s="22">
        <v>5356401</v>
      </c>
      <c r="D23" s="22"/>
      <c r="E23" s="23">
        <v>6507001</v>
      </c>
      <c r="F23" s="24">
        <v>6507001</v>
      </c>
      <c r="G23" s="24">
        <v>486109</v>
      </c>
      <c r="H23" s="24">
        <v>481850</v>
      </c>
      <c r="I23" s="24">
        <v>484132</v>
      </c>
      <c r="J23" s="24">
        <v>1452091</v>
      </c>
      <c r="K23" s="24">
        <v>485511</v>
      </c>
      <c r="L23" s="24">
        <v>485419</v>
      </c>
      <c r="M23" s="24"/>
      <c r="N23" s="24">
        <v>970930</v>
      </c>
      <c r="O23" s="24"/>
      <c r="P23" s="24"/>
      <c r="Q23" s="24"/>
      <c r="R23" s="24"/>
      <c r="S23" s="24"/>
      <c r="T23" s="24"/>
      <c r="U23" s="24"/>
      <c r="V23" s="24"/>
      <c r="W23" s="24">
        <v>2423021</v>
      </c>
      <c r="X23" s="24">
        <v>2982000</v>
      </c>
      <c r="Y23" s="24">
        <v>-558979</v>
      </c>
      <c r="Z23" s="6">
        <v>-18.75</v>
      </c>
      <c r="AA23" s="22">
        <v>6507001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69619131</v>
      </c>
      <c r="D25" s="40">
        <f>+D5+D9+D15+D19+D24</f>
        <v>0</v>
      </c>
      <c r="E25" s="41">
        <f t="shared" si="4"/>
        <v>81954001</v>
      </c>
      <c r="F25" s="42">
        <f t="shared" si="4"/>
        <v>81954001</v>
      </c>
      <c r="G25" s="42">
        <f t="shared" si="4"/>
        <v>17125916</v>
      </c>
      <c r="H25" s="42">
        <f t="shared" si="4"/>
        <v>5739335</v>
      </c>
      <c r="I25" s="42">
        <f t="shared" si="4"/>
        <v>9107497</v>
      </c>
      <c r="J25" s="42">
        <f t="shared" si="4"/>
        <v>31972748</v>
      </c>
      <c r="K25" s="42">
        <f t="shared" si="4"/>
        <v>3399251</v>
      </c>
      <c r="L25" s="42">
        <f t="shared" si="4"/>
        <v>7985117</v>
      </c>
      <c r="M25" s="42">
        <f t="shared" si="4"/>
        <v>0</v>
      </c>
      <c r="N25" s="42">
        <f t="shared" si="4"/>
        <v>11384368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43357116</v>
      </c>
      <c r="X25" s="42">
        <f t="shared" si="4"/>
        <v>34998000</v>
      </c>
      <c r="Y25" s="42">
        <f t="shared" si="4"/>
        <v>8359116</v>
      </c>
      <c r="Z25" s="43">
        <f>+IF(X25&lt;&gt;0,+(Y25/X25)*100,0)</f>
        <v>23.884553403051605</v>
      </c>
      <c r="AA25" s="40">
        <f>+AA5+AA9+AA15+AA19+AA24</f>
        <v>81954001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34164309</v>
      </c>
      <c r="D28" s="19">
        <f>SUM(D29:D31)</f>
        <v>0</v>
      </c>
      <c r="E28" s="20">
        <f t="shared" si="5"/>
        <v>27480000</v>
      </c>
      <c r="F28" s="21">
        <f t="shared" si="5"/>
        <v>27480000</v>
      </c>
      <c r="G28" s="21">
        <f t="shared" si="5"/>
        <v>2625944</v>
      </c>
      <c r="H28" s="21">
        <f t="shared" si="5"/>
        <v>2635671</v>
      </c>
      <c r="I28" s="21">
        <f t="shared" si="5"/>
        <v>3067650</v>
      </c>
      <c r="J28" s="21">
        <f t="shared" si="5"/>
        <v>8329265</v>
      </c>
      <c r="K28" s="21">
        <f t="shared" si="5"/>
        <v>2255778</v>
      </c>
      <c r="L28" s="21">
        <f t="shared" si="5"/>
        <v>3117291</v>
      </c>
      <c r="M28" s="21">
        <f t="shared" si="5"/>
        <v>0</v>
      </c>
      <c r="N28" s="21">
        <f t="shared" si="5"/>
        <v>5373069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13702334</v>
      </c>
      <c r="X28" s="21">
        <f t="shared" si="5"/>
        <v>13236000</v>
      </c>
      <c r="Y28" s="21">
        <f t="shared" si="5"/>
        <v>466334</v>
      </c>
      <c r="Z28" s="4">
        <f>+IF(X28&lt;&gt;0,+(Y28/X28)*100,0)</f>
        <v>3.5232245391356907</v>
      </c>
      <c r="AA28" s="19">
        <f>SUM(AA29:AA31)</f>
        <v>27480000</v>
      </c>
    </row>
    <row r="29" spans="1:27" ht="13.5">
      <c r="A29" s="5" t="s">
        <v>33</v>
      </c>
      <c r="B29" s="3"/>
      <c r="C29" s="22">
        <v>4189489</v>
      </c>
      <c r="D29" s="22"/>
      <c r="E29" s="23">
        <v>8972000</v>
      </c>
      <c r="F29" s="24">
        <v>8972000</v>
      </c>
      <c r="G29" s="24">
        <v>606684</v>
      </c>
      <c r="H29" s="24">
        <v>360863</v>
      </c>
      <c r="I29" s="24">
        <v>515478</v>
      </c>
      <c r="J29" s="24">
        <v>1483025</v>
      </c>
      <c r="K29" s="24">
        <v>407351</v>
      </c>
      <c r="L29" s="24">
        <v>413757</v>
      </c>
      <c r="M29" s="24"/>
      <c r="N29" s="24">
        <v>821108</v>
      </c>
      <c r="O29" s="24"/>
      <c r="P29" s="24"/>
      <c r="Q29" s="24"/>
      <c r="R29" s="24"/>
      <c r="S29" s="24"/>
      <c r="T29" s="24"/>
      <c r="U29" s="24"/>
      <c r="V29" s="24"/>
      <c r="W29" s="24">
        <v>2304133</v>
      </c>
      <c r="X29" s="24">
        <v>4596000</v>
      </c>
      <c r="Y29" s="24">
        <v>-2291867</v>
      </c>
      <c r="Z29" s="6">
        <v>-49.87</v>
      </c>
      <c r="AA29" s="22">
        <v>8972000</v>
      </c>
    </row>
    <row r="30" spans="1:27" ht="13.5">
      <c r="A30" s="5" t="s">
        <v>34</v>
      </c>
      <c r="B30" s="3"/>
      <c r="C30" s="25">
        <v>26511747</v>
      </c>
      <c r="D30" s="25"/>
      <c r="E30" s="26">
        <v>12999000</v>
      </c>
      <c r="F30" s="27">
        <v>12999000</v>
      </c>
      <c r="G30" s="27">
        <v>1062508</v>
      </c>
      <c r="H30" s="27">
        <v>1814639</v>
      </c>
      <c r="I30" s="27">
        <v>876545</v>
      </c>
      <c r="J30" s="27">
        <v>3753692</v>
      </c>
      <c r="K30" s="27">
        <v>867856</v>
      </c>
      <c r="L30" s="27">
        <v>1197357</v>
      </c>
      <c r="M30" s="27"/>
      <c r="N30" s="27">
        <v>2065213</v>
      </c>
      <c r="O30" s="27"/>
      <c r="P30" s="27"/>
      <c r="Q30" s="27"/>
      <c r="R30" s="27"/>
      <c r="S30" s="27"/>
      <c r="T30" s="27"/>
      <c r="U30" s="27"/>
      <c r="V30" s="27"/>
      <c r="W30" s="27">
        <v>5818905</v>
      </c>
      <c r="X30" s="27">
        <v>6498000</v>
      </c>
      <c r="Y30" s="27">
        <v>-679095</v>
      </c>
      <c r="Z30" s="7">
        <v>-10.45</v>
      </c>
      <c r="AA30" s="25">
        <v>12999000</v>
      </c>
    </row>
    <row r="31" spans="1:27" ht="13.5">
      <c r="A31" s="5" t="s">
        <v>35</v>
      </c>
      <c r="B31" s="3"/>
      <c r="C31" s="22">
        <v>3463073</v>
      </c>
      <c r="D31" s="22"/>
      <c r="E31" s="23">
        <v>5509000</v>
      </c>
      <c r="F31" s="24">
        <v>5509000</v>
      </c>
      <c r="G31" s="24">
        <v>956752</v>
      </c>
      <c r="H31" s="24">
        <v>460169</v>
      </c>
      <c r="I31" s="24">
        <v>1675627</v>
      </c>
      <c r="J31" s="24">
        <v>3092548</v>
      </c>
      <c r="K31" s="24">
        <v>980571</v>
      </c>
      <c r="L31" s="24">
        <v>1506177</v>
      </c>
      <c r="M31" s="24"/>
      <c r="N31" s="24">
        <v>2486748</v>
      </c>
      <c r="O31" s="24"/>
      <c r="P31" s="24"/>
      <c r="Q31" s="24"/>
      <c r="R31" s="24"/>
      <c r="S31" s="24"/>
      <c r="T31" s="24"/>
      <c r="U31" s="24"/>
      <c r="V31" s="24"/>
      <c r="W31" s="24">
        <v>5579296</v>
      </c>
      <c r="X31" s="24">
        <v>2142000</v>
      </c>
      <c r="Y31" s="24">
        <v>3437296</v>
      </c>
      <c r="Z31" s="6">
        <v>160.47</v>
      </c>
      <c r="AA31" s="22">
        <v>5509000</v>
      </c>
    </row>
    <row r="32" spans="1:27" ht="13.5">
      <c r="A32" s="2" t="s">
        <v>36</v>
      </c>
      <c r="B32" s="3"/>
      <c r="C32" s="19">
        <f aca="true" t="shared" si="6" ref="C32:Y32">SUM(C33:C37)</f>
        <v>9892315</v>
      </c>
      <c r="D32" s="19">
        <f>SUM(D33:D37)</f>
        <v>0</v>
      </c>
      <c r="E32" s="20">
        <f t="shared" si="6"/>
        <v>475000</v>
      </c>
      <c r="F32" s="21">
        <f t="shared" si="6"/>
        <v>475000</v>
      </c>
      <c r="G32" s="21">
        <f t="shared" si="6"/>
        <v>199511</v>
      </c>
      <c r="H32" s="21">
        <f t="shared" si="6"/>
        <v>267405</v>
      </c>
      <c r="I32" s="21">
        <f t="shared" si="6"/>
        <v>336902</v>
      </c>
      <c r="J32" s="21">
        <f t="shared" si="6"/>
        <v>803818</v>
      </c>
      <c r="K32" s="21">
        <f t="shared" si="6"/>
        <v>265991</v>
      </c>
      <c r="L32" s="21">
        <f t="shared" si="6"/>
        <v>400350</v>
      </c>
      <c r="M32" s="21">
        <f t="shared" si="6"/>
        <v>0</v>
      </c>
      <c r="N32" s="21">
        <f t="shared" si="6"/>
        <v>666341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1470159</v>
      </c>
      <c r="X32" s="21">
        <f t="shared" si="6"/>
        <v>0</v>
      </c>
      <c r="Y32" s="21">
        <f t="shared" si="6"/>
        <v>1470159</v>
      </c>
      <c r="Z32" s="4">
        <f>+IF(X32&lt;&gt;0,+(Y32/X32)*100,0)</f>
        <v>0</v>
      </c>
      <c r="AA32" s="19">
        <f>SUM(AA33:AA37)</f>
        <v>475000</v>
      </c>
    </row>
    <row r="33" spans="1:27" ht="13.5">
      <c r="A33" s="5" t="s">
        <v>37</v>
      </c>
      <c r="B33" s="3"/>
      <c r="C33" s="22">
        <v>9494472</v>
      </c>
      <c r="D33" s="22"/>
      <c r="E33" s="23">
        <v>475000</v>
      </c>
      <c r="F33" s="24">
        <v>475000</v>
      </c>
      <c r="G33" s="24">
        <v>97650</v>
      </c>
      <c r="H33" s="24">
        <v>144022</v>
      </c>
      <c r="I33" s="24">
        <v>209440</v>
      </c>
      <c r="J33" s="24">
        <v>451112</v>
      </c>
      <c r="K33" s="24">
        <v>142794</v>
      </c>
      <c r="L33" s="24">
        <v>240501</v>
      </c>
      <c r="M33" s="24"/>
      <c r="N33" s="24">
        <v>383295</v>
      </c>
      <c r="O33" s="24"/>
      <c r="P33" s="24"/>
      <c r="Q33" s="24"/>
      <c r="R33" s="24"/>
      <c r="S33" s="24"/>
      <c r="T33" s="24"/>
      <c r="U33" s="24"/>
      <c r="V33" s="24"/>
      <c r="W33" s="24">
        <v>834407</v>
      </c>
      <c r="X33" s="24"/>
      <c r="Y33" s="24">
        <v>834407</v>
      </c>
      <c r="Z33" s="6">
        <v>0</v>
      </c>
      <c r="AA33" s="22">
        <v>475000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93274</v>
      </c>
      <c r="H34" s="24">
        <v>114762</v>
      </c>
      <c r="I34" s="24">
        <v>116563</v>
      </c>
      <c r="J34" s="24">
        <v>324599</v>
      </c>
      <c r="K34" s="24">
        <v>121530</v>
      </c>
      <c r="L34" s="24">
        <v>159213</v>
      </c>
      <c r="M34" s="24"/>
      <c r="N34" s="24">
        <v>280743</v>
      </c>
      <c r="O34" s="24"/>
      <c r="P34" s="24"/>
      <c r="Q34" s="24"/>
      <c r="R34" s="24"/>
      <c r="S34" s="24"/>
      <c r="T34" s="24"/>
      <c r="U34" s="24"/>
      <c r="V34" s="24"/>
      <c r="W34" s="24">
        <v>605342</v>
      </c>
      <c r="X34" s="24"/>
      <c r="Y34" s="24">
        <v>605342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397843</v>
      </c>
      <c r="D37" s="25"/>
      <c r="E37" s="26"/>
      <c r="F37" s="27"/>
      <c r="G37" s="27">
        <v>8587</v>
      </c>
      <c r="H37" s="27">
        <v>8621</v>
      </c>
      <c r="I37" s="27">
        <v>10899</v>
      </c>
      <c r="J37" s="27">
        <v>28107</v>
      </c>
      <c r="K37" s="27">
        <v>1667</v>
      </c>
      <c r="L37" s="27">
        <v>636</v>
      </c>
      <c r="M37" s="27"/>
      <c r="N37" s="27">
        <v>2303</v>
      </c>
      <c r="O37" s="27"/>
      <c r="P37" s="27"/>
      <c r="Q37" s="27"/>
      <c r="R37" s="27"/>
      <c r="S37" s="27"/>
      <c r="T37" s="27"/>
      <c r="U37" s="27"/>
      <c r="V37" s="27"/>
      <c r="W37" s="27">
        <v>30410</v>
      </c>
      <c r="X37" s="27"/>
      <c r="Y37" s="27">
        <v>30410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362916</v>
      </c>
      <c r="H38" s="21">
        <f t="shared" si="7"/>
        <v>148133</v>
      </c>
      <c r="I38" s="21">
        <f t="shared" si="7"/>
        <v>156911</v>
      </c>
      <c r="J38" s="21">
        <f t="shared" si="7"/>
        <v>667960</v>
      </c>
      <c r="K38" s="21">
        <f t="shared" si="7"/>
        <v>220692</v>
      </c>
      <c r="L38" s="21">
        <f t="shared" si="7"/>
        <v>165718</v>
      </c>
      <c r="M38" s="21">
        <f t="shared" si="7"/>
        <v>0</v>
      </c>
      <c r="N38" s="21">
        <f t="shared" si="7"/>
        <v>386410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1054370</v>
      </c>
      <c r="X38" s="21">
        <f t="shared" si="7"/>
        <v>0</v>
      </c>
      <c r="Y38" s="21">
        <f t="shared" si="7"/>
        <v>1054370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258643</v>
      </c>
      <c r="H39" s="24"/>
      <c r="I39" s="24"/>
      <c r="J39" s="24">
        <v>258643</v>
      </c>
      <c r="K39" s="24">
        <v>94146</v>
      </c>
      <c r="L39" s="24"/>
      <c r="M39" s="24"/>
      <c r="N39" s="24">
        <v>94146</v>
      </c>
      <c r="O39" s="24"/>
      <c r="P39" s="24"/>
      <c r="Q39" s="24"/>
      <c r="R39" s="24"/>
      <c r="S39" s="24"/>
      <c r="T39" s="24"/>
      <c r="U39" s="24"/>
      <c r="V39" s="24"/>
      <c r="W39" s="24">
        <v>352789</v>
      </c>
      <c r="X39" s="24"/>
      <c r="Y39" s="24">
        <v>352789</v>
      </c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104273</v>
      </c>
      <c r="H40" s="24">
        <v>148133</v>
      </c>
      <c r="I40" s="24">
        <v>156911</v>
      </c>
      <c r="J40" s="24">
        <v>409317</v>
      </c>
      <c r="K40" s="24">
        <v>126546</v>
      </c>
      <c r="L40" s="24">
        <v>165718</v>
      </c>
      <c r="M40" s="24"/>
      <c r="N40" s="24">
        <v>292264</v>
      </c>
      <c r="O40" s="24"/>
      <c r="P40" s="24"/>
      <c r="Q40" s="24"/>
      <c r="R40" s="24"/>
      <c r="S40" s="24"/>
      <c r="T40" s="24"/>
      <c r="U40" s="24"/>
      <c r="V40" s="24"/>
      <c r="W40" s="24">
        <v>701581</v>
      </c>
      <c r="X40" s="24"/>
      <c r="Y40" s="24">
        <v>701581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22311052</v>
      </c>
      <c r="D42" s="19">
        <f>SUM(D43:D46)</f>
        <v>0</v>
      </c>
      <c r="E42" s="20">
        <f t="shared" si="8"/>
        <v>46156000</v>
      </c>
      <c r="F42" s="21">
        <f t="shared" si="8"/>
        <v>46156000</v>
      </c>
      <c r="G42" s="21">
        <f t="shared" si="8"/>
        <v>2442307</v>
      </c>
      <c r="H42" s="21">
        <f t="shared" si="8"/>
        <v>3690494</v>
      </c>
      <c r="I42" s="21">
        <f t="shared" si="8"/>
        <v>5281240</v>
      </c>
      <c r="J42" s="21">
        <f t="shared" si="8"/>
        <v>11414041</v>
      </c>
      <c r="K42" s="21">
        <f t="shared" si="8"/>
        <v>2476024</v>
      </c>
      <c r="L42" s="21">
        <f t="shared" si="8"/>
        <v>3022137</v>
      </c>
      <c r="M42" s="21">
        <f t="shared" si="8"/>
        <v>0</v>
      </c>
      <c r="N42" s="21">
        <f t="shared" si="8"/>
        <v>5498161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16912202</v>
      </c>
      <c r="X42" s="21">
        <f t="shared" si="8"/>
        <v>23064000</v>
      </c>
      <c r="Y42" s="21">
        <f t="shared" si="8"/>
        <v>-6151798</v>
      </c>
      <c r="Z42" s="4">
        <f>+IF(X42&lt;&gt;0,+(Y42/X42)*100,0)</f>
        <v>-26.67272806104752</v>
      </c>
      <c r="AA42" s="19">
        <f>SUM(AA43:AA46)</f>
        <v>46156000</v>
      </c>
    </row>
    <row r="43" spans="1:27" ht="13.5">
      <c r="A43" s="5" t="s">
        <v>47</v>
      </c>
      <c r="B43" s="3"/>
      <c r="C43" s="22">
        <v>14144856</v>
      </c>
      <c r="D43" s="22"/>
      <c r="E43" s="23">
        <v>34003000</v>
      </c>
      <c r="F43" s="24">
        <v>34003000</v>
      </c>
      <c r="G43" s="24">
        <v>66997</v>
      </c>
      <c r="H43" s="24">
        <v>1998153</v>
      </c>
      <c r="I43" s="24">
        <v>1821736</v>
      </c>
      <c r="J43" s="24">
        <v>3886886</v>
      </c>
      <c r="K43" s="24">
        <v>1042322</v>
      </c>
      <c r="L43" s="24">
        <v>1178964</v>
      </c>
      <c r="M43" s="24"/>
      <c r="N43" s="24">
        <v>2221286</v>
      </c>
      <c r="O43" s="24"/>
      <c r="P43" s="24"/>
      <c r="Q43" s="24"/>
      <c r="R43" s="24"/>
      <c r="S43" s="24"/>
      <c r="T43" s="24"/>
      <c r="U43" s="24"/>
      <c r="V43" s="24"/>
      <c r="W43" s="24">
        <v>6108172</v>
      </c>
      <c r="X43" s="24">
        <v>16998000</v>
      </c>
      <c r="Y43" s="24">
        <v>-10889828</v>
      </c>
      <c r="Z43" s="6">
        <v>-64.07</v>
      </c>
      <c r="AA43" s="22">
        <v>34003000</v>
      </c>
    </row>
    <row r="44" spans="1:27" ht="13.5">
      <c r="A44" s="5" t="s">
        <v>48</v>
      </c>
      <c r="B44" s="3"/>
      <c r="C44" s="22">
        <v>1607692</v>
      </c>
      <c r="D44" s="22"/>
      <c r="E44" s="23">
        <v>2696000</v>
      </c>
      <c r="F44" s="24">
        <v>2696000</v>
      </c>
      <c r="G44" s="24">
        <v>85613</v>
      </c>
      <c r="H44" s="24">
        <v>201069</v>
      </c>
      <c r="I44" s="24">
        <v>166578</v>
      </c>
      <c r="J44" s="24">
        <v>453260</v>
      </c>
      <c r="K44" s="24">
        <v>144706</v>
      </c>
      <c r="L44" s="24">
        <v>257700</v>
      </c>
      <c r="M44" s="24"/>
      <c r="N44" s="24">
        <v>402406</v>
      </c>
      <c r="O44" s="24"/>
      <c r="P44" s="24"/>
      <c r="Q44" s="24"/>
      <c r="R44" s="24"/>
      <c r="S44" s="24"/>
      <c r="T44" s="24"/>
      <c r="U44" s="24"/>
      <c r="V44" s="24"/>
      <c r="W44" s="24">
        <v>855666</v>
      </c>
      <c r="X44" s="24">
        <v>1344000</v>
      </c>
      <c r="Y44" s="24">
        <v>-488334</v>
      </c>
      <c r="Z44" s="6">
        <v>-36.33</v>
      </c>
      <c r="AA44" s="22">
        <v>2696000</v>
      </c>
    </row>
    <row r="45" spans="1:27" ht="13.5">
      <c r="A45" s="5" t="s">
        <v>49</v>
      </c>
      <c r="B45" s="3"/>
      <c r="C45" s="25">
        <v>1370204</v>
      </c>
      <c r="D45" s="25"/>
      <c r="E45" s="26">
        <v>5750000</v>
      </c>
      <c r="F45" s="27">
        <v>5750000</v>
      </c>
      <c r="G45" s="27">
        <v>2023335</v>
      </c>
      <c r="H45" s="27">
        <v>1224910</v>
      </c>
      <c r="I45" s="27">
        <v>3026564</v>
      </c>
      <c r="J45" s="27">
        <v>6274809</v>
      </c>
      <c r="K45" s="27">
        <v>1288996</v>
      </c>
      <c r="L45" s="27">
        <v>1319111</v>
      </c>
      <c r="M45" s="27"/>
      <c r="N45" s="27">
        <v>2608107</v>
      </c>
      <c r="O45" s="27"/>
      <c r="P45" s="27"/>
      <c r="Q45" s="27"/>
      <c r="R45" s="27"/>
      <c r="S45" s="27"/>
      <c r="T45" s="27"/>
      <c r="U45" s="27"/>
      <c r="V45" s="27"/>
      <c r="W45" s="27">
        <v>8882916</v>
      </c>
      <c r="X45" s="27">
        <v>2874000</v>
      </c>
      <c r="Y45" s="27">
        <v>6008916</v>
      </c>
      <c r="Z45" s="7">
        <v>209.08</v>
      </c>
      <c r="AA45" s="25">
        <v>5750000</v>
      </c>
    </row>
    <row r="46" spans="1:27" ht="13.5">
      <c r="A46" s="5" t="s">
        <v>50</v>
      </c>
      <c r="B46" s="3"/>
      <c r="C46" s="22">
        <v>5188300</v>
      </c>
      <c r="D46" s="22"/>
      <c r="E46" s="23">
        <v>3707000</v>
      </c>
      <c r="F46" s="24">
        <v>3707000</v>
      </c>
      <c r="G46" s="24">
        <v>266362</v>
      </c>
      <c r="H46" s="24">
        <v>266362</v>
      </c>
      <c r="I46" s="24">
        <v>266362</v>
      </c>
      <c r="J46" s="24">
        <v>799086</v>
      </c>
      <c r="K46" s="24"/>
      <c r="L46" s="24">
        <v>266362</v>
      </c>
      <c r="M46" s="24"/>
      <c r="N46" s="24">
        <v>266362</v>
      </c>
      <c r="O46" s="24"/>
      <c r="P46" s="24"/>
      <c r="Q46" s="24"/>
      <c r="R46" s="24"/>
      <c r="S46" s="24"/>
      <c r="T46" s="24"/>
      <c r="U46" s="24"/>
      <c r="V46" s="24"/>
      <c r="W46" s="24">
        <v>1065448</v>
      </c>
      <c r="X46" s="24">
        <v>1848000</v>
      </c>
      <c r="Y46" s="24">
        <v>-782552</v>
      </c>
      <c r="Z46" s="6">
        <v>-42.35</v>
      </c>
      <c r="AA46" s="22">
        <v>3707000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66367676</v>
      </c>
      <c r="D48" s="40">
        <f>+D28+D32+D38+D42+D47</f>
        <v>0</v>
      </c>
      <c r="E48" s="41">
        <f t="shared" si="9"/>
        <v>74111000</v>
      </c>
      <c r="F48" s="42">
        <f t="shared" si="9"/>
        <v>74111000</v>
      </c>
      <c r="G48" s="42">
        <f t="shared" si="9"/>
        <v>5630678</v>
      </c>
      <c r="H48" s="42">
        <f t="shared" si="9"/>
        <v>6741703</v>
      </c>
      <c r="I48" s="42">
        <f t="shared" si="9"/>
        <v>8842703</v>
      </c>
      <c r="J48" s="42">
        <f t="shared" si="9"/>
        <v>21215084</v>
      </c>
      <c r="K48" s="42">
        <f t="shared" si="9"/>
        <v>5218485</v>
      </c>
      <c r="L48" s="42">
        <f t="shared" si="9"/>
        <v>6705496</v>
      </c>
      <c r="M48" s="42">
        <f t="shared" si="9"/>
        <v>0</v>
      </c>
      <c r="N48" s="42">
        <f t="shared" si="9"/>
        <v>11923981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33139065</v>
      </c>
      <c r="X48" s="42">
        <f t="shared" si="9"/>
        <v>36300000</v>
      </c>
      <c r="Y48" s="42">
        <f t="shared" si="9"/>
        <v>-3160935</v>
      </c>
      <c r="Z48" s="43">
        <f>+IF(X48&lt;&gt;0,+(Y48/X48)*100,0)</f>
        <v>-8.707809917355371</v>
      </c>
      <c r="AA48" s="40">
        <f>+AA28+AA32+AA38+AA42+AA47</f>
        <v>74111000</v>
      </c>
    </row>
    <row r="49" spans="1:27" ht="13.5">
      <c r="A49" s="14" t="s">
        <v>58</v>
      </c>
      <c r="B49" s="15"/>
      <c r="C49" s="44">
        <f aca="true" t="shared" si="10" ref="C49:Y49">+C25-C48</f>
        <v>3251455</v>
      </c>
      <c r="D49" s="44">
        <f>+D25-D48</f>
        <v>0</v>
      </c>
      <c r="E49" s="45">
        <f t="shared" si="10"/>
        <v>7843001</v>
      </c>
      <c r="F49" s="46">
        <f t="shared" si="10"/>
        <v>7843001</v>
      </c>
      <c r="G49" s="46">
        <f t="shared" si="10"/>
        <v>11495238</v>
      </c>
      <c r="H49" s="46">
        <f t="shared" si="10"/>
        <v>-1002368</v>
      </c>
      <c r="I49" s="46">
        <f t="shared" si="10"/>
        <v>264794</v>
      </c>
      <c r="J49" s="46">
        <f t="shared" si="10"/>
        <v>10757664</v>
      </c>
      <c r="K49" s="46">
        <f t="shared" si="10"/>
        <v>-1819234</v>
      </c>
      <c r="L49" s="46">
        <f t="shared" si="10"/>
        <v>1279621</v>
      </c>
      <c r="M49" s="46">
        <f t="shared" si="10"/>
        <v>0</v>
      </c>
      <c r="N49" s="46">
        <f t="shared" si="10"/>
        <v>-539613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10218051</v>
      </c>
      <c r="X49" s="46">
        <f>IF(F25=F48,0,X25-X48)</f>
        <v>-1302000</v>
      </c>
      <c r="Y49" s="46">
        <f t="shared" si="10"/>
        <v>11520051</v>
      </c>
      <c r="Z49" s="47">
        <f>+IF(X49&lt;&gt;0,+(Y49/X49)*100,0)</f>
        <v>-884.7965437788017</v>
      </c>
      <c r="AA49" s="44">
        <f>+AA25-AA48</f>
        <v>7843001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49265355</v>
      </c>
      <c r="D5" s="19">
        <f>SUM(D6:D8)</f>
        <v>0</v>
      </c>
      <c r="E5" s="20">
        <f t="shared" si="0"/>
        <v>55871000</v>
      </c>
      <c r="F5" s="21">
        <f t="shared" si="0"/>
        <v>55871000</v>
      </c>
      <c r="G5" s="21">
        <f t="shared" si="0"/>
        <v>20146380</v>
      </c>
      <c r="H5" s="21">
        <f t="shared" si="0"/>
        <v>72493</v>
      </c>
      <c r="I5" s="21">
        <f t="shared" si="0"/>
        <v>130730</v>
      </c>
      <c r="J5" s="21">
        <f t="shared" si="0"/>
        <v>20349603</v>
      </c>
      <c r="K5" s="21">
        <f t="shared" si="0"/>
        <v>466499</v>
      </c>
      <c r="L5" s="21">
        <f t="shared" si="0"/>
        <v>33722</v>
      </c>
      <c r="M5" s="21">
        <f t="shared" si="0"/>
        <v>16119125</v>
      </c>
      <c r="N5" s="21">
        <f t="shared" si="0"/>
        <v>16619346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36968949</v>
      </c>
      <c r="X5" s="21">
        <f t="shared" si="0"/>
        <v>41584533</v>
      </c>
      <c r="Y5" s="21">
        <f t="shared" si="0"/>
        <v>-4615584</v>
      </c>
      <c r="Z5" s="4">
        <f>+IF(X5&lt;&gt;0,+(Y5/X5)*100,0)</f>
        <v>-11.099280590694622</v>
      </c>
      <c r="AA5" s="19">
        <f>SUM(AA6:AA8)</f>
        <v>55871000</v>
      </c>
    </row>
    <row r="6" spans="1:27" ht="13.5">
      <c r="A6" s="5" t="s">
        <v>33</v>
      </c>
      <c r="B6" s="3"/>
      <c r="C6" s="22"/>
      <c r="D6" s="22"/>
      <c r="E6" s="23">
        <v>100000</v>
      </c>
      <c r="F6" s="24">
        <v>100000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100000</v>
      </c>
      <c r="Y6" s="24">
        <v>-100000</v>
      </c>
      <c r="Z6" s="6">
        <v>-100</v>
      </c>
      <c r="AA6" s="22">
        <v>100000</v>
      </c>
    </row>
    <row r="7" spans="1:27" ht="13.5">
      <c r="A7" s="5" t="s">
        <v>34</v>
      </c>
      <c r="B7" s="3"/>
      <c r="C7" s="25">
        <v>49198297</v>
      </c>
      <c r="D7" s="25"/>
      <c r="E7" s="26">
        <v>55721000</v>
      </c>
      <c r="F7" s="27">
        <v>55721000</v>
      </c>
      <c r="G7" s="27">
        <v>20146380</v>
      </c>
      <c r="H7" s="27">
        <v>58366</v>
      </c>
      <c r="I7" s="27">
        <v>130730</v>
      </c>
      <c r="J7" s="27">
        <v>20335476</v>
      </c>
      <c r="K7" s="27">
        <v>466499</v>
      </c>
      <c r="L7" s="27">
        <v>29172</v>
      </c>
      <c r="M7" s="27">
        <v>16119125</v>
      </c>
      <c r="N7" s="27">
        <v>16614796</v>
      </c>
      <c r="O7" s="27"/>
      <c r="P7" s="27"/>
      <c r="Q7" s="27"/>
      <c r="R7" s="27"/>
      <c r="S7" s="27"/>
      <c r="T7" s="27"/>
      <c r="U7" s="27"/>
      <c r="V7" s="27"/>
      <c r="W7" s="27">
        <v>36950272</v>
      </c>
      <c r="X7" s="27">
        <v>41482450</v>
      </c>
      <c r="Y7" s="27">
        <v>-4532178</v>
      </c>
      <c r="Z7" s="7">
        <v>-10.93</v>
      </c>
      <c r="AA7" s="25">
        <v>55721000</v>
      </c>
    </row>
    <row r="8" spans="1:27" ht="13.5">
      <c r="A8" s="5" t="s">
        <v>35</v>
      </c>
      <c r="B8" s="3"/>
      <c r="C8" s="22">
        <v>67058</v>
      </c>
      <c r="D8" s="22"/>
      <c r="E8" s="23">
        <v>50000</v>
      </c>
      <c r="F8" s="24">
        <v>50000</v>
      </c>
      <c r="G8" s="24"/>
      <c r="H8" s="24">
        <v>14127</v>
      </c>
      <c r="I8" s="24"/>
      <c r="J8" s="24">
        <v>14127</v>
      </c>
      <c r="K8" s="24"/>
      <c r="L8" s="24">
        <v>4550</v>
      </c>
      <c r="M8" s="24"/>
      <c r="N8" s="24">
        <v>4550</v>
      </c>
      <c r="O8" s="24"/>
      <c r="P8" s="24"/>
      <c r="Q8" s="24"/>
      <c r="R8" s="24"/>
      <c r="S8" s="24"/>
      <c r="T8" s="24"/>
      <c r="U8" s="24"/>
      <c r="V8" s="24"/>
      <c r="W8" s="24">
        <v>18677</v>
      </c>
      <c r="X8" s="24">
        <v>2083</v>
      </c>
      <c r="Y8" s="24">
        <v>16594</v>
      </c>
      <c r="Z8" s="6">
        <v>796.64</v>
      </c>
      <c r="AA8" s="22">
        <v>50000</v>
      </c>
    </row>
    <row r="9" spans="1:27" ht="13.5">
      <c r="A9" s="2" t="s">
        <v>36</v>
      </c>
      <c r="B9" s="3"/>
      <c r="C9" s="19">
        <f aca="true" t="shared" si="1" ref="C9:Y9">SUM(C10:C14)</f>
        <v>4267062</v>
      </c>
      <c r="D9" s="19">
        <f>SUM(D10:D14)</f>
        <v>0</v>
      </c>
      <c r="E9" s="20">
        <f t="shared" si="1"/>
        <v>2880000</v>
      </c>
      <c r="F9" s="21">
        <f t="shared" si="1"/>
        <v>2880000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397733</v>
      </c>
      <c r="L9" s="21">
        <f t="shared" si="1"/>
        <v>0</v>
      </c>
      <c r="M9" s="21">
        <f t="shared" si="1"/>
        <v>631028</v>
      </c>
      <c r="N9" s="21">
        <f t="shared" si="1"/>
        <v>1028761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1028761</v>
      </c>
      <c r="X9" s="21">
        <f t="shared" si="1"/>
        <v>1349998</v>
      </c>
      <c r="Y9" s="21">
        <f t="shared" si="1"/>
        <v>-321237</v>
      </c>
      <c r="Z9" s="4">
        <f>+IF(X9&lt;&gt;0,+(Y9/X9)*100,0)</f>
        <v>-23.79536858573124</v>
      </c>
      <c r="AA9" s="19">
        <f>SUM(AA10:AA14)</f>
        <v>2880000</v>
      </c>
    </row>
    <row r="10" spans="1:27" ht="13.5">
      <c r="A10" s="5" t="s">
        <v>37</v>
      </c>
      <c r="B10" s="3"/>
      <c r="C10" s="22">
        <v>2108184</v>
      </c>
      <c r="D10" s="22"/>
      <c r="E10" s="23">
        <v>1250000</v>
      </c>
      <c r="F10" s="24">
        <v>1250000</v>
      </c>
      <c r="G10" s="24"/>
      <c r="H10" s="24"/>
      <c r="I10" s="24"/>
      <c r="J10" s="24"/>
      <c r="K10" s="24">
        <v>12814</v>
      </c>
      <c r="L10" s="24"/>
      <c r="M10" s="24">
        <v>249401</v>
      </c>
      <c r="N10" s="24">
        <v>262215</v>
      </c>
      <c r="O10" s="24"/>
      <c r="P10" s="24"/>
      <c r="Q10" s="24"/>
      <c r="R10" s="24"/>
      <c r="S10" s="24"/>
      <c r="T10" s="24"/>
      <c r="U10" s="24"/>
      <c r="V10" s="24"/>
      <c r="W10" s="24">
        <v>262215</v>
      </c>
      <c r="X10" s="24">
        <v>850000</v>
      </c>
      <c r="Y10" s="24">
        <v>-587785</v>
      </c>
      <c r="Z10" s="6">
        <v>-69.15</v>
      </c>
      <c r="AA10" s="22">
        <v>1250000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1389758</v>
      </c>
      <c r="D12" s="22"/>
      <c r="E12" s="23">
        <v>630000</v>
      </c>
      <c r="F12" s="24">
        <v>630000</v>
      </c>
      <c r="G12" s="24"/>
      <c r="H12" s="24"/>
      <c r="I12" s="24"/>
      <c r="J12" s="24"/>
      <c r="K12" s="24">
        <v>32777</v>
      </c>
      <c r="L12" s="24"/>
      <c r="M12" s="24">
        <v>231350</v>
      </c>
      <c r="N12" s="24">
        <v>264127</v>
      </c>
      <c r="O12" s="24"/>
      <c r="P12" s="24"/>
      <c r="Q12" s="24"/>
      <c r="R12" s="24"/>
      <c r="S12" s="24"/>
      <c r="T12" s="24"/>
      <c r="U12" s="24"/>
      <c r="V12" s="24"/>
      <c r="W12" s="24">
        <v>264127</v>
      </c>
      <c r="X12" s="24"/>
      <c r="Y12" s="24">
        <v>264127</v>
      </c>
      <c r="Z12" s="6">
        <v>0</v>
      </c>
      <c r="AA12" s="22">
        <v>630000</v>
      </c>
    </row>
    <row r="13" spans="1:27" ht="13.5">
      <c r="A13" s="5" t="s">
        <v>40</v>
      </c>
      <c r="B13" s="3"/>
      <c r="C13" s="22">
        <v>769120</v>
      </c>
      <c r="D13" s="22"/>
      <c r="E13" s="23">
        <v>1000000</v>
      </c>
      <c r="F13" s="24">
        <v>1000000</v>
      </c>
      <c r="G13" s="24"/>
      <c r="H13" s="24"/>
      <c r="I13" s="24"/>
      <c r="J13" s="24"/>
      <c r="K13" s="24">
        <v>352142</v>
      </c>
      <c r="L13" s="24"/>
      <c r="M13" s="24">
        <v>150277</v>
      </c>
      <c r="N13" s="24">
        <v>502419</v>
      </c>
      <c r="O13" s="24"/>
      <c r="P13" s="24"/>
      <c r="Q13" s="24"/>
      <c r="R13" s="24"/>
      <c r="S13" s="24"/>
      <c r="T13" s="24"/>
      <c r="U13" s="24"/>
      <c r="V13" s="24"/>
      <c r="W13" s="24">
        <v>502419</v>
      </c>
      <c r="X13" s="24">
        <v>499998</v>
      </c>
      <c r="Y13" s="24">
        <v>2421</v>
      </c>
      <c r="Z13" s="6">
        <v>0.48</v>
      </c>
      <c r="AA13" s="22">
        <v>1000000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890000</v>
      </c>
      <c r="D15" s="19">
        <f>SUM(D16:D18)</f>
        <v>0</v>
      </c>
      <c r="E15" s="20">
        <f t="shared" si="2"/>
        <v>934000</v>
      </c>
      <c r="F15" s="21">
        <f t="shared" si="2"/>
        <v>934000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78466</v>
      </c>
      <c r="L15" s="21">
        <f t="shared" si="2"/>
        <v>0</v>
      </c>
      <c r="M15" s="21">
        <f t="shared" si="2"/>
        <v>27782</v>
      </c>
      <c r="N15" s="21">
        <f t="shared" si="2"/>
        <v>106248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106248</v>
      </c>
      <c r="X15" s="21">
        <f t="shared" si="2"/>
        <v>74167</v>
      </c>
      <c r="Y15" s="21">
        <f t="shared" si="2"/>
        <v>32081</v>
      </c>
      <c r="Z15" s="4">
        <f>+IF(X15&lt;&gt;0,+(Y15/X15)*100,0)</f>
        <v>43.25508649399328</v>
      </c>
      <c r="AA15" s="19">
        <f>SUM(AA16:AA18)</f>
        <v>934000</v>
      </c>
    </row>
    <row r="16" spans="1:27" ht="13.5">
      <c r="A16" s="5" t="s">
        <v>43</v>
      </c>
      <c r="B16" s="3"/>
      <c r="C16" s="22">
        <v>890000</v>
      </c>
      <c r="D16" s="22"/>
      <c r="E16" s="23">
        <v>934000</v>
      </c>
      <c r="F16" s="24">
        <v>934000</v>
      </c>
      <c r="G16" s="24"/>
      <c r="H16" s="24"/>
      <c r="I16" s="24"/>
      <c r="J16" s="24"/>
      <c r="K16" s="24">
        <v>78466</v>
      </c>
      <c r="L16" s="24"/>
      <c r="M16" s="24">
        <v>27782</v>
      </c>
      <c r="N16" s="24">
        <v>106248</v>
      </c>
      <c r="O16" s="24"/>
      <c r="P16" s="24"/>
      <c r="Q16" s="24"/>
      <c r="R16" s="24"/>
      <c r="S16" s="24"/>
      <c r="T16" s="24"/>
      <c r="U16" s="24"/>
      <c r="V16" s="24"/>
      <c r="W16" s="24">
        <v>106248</v>
      </c>
      <c r="X16" s="24">
        <v>74167</v>
      </c>
      <c r="Y16" s="24">
        <v>32081</v>
      </c>
      <c r="Z16" s="6">
        <v>43.26</v>
      </c>
      <c r="AA16" s="22">
        <v>934000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54422417</v>
      </c>
      <c r="D25" s="40">
        <f>+D5+D9+D15+D19+D24</f>
        <v>0</v>
      </c>
      <c r="E25" s="41">
        <f t="shared" si="4"/>
        <v>59685000</v>
      </c>
      <c r="F25" s="42">
        <f t="shared" si="4"/>
        <v>59685000</v>
      </c>
      <c r="G25" s="42">
        <f t="shared" si="4"/>
        <v>20146380</v>
      </c>
      <c r="H25" s="42">
        <f t="shared" si="4"/>
        <v>72493</v>
      </c>
      <c r="I25" s="42">
        <f t="shared" si="4"/>
        <v>130730</v>
      </c>
      <c r="J25" s="42">
        <f t="shared" si="4"/>
        <v>20349603</v>
      </c>
      <c r="K25" s="42">
        <f t="shared" si="4"/>
        <v>942698</v>
      </c>
      <c r="L25" s="42">
        <f t="shared" si="4"/>
        <v>33722</v>
      </c>
      <c r="M25" s="42">
        <f t="shared" si="4"/>
        <v>16777935</v>
      </c>
      <c r="N25" s="42">
        <f t="shared" si="4"/>
        <v>17754355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38103958</v>
      </c>
      <c r="X25" s="42">
        <f t="shared" si="4"/>
        <v>43008698</v>
      </c>
      <c r="Y25" s="42">
        <f t="shared" si="4"/>
        <v>-4904740</v>
      </c>
      <c r="Z25" s="43">
        <f>+IF(X25&lt;&gt;0,+(Y25/X25)*100,0)</f>
        <v>-11.404065289304969</v>
      </c>
      <c r="AA25" s="40">
        <f>+AA5+AA9+AA15+AA19+AA24</f>
        <v>59685000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41670660</v>
      </c>
      <c r="D28" s="19">
        <f>SUM(D29:D31)</f>
        <v>0</v>
      </c>
      <c r="E28" s="20">
        <f t="shared" si="5"/>
        <v>40062459</v>
      </c>
      <c r="F28" s="21">
        <f t="shared" si="5"/>
        <v>40062459</v>
      </c>
      <c r="G28" s="21">
        <f t="shared" si="5"/>
        <v>3401566</v>
      </c>
      <c r="H28" s="21">
        <f t="shared" si="5"/>
        <v>2993995</v>
      </c>
      <c r="I28" s="21">
        <f t="shared" si="5"/>
        <v>3112586</v>
      </c>
      <c r="J28" s="21">
        <f t="shared" si="5"/>
        <v>9508147</v>
      </c>
      <c r="K28" s="21">
        <f t="shared" si="5"/>
        <v>3099699</v>
      </c>
      <c r="L28" s="21">
        <f t="shared" si="5"/>
        <v>4453506</v>
      </c>
      <c r="M28" s="21">
        <f t="shared" si="5"/>
        <v>3438634</v>
      </c>
      <c r="N28" s="21">
        <f t="shared" si="5"/>
        <v>10991839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20499986</v>
      </c>
      <c r="X28" s="21">
        <f t="shared" si="5"/>
        <v>18701976</v>
      </c>
      <c r="Y28" s="21">
        <f t="shared" si="5"/>
        <v>1798010</v>
      </c>
      <c r="Z28" s="4">
        <f>+IF(X28&lt;&gt;0,+(Y28/X28)*100,0)</f>
        <v>9.614010840351844</v>
      </c>
      <c r="AA28" s="19">
        <f>SUM(AA29:AA31)</f>
        <v>40062459</v>
      </c>
    </row>
    <row r="29" spans="1:27" ht="13.5">
      <c r="A29" s="5" t="s">
        <v>33</v>
      </c>
      <c r="B29" s="3"/>
      <c r="C29" s="22">
        <v>12655533</v>
      </c>
      <c r="D29" s="22"/>
      <c r="E29" s="23">
        <v>13945813</v>
      </c>
      <c r="F29" s="24">
        <v>13945813</v>
      </c>
      <c r="G29" s="24">
        <v>1575254</v>
      </c>
      <c r="H29" s="24">
        <v>1141923</v>
      </c>
      <c r="I29" s="24">
        <v>1013899</v>
      </c>
      <c r="J29" s="24">
        <v>3731076</v>
      </c>
      <c r="K29" s="24">
        <v>1054529</v>
      </c>
      <c r="L29" s="24">
        <v>1299886</v>
      </c>
      <c r="M29" s="24">
        <v>969314</v>
      </c>
      <c r="N29" s="24">
        <v>3323729</v>
      </c>
      <c r="O29" s="24"/>
      <c r="P29" s="24"/>
      <c r="Q29" s="24"/>
      <c r="R29" s="24"/>
      <c r="S29" s="24"/>
      <c r="T29" s="24"/>
      <c r="U29" s="24"/>
      <c r="V29" s="24"/>
      <c r="W29" s="24">
        <v>7054805</v>
      </c>
      <c r="X29" s="24">
        <v>5858364</v>
      </c>
      <c r="Y29" s="24">
        <v>1196441</v>
      </c>
      <c r="Z29" s="6">
        <v>20.42</v>
      </c>
      <c r="AA29" s="22">
        <v>13945813</v>
      </c>
    </row>
    <row r="30" spans="1:27" ht="13.5">
      <c r="A30" s="5" t="s">
        <v>34</v>
      </c>
      <c r="B30" s="3"/>
      <c r="C30" s="25">
        <v>14087189</v>
      </c>
      <c r="D30" s="25"/>
      <c r="E30" s="26">
        <v>12914771</v>
      </c>
      <c r="F30" s="27">
        <v>12914771</v>
      </c>
      <c r="G30" s="27">
        <v>814891</v>
      </c>
      <c r="H30" s="27">
        <v>827506</v>
      </c>
      <c r="I30" s="27">
        <v>1068065</v>
      </c>
      <c r="J30" s="27">
        <v>2710462</v>
      </c>
      <c r="K30" s="27">
        <v>1162648</v>
      </c>
      <c r="L30" s="27">
        <v>1851213</v>
      </c>
      <c r="M30" s="27">
        <v>1442804</v>
      </c>
      <c r="N30" s="27">
        <v>4456665</v>
      </c>
      <c r="O30" s="27"/>
      <c r="P30" s="27"/>
      <c r="Q30" s="27"/>
      <c r="R30" s="27"/>
      <c r="S30" s="27"/>
      <c r="T30" s="27"/>
      <c r="U30" s="27"/>
      <c r="V30" s="27"/>
      <c r="W30" s="27">
        <v>7167127</v>
      </c>
      <c r="X30" s="27">
        <v>6070878</v>
      </c>
      <c r="Y30" s="27">
        <v>1096249</v>
      </c>
      <c r="Z30" s="7">
        <v>18.06</v>
      </c>
      <c r="AA30" s="25">
        <v>12914771</v>
      </c>
    </row>
    <row r="31" spans="1:27" ht="13.5">
      <c r="A31" s="5" t="s">
        <v>35</v>
      </c>
      <c r="B31" s="3"/>
      <c r="C31" s="22">
        <v>14927938</v>
      </c>
      <c r="D31" s="22"/>
      <c r="E31" s="23">
        <v>13201875</v>
      </c>
      <c r="F31" s="24">
        <v>13201875</v>
      </c>
      <c r="G31" s="24">
        <v>1011421</v>
      </c>
      <c r="H31" s="24">
        <v>1024566</v>
      </c>
      <c r="I31" s="24">
        <v>1030622</v>
      </c>
      <c r="J31" s="24">
        <v>3066609</v>
      </c>
      <c r="K31" s="24">
        <v>882522</v>
      </c>
      <c r="L31" s="24">
        <v>1302407</v>
      </c>
      <c r="M31" s="24">
        <v>1026516</v>
      </c>
      <c r="N31" s="24">
        <v>3211445</v>
      </c>
      <c r="O31" s="24"/>
      <c r="P31" s="24"/>
      <c r="Q31" s="24"/>
      <c r="R31" s="24"/>
      <c r="S31" s="24"/>
      <c r="T31" s="24"/>
      <c r="U31" s="24"/>
      <c r="V31" s="24"/>
      <c r="W31" s="24">
        <v>6278054</v>
      </c>
      <c r="X31" s="24">
        <v>6772734</v>
      </c>
      <c r="Y31" s="24">
        <v>-494680</v>
      </c>
      <c r="Z31" s="6">
        <v>-7.3</v>
      </c>
      <c r="AA31" s="22">
        <v>13201875</v>
      </c>
    </row>
    <row r="32" spans="1:27" ht="13.5">
      <c r="A32" s="2" t="s">
        <v>36</v>
      </c>
      <c r="B32" s="3"/>
      <c r="C32" s="19">
        <f aca="true" t="shared" si="6" ref="C32:Y32">SUM(C33:C37)</f>
        <v>18825434</v>
      </c>
      <c r="D32" s="19">
        <f>SUM(D33:D37)</f>
        <v>0</v>
      </c>
      <c r="E32" s="20">
        <f t="shared" si="6"/>
        <v>14739951</v>
      </c>
      <c r="F32" s="21">
        <f t="shared" si="6"/>
        <v>14739951</v>
      </c>
      <c r="G32" s="21">
        <f t="shared" si="6"/>
        <v>827224</v>
      </c>
      <c r="H32" s="21">
        <f t="shared" si="6"/>
        <v>1126711</v>
      </c>
      <c r="I32" s="21">
        <f t="shared" si="6"/>
        <v>1045382</v>
      </c>
      <c r="J32" s="21">
        <f t="shared" si="6"/>
        <v>2999317</v>
      </c>
      <c r="K32" s="21">
        <f t="shared" si="6"/>
        <v>1006767</v>
      </c>
      <c r="L32" s="21">
        <f t="shared" si="6"/>
        <v>1638681</v>
      </c>
      <c r="M32" s="21">
        <f t="shared" si="6"/>
        <v>1210423</v>
      </c>
      <c r="N32" s="21">
        <f t="shared" si="6"/>
        <v>3855871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6855188</v>
      </c>
      <c r="X32" s="21">
        <f t="shared" si="6"/>
        <v>6667273</v>
      </c>
      <c r="Y32" s="21">
        <f t="shared" si="6"/>
        <v>187915</v>
      </c>
      <c r="Z32" s="4">
        <f>+IF(X32&lt;&gt;0,+(Y32/X32)*100,0)</f>
        <v>2.818468660275348</v>
      </c>
      <c r="AA32" s="19">
        <f>SUM(AA33:AA37)</f>
        <v>14739951</v>
      </c>
    </row>
    <row r="33" spans="1:27" ht="13.5">
      <c r="A33" s="5" t="s">
        <v>37</v>
      </c>
      <c r="B33" s="3"/>
      <c r="C33" s="22">
        <v>11799223</v>
      </c>
      <c r="D33" s="22"/>
      <c r="E33" s="23">
        <v>6933065</v>
      </c>
      <c r="F33" s="24">
        <v>6933065</v>
      </c>
      <c r="G33" s="24">
        <v>412755</v>
      </c>
      <c r="H33" s="24">
        <v>428841</v>
      </c>
      <c r="I33" s="24">
        <v>431788</v>
      </c>
      <c r="J33" s="24">
        <v>1273384</v>
      </c>
      <c r="K33" s="24">
        <v>427413</v>
      </c>
      <c r="L33" s="24">
        <v>744070</v>
      </c>
      <c r="M33" s="24">
        <v>506556</v>
      </c>
      <c r="N33" s="24">
        <v>1678039</v>
      </c>
      <c r="O33" s="24"/>
      <c r="P33" s="24"/>
      <c r="Q33" s="24"/>
      <c r="R33" s="24"/>
      <c r="S33" s="24"/>
      <c r="T33" s="24"/>
      <c r="U33" s="24"/>
      <c r="V33" s="24"/>
      <c r="W33" s="24">
        <v>2951423</v>
      </c>
      <c r="X33" s="24">
        <v>2824165</v>
      </c>
      <c r="Y33" s="24">
        <v>127258</v>
      </c>
      <c r="Z33" s="6">
        <v>4.51</v>
      </c>
      <c r="AA33" s="22">
        <v>6933065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2193197</v>
      </c>
      <c r="D35" s="22"/>
      <c r="E35" s="23">
        <v>2628506</v>
      </c>
      <c r="F35" s="24">
        <v>2628506</v>
      </c>
      <c r="G35" s="24">
        <v>120668</v>
      </c>
      <c r="H35" s="24">
        <v>126314</v>
      </c>
      <c r="I35" s="24">
        <v>161160</v>
      </c>
      <c r="J35" s="24">
        <v>408142</v>
      </c>
      <c r="K35" s="24">
        <v>141556</v>
      </c>
      <c r="L35" s="24">
        <v>265936</v>
      </c>
      <c r="M35" s="24">
        <v>309599</v>
      </c>
      <c r="N35" s="24">
        <v>717091</v>
      </c>
      <c r="O35" s="24"/>
      <c r="P35" s="24"/>
      <c r="Q35" s="24"/>
      <c r="R35" s="24"/>
      <c r="S35" s="24"/>
      <c r="T35" s="24"/>
      <c r="U35" s="24"/>
      <c r="V35" s="24"/>
      <c r="W35" s="24">
        <v>1125233</v>
      </c>
      <c r="X35" s="24">
        <v>1312878</v>
      </c>
      <c r="Y35" s="24">
        <v>-187645</v>
      </c>
      <c r="Z35" s="6">
        <v>-14.29</v>
      </c>
      <c r="AA35" s="22">
        <v>2628506</v>
      </c>
    </row>
    <row r="36" spans="1:27" ht="13.5">
      <c r="A36" s="5" t="s">
        <v>40</v>
      </c>
      <c r="B36" s="3"/>
      <c r="C36" s="22">
        <v>2234471</v>
      </c>
      <c r="D36" s="22"/>
      <c r="E36" s="23">
        <v>2399963</v>
      </c>
      <c r="F36" s="24">
        <v>2399963</v>
      </c>
      <c r="G36" s="24">
        <v>78024</v>
      </c>
      <c r="H36" s="24">
        <v>314221</v>
      </c>
      <c r="I36" s="24">
        <v>240337</v>
      </c>
      <c r="J36" s="24">
        <v>632582</v>
      </c>
      <c r="K36" s="24">
        <v>212244</v>
      </c>
      <c r="L36" s="24">
        <v>277281</v>
      </c>
      <c r="M36" s="24">
        <v>182856</v>
      </c>
      <c r="N36" s="24">
        <v>672381</v>
      </c>
      <c r="O36" s="24"/>
      <c r="P36" s="24"/>
      <c r="Q36" s="24"/>
      <c r="R36" s="24"/>
      <c r="S36" s="24"/>
      <c r="T36" s="24"/>
      <c r="U36" s="24"/>
      <c r="V36" s="24"/>
      <c r="W36" s="24">
        <v>1304963</v>
      </c>
      <c r="X36" s="24">
        <v>1160760</v>
      </c>
      <c r="Y36" s="24">
        <v>144203</v>
      </c>
      <c r="Z36" s="6">
        <v>12.42</v>
      </c>
      <c r="AA36" s="22">
        <v>2399963</v>
      </c>
    </row>
    <row r="37" spans="1:27" ht="13.5">
      <c r="A37" s="5" t="s">
        <v>41</v>
      </c>
      <c r="B37" s="3"/>
      <c r="C37" s="25">
        <v>2598543</v>
      </c>
      <c r="D37" s="25"/>
      <c r="E37" s="26">
        <v>2778417</v>
      </c>
      <c r="F37" s="27">
        <v>2778417</v>
      </c>
      <c r="G37" s="27">
        <v>215777</v>
      </c>
      <c r="H37" s="27">
        <v>257335</v>
      </c>
      <c r="I37" s="27">
        <v>212097</v>
      </c>
      <c r="J37" s="27">
        <v>685209</v>
      </c>
      <c r="K37" s="27">
        <v>225554</v>
      </c>
      <c r="L37" s="27">
        <v>351394</v>
      </c>
      <c r="M37" s="27">
        <v>211412</v>
      </c>
      <c r="N37" s="27">
        <v>788360</v>
      </c>
      <c r="O37" s="27"/>
      <c r="P37" s="27"/>
      <c r="Q37" s="27"/>
      <c r="R37" s="27"/>
      <c r="S37" s="27"/>
      <c r="T37" s="27"/>
      <c r="U37" s="27"/>
      <c r="V37" s="27"/>
      <c r="W37" s="27">
        <v>1473569</v>
      </c>
      <c r="X37" s="27">
        <v>1369470</v>
      </c>
      <c r="Y37" s="27">
        <v>104099</v>
      </c>
      <c r="Z37" s="7">
        <v>7.6</v>
      </c>
      <c r="AA37" s="25">
        <v>2778417</v>
      </c>
    </row>
    <row r="38" spans="1:27" ht="13.5">
      <c r="A38" s="2" t="s">
        <v>42</v>
      </c>
      <c r="B38" s="8"/>
      <c r="C38" s="19">
        <f aca="true" t="shared" si="7" ref="C38:Y38">SUM(C39:C41)</f>
        <v>2116382</v>
      </c>
      <c r="D38" s="19">
        <f>SUM(D39:D41)</f>
        <v>0</v>
      </c>
      <c r="E38" s="20">
        <f t="shared" si="7"/>
        <v>1959993</v>
      </c>
      <c r="F38" s="21">
        <f t="shared" si="7"/>
        <v>1959993</v>
      </c>
      <c r="G38" s="21">
        <f t="shared" si="7"/>
        <v>162994</v>
      </c>
      <c r="H38" s="21">
        <f t="shared" si="7"/>
        <v>232300</v>
      </c>
      <c r="I38" s="21">
        <f t="shared" si="7"/>
        <v>126679</v>
      </c>
      <c r="J38" s="21">
        <f t="shared" si="7"/>
        <v>521973</v>
      </c>
      <c r="K38" s="21">
        <f t="shared" si="7"/>
        <v>130458</v>
      </c>
      <c r="L38" s="21">
        <f t="shared" si="7"/>
        <v>245686</v>
      </c>
      <c r="M38" s="21">
        <f t="shared" si="7"/>
        <v>124773</v>
      </c>
      <c r="N38" s="21">
        <f t="shared" si="7"/>
        <v>500917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1022890</v>
      </c>
      <c r="X38" s="21">
        <f t="shared" si="7"/>
        <v>979998</v>
      </c>
      <c r="Y38" s="21">
        <f t="shared" si="7"/>
        <v>42892</v>
      </c>
      <c r="Z38" s="4">
        <f>+IF(X38&lt;&gt;0,+(Y38/X38)*100,0)</f>
        <v>4.3767436260074</v>
      </c>
      <c r="AA38" s="19">
        <f>SUM(AA39:AA41)</f>
        <v>1959993</v>
      </c>
    </row>
    <row r="39" spans="1:27" ht="13.5">
      <c r="A39" s="5" t="s">
        <v>43</v>
      </c>
      <c r="B39" s="3"/>
      <c r="C39" s="22">
        <v>2116382</v>
      </c>
      <c r="D39" s="22"/>
      <c r="E39" s="23">
        <v>1959993</v>
      </c>
      <c r="F39" s="24">
        <v>1959993</v>
      </c>
      <c r="G39" s="24">
        <v>162994</v>
      </c>
      <c r="H39" s="24">
        <v>232300</v>
      </c>
      <c r="I39" s="24">
        <v>126679</v>
      </c>
      <c r="J39" s="24">
        <v>521973</v>
      </c>
      <c r="K39" s="24">
        <v>130458</v>
      </c>
      <c r="L39" s="24">
        <v>245686</v>
      </c>
      <c r="M39" s="24">
        <v>124773</v>
      </c>
      <c r="N39" s="24">
        <v>500917</v>
      </c>
      <c r="O39" s="24"/>
      <c r="P39" s="24"/>
      <c r="Q39" s="24"/>
      <c r="R39" s="24"/>
      <c r="S39" s="24"/>
      <c r="T39" s="24"/>
      <c r="U39" s="24"/>
      <c r="V39" s="24"/>
      <c r="W39" s="24">
        <v>1022890</v>
      </c>
      <c r="X39" s="24">
        <v>979998</v>
      </c>
      <c r="Y39" s="24">
        <v>42892</v>
      </c>
      <c r="Z39" s="6">
        <v>4.38</v>
      </c>
      <c r="AA39" s="22">
        <v>1959993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666953</v>
      </c>
      <c r="D47" s="19"/>
      <c r="E47" s="20">
        <v>648416</v>
      </c>
      <c r="F47" s="21">
        <v>648416</v>
      </c>
      <c r="G47" s="21">
        <v>47964</v>
      </c>
      <c r="H47" s="21">
        <v>80924</v>
      </c>
      <c r="I47" s="21">
        <v>92625</v>
      </c>
      <c r="J47" s="21">
        <v>221513</v>
      </c>
      <c r="K47" s="21">
        <v>32129</v>
      </c>
      <c r="L47" s="21">
        <v>63058</v>
      </c>
      <c r="M47" s="21">
        <v>44218</v>
      </c>
      <c r="N47" s="21">
        <v>139405</v>
      </c>
      <c r="O47" s="21"/>
      <c r="P47" s="21"/>
      <c r="Q47" s="21"/>
      <c r="R47" s="21"/>
      <c r="S47" s="21"/>
      <c r="T47" s="21"/>
      <c r="U47" s="21"/>
      <c r="V47" s="21"/>
      <c r="W47" s="21">
        <v>360918</v>
      </c>
      <c r="X47" s="21">
        <v>286008</v>
      </c>
      <c r="Y47" s="21">
        <v>74910</v>
      </c>
      <c r="Z47" s="4">
        <v>26.19</v>
      </c>
      <c r="AA47" s="19">
        <v>648416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63279429</v>
      </c>
      <c r="D48" s="40">
        <f>+D28+D32+D38+D42+D47</f>
        <v>0</v>
      </c>
      <c r="E48" s="41">
        <f t="shared" si="9"/>
        <v>57410819</v>
      </c>
      <c r="F48" s="42">
        <f t="shared" si="9"/>
        <v>57410819</v>
      </c>
      <c r="G48" s="42">
        <f t="shared" si="9"/>
        <v>4439748</v>
      </c>
      <c r="H48" s="42">
        <f t="shared" si="9"/>
        <v>4433930</v>
      </c>
      <c r="I48" s="42">
        <f t="shared" si="9"/>
        <v>4377272</v>
      </c>
      <c r="J48" s="42">
        <f t="shared" si="9"/>
        <v>13250950</v>
      </c>
      <c r="K48" s="42">
        <f t="shared" si="9"/>
        <v>4269053</v>
      </c>
      <c r="L48" s="42">
        <f t="shared" si="9"/>
        <v>6400931</v>
      </c>
      <c r="M48" s="42">
        <f t="shared" si="9"/>
        <v>4818048</v>
      </c>
      <c r="N48" s="42">
        <f t="shared" si="9"/>
        <v>15488032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28738982</v>
      </c>
      <c r="X48" s="42">
        <f t="shared" si="9"/>
        <v>26635255</v>
      </c>
      <c r="Y48" s="42">
        <f t="shared" si="9"/>
        <v>2103727</v>
      </c>
      <c r="Z48" s="43">
        <f>+IF(X48&lt;&gt;0,+(Y48/X48)*100,0)</f>
        <v>7.89827993011518</v>
      </c>
      <c r="AA48" s="40">
        <f>+AA28+AA32+AA38+AA42+AA47</f>
        <v>57410819</v>
      </c>
    </row>
    <row r="49" spans="1:27" ht="13.5">
      <c r="A49" s="14" t="s">
        <v>58</v>
      </c>
      <c r="B49" s="15"/>
      <c r="C49" s="44">
        <f aca="true" t="shared" si="10" ref="C49:Y49">+C25-C48</f>
        <v>-8857012</v>
      </c>
      <c r="D49" s="44">
        <f>+D25-D48</f>
        <v>0</v>
      </c>
      <c r="E49" s="45">
        <f t="shared" si="10"/>
        <v>2274181</v>
      </c>
      <c r="F49" s="46">
        <f t="shared" si="10"/>
        <v>2274181</v>
      </c>
      <c r="G49" s="46">
        <f t="shared" si="10"/>
        <v>15706632</v>
      </c>
      <c r="H49" s="46">
        <f t="shared" si="10"/>
        <v>-4361437</v>
      </c>
      <c r="I49" s="46">
        <f t="shared" si="10"/>
        <v>-4246542</v>
      </c>
      <c r="J49" s="46">
        <f t="shared" si="10"/>
        <v>7098653</v>
      </c>
      <c r="K49" s="46">
        <f t="shared" si="10"/>
        <v>-3326355</v>
      </c>
      <c r="L49" s="46">
        <f t="shared" si="10"/>
        <v>-6367209</v>
      </c>
      <c r="M49" s="46">
        <f t="shared" si="10"/>
        <v>11959887</v>
      </c>
      <c r="N49" s="46">
        <f t="shared" si="10"/>
        <v>2266323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9364976</v>
      </c>
      <c r="X49" s="46">
        <f>IF(F25=F48,0,X25-X48)</f>
        <v>16373443</v>
      </c>
      <c r="Y49" s="46">
        <f t="shared" si="10"/>
        <v>-7008467</v>
      </c>
      <c r="Z49" s="47">
        <f>+IF(X49&lt;&gt;0,+(Y49/X49)*100,0)</f>
        <v>-42.80386843500173</v>
      </c>
      <c r="AA49" s="44">
        <f>+AA25-AA48</f>
        <v>2274181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772885413</v>
      </c>
      <c r="D5" s="19">
        <f>SUM(D6:D8)</f>
        <v>0</v>
      </c>
      <c r="E5" s="20">
        <f t="shared" si="0"/>
        <v>720716229</v>
      </c>
      <c r="F5" s="21">
        <f t="shared" si="0"/>
        <v>720716229</v>
      </c>
      <c r="G5" s="21">
        <f t="shared" si="0"/>
        <v>238012419</v>
      </c>
      <c r="H5" s="21">
        <f t="shared" si="0"/>
        <v>30254435</v>
      </c>
      <c r="I5" s="21">
        <f t="shared" si="0"/>
        <v>29080096</v>
      </c>
      <c r="J5" s="21">
        <f t="shared" si="0"/>
        <v>297346950</v>
      </c>
      <c r="K5" s="21">
        <f t="shared" si="0"/>
        <v>31474285</v>
      </c>
      <c r="L5" s="21">
        <f t="shared" si="0"/>
        <v>14826504</v>
      </c>
      <c r="M5" s="21">
        <f t="shared" si="0"/>
        <v>88623921</v>
      </c>
      <c r="N5" s="21">
        <f t="shared" si="0"/>
        <v>134924710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432271660</v>
      </c>
      <c r="X5" s="21">
        <f t="shared" si="0"/>
        <v>455764888</v>
      </c>
      <c r="Y5" s="21">
        <f t="shared" si="0"/>
        <v>-23493228</v>
      </c>
      <c r="Z5" s="4">
        <f>+IF(X5&lt;&gt;0,+(Y5/X5)*100,0)</f>
        <v>-5.154681419864007</v>
      </c>
      <c r="AA5" s="19">
        <f>SUM(AA6:AA8)</f>
        <v>720716229</v>
      </c>
    </row>
    <row r="6" spans="1:27" ht="13.5">
      <c r="A6" s="5" t="s">
        <v>33</v>
      </c>
      <c r="B6" s="3"/>
      <c r="C6" s="22">
        <v>386278595</v>
      </c>
      <c r="D6" s="22"/>
      <c r="E6" s="23">
        <v>302496292</v>
      </c>
      <c r="F6" s="24">
        <v>302496292</v>
      </c>
      <c r="G6" s="24">
        <v>58629543</v>
      </c>
      <c r="H6" s="24">
        <v>6257260</v>
      </c>
      <c r="I6" s="24">
        <v>8265420</v>
      </c>
      <c r="J6" s="24">
        <v>73152223</v>
      </c>
      <c r="K6" s="24">
        <v>9252085</v>
      </c>
      <c r="L6" s="24">
        <v>5885275</v>
      </c>
      <c r="M6" s="24">
        <v>55799798</v>
      </c>
      <c r="N6" s="24">
        <v>70937158</v>
      </c>
      <c r="O6" s="24"/>
      <c r="P6" s="24"/>
      <c r="Q6" s="24"/>
      <c r="R6" s="24"/>
      <c r="S6" s="24"/>
      <c r="T6" s="24"/>
      <c r="U6" s="24"/>
      <c r="V6" s="24"/>
      <c r="W6" s="24">
        <v>144089381</v>
      </c>
      <c r="X6" s="24">
        <v>173664888</v>
      </c>
      <c r="Y6" s="24">
        <v>-29575507</v>
      </c>
      <c r="Z6" s="6">
        <v>-17.03</v>
      </c>
      <c r="AA6" s="22">
        <v>302496292</v>
      </c>
    </row>
    <row r="7" spans="1:27" ht="13.5">
      <c r="A7" s="5" t="s">
        <v>34</v>
      </c>
      <c r="B7" s="3"/>
      <c r="C7" s="25">
        <v>379123873</v>
      </c>
      <c r="D7" s="25"/>
      <c r="E7" s="26">
        <v>403347507</v>
      </c>
      <c r="F7" s="27">
        <v>403347507</v>
      </c>
      <c r="G7" s="27">
        <v>179276018</v>
      </c>
      <c r="H7" s="27">
        <v>20197583</v>
      </c>
      <c r="I7" s="27">
        <v>20524295</v>
      </c>
      <c r="J7" s="27">
        <v>219997896</v>
      </c>
      <c r="K7" s="27">
        <v>21849444</v>
      </c>
      <c r="L7" s="27">
        <v>8714994</v>
      </c>
      <c r="M7" s="27">
        <v>32363405</v>
      </c>
      <c r="N7" s="27">
        <v>62927843</v>
      </c>
      <c r="O7" s="27"/>
      <c r="P7" s="27"/>
      <c r="Q7" s="27"/>
      <c r="R7" s="27"/>
      <c r="S7" s="27"/>
      <c r="T7" s="27"/>
      <c r="U7" s="27"/>
      <c r="V7" s="27"/>
      <c r="W7" s="27">
        <v>282925739</v>
      </c>
      <c r="X7" s="27">
        <v>277100000</v>
      </c>
      <c r="Y7" s="27">
        <v>5825739</v>
      </c>
      <c r="Z7" s="7">
        <v>2.1</v>
      </c>
      <c r="AA7" s="25">
        <v>403347507</v>
      </c>
    </row>
    <row r="8" spans="1:27" ht="13.5">
      <c r="A8" s="5" t="s">
        <v>35</v>
      </c>
      <c r="B8" s="3"/>
      <c r="C8" s="22">
        <v>7482945</v>
      </c>
      <c r="D8" s="22"/>
      <c r="E8" s="23">
        <v>14872430</v>
      </c>
      <c r="F8" s="24">
        <v>14872430</v>
      </c>
      <c r="G8" s="24">
        <v>106858</v>
      </c>
      <c r="H8" s="24">
        <v>3799592</v>
      </c>
      <c r="I8" s="24">
        <v>290381</v>
      </c>
      <c r="J8" s="24">
        <v>4196831</v>
      </c>
      <c r="K8" s="24">
        <v>372756</v>
      </c>
      <c r="L8" s="24">
        <v>226235</v>
      </c>
      <c r="M8" s="24">
        <v>460718</v>
      </c>
      <c r="N8" s="24">
        <v>1059709</v>
      </c>
      <c r="O8" s="24"/>
      <c r="P8" s="24"/>
      <c r="Q8" s="24"/>
      <c r="R8" s="24"/>
      <c r="S8" s="24"/>
      <c r="T8" s="24"/>
      <c r="U8" s="24"/>
      <c r="V8" s="24"/>
      <c r="W8" s="24">
        <v>5256540</v>
      </c>
      <c r="X8" s="24">
        <v>5000000</v>
      </c>
      <c r="Y8" s="24">
        <v>256540</v>
      </c>
      <c r="Z8" s="6">
        <v>5.13</v>
      </c>
      <c r="AA8" s="22">
        <v>14872430</v>
      </c>
    </row>
    <row r="9" spans="1:27" ht="13.5">
      <c r="A9" s="2" t="s">
        <v>36</v>
      </c>
      <c r="B9" s="3"/>
      <c r="C9" s="19">
        <f aca="true" t="shared" si="1" ref="C9:Y9">SUM(C10:C14)</f>
        <v>37560614</v>
      </c>
      <c r="D9" s="19">
        <f>SUM(D10:D14)</f>
        <v>0</v>
      </c>
      <c r="E9" s="20">
        <f t="shared" si="1"/>
        <v>34244367</v>
      </c>
      <c r="F9" s="21">
        <f t="shared" si="1"/>
        <v>34244367</v>
      </c>
      <c r="G9" s="21">
        <f t="shared" si="1"/>
        <v>-16612890</v>
      </c>
      <c r="H9" s="21">
        <f t="shared" si="1"/>
        <v>8759429</v>
      </c>
      <c r="I9" s="21">
        <f t="shared" si="1"/>
        <v>4846569</v>
      </c>
      <c r="J9" s="21">
        <f t="shared" si="1"/>
        <v>-3006892</v>
      </c>
      <c r="K9" s="21">
        <f t="shared" si="1"/>
        <v>7968990</v>
      </c>
      <c r="L9" s="21">
        <f t="shared" si="1"/>
        <v>5952966</v>
      </c>
      <c r="M9" s="21">
        <f t="shared" si="1"/>
        <v>13727798</v>
      </c>
      <c r="N9" s="21">
        <f t="shared" si="1"/>
        <v>27649754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24642862</v>
      </c>
      <c r="X9" s="21">
        <f t="shared" si="1"/>
        <v>11421000</v>
      </c>
      <c r="Y9" s="21">
        <f t="shared" si="1"/>
        <v>13221862</v>
      </c>
      <c r="Z9" s="4">
        <f>+IF(X9&lt;&gt;0,+(Y9/X9)*100,0)</f>
        <v>115.76798879257508</v>
      </c>
      <c r="AA9" s="19">
        <f>SUM(AA10:AA14)</f>
        <v>34244367</v>
      </c>
    </row>
    <row r="10" spans="1:27" ht="13.5">
      <c r="A10" s="5" t="s">
        <v>37</v>
      </c>
      <c r="B10" s="3"/>
      <c r="C10" s="22">
        <v>15696765</v>
      </c>
      <c r="D10" s="22"/>
      <c r="E10" s="23">
        <v>16146500</v>
      </c>
      <c r="F10" s="24">
        <v>16146500</v>
      </c>
      <c r="G10" s="24">
        <v>44469</v>
      </c>
      <c r="H10" s="24">
        <v>99214</v>
      </c>
      <c r="I10" s="24">
        <v>93330</v>
      </c>
      <c r="J10" s="24">
        <v>237013</v>
      </c>
      <c r="K10" s="24">
        <v>34735</v>
      </c>
      <c r="L10" s="24">
        <v>158893</v>
      </c>
      <c r="M10" s="24">
        <v>37705</v>
      </c>
      <c r="N10" s="24">
        <v>231333</v>
      </c>
      <c r="O10" s="24"/>
      <c r="P10" s="24"/>
      <c r="Q10" s="24"/>
      <c r="R10" s="24"/>
      <c r="S10" s="24"/>
      <c r="T10" s="24"/>
      <c r="U10" s="24"/>
      <c r="V10" s="24"/>
      <c r="W10" s="24">
        <v>468346</v>
      </c>
      <c r="X10" s="24">
        <v>4000000</v>
      </c>
      <c r="Y10" s="24">
        <v>-3531654</v>
      </c>
      <c r="Z10" s="6">
        <v>-88.29</v>
      </c>
      <c r="AA10" s="22">
        <v>16146500</v>
      </c>
    </row>
    <row r="11" spans="1:27" ht="13.5">
      <c r="A11" s="5" t="s">
        <v>38</v>
      </c>
      <c r="B11" s="3"/>
      <c r="C11" s="22">
        <v>8896302</v>
      </c>
      <c r="D11" s="22"/>
      <c r="E11" s="23">
        <v>6350705</v>
      </c>
      <c r="F11" s="24">
        <v>6350705</v>
      </c>
      <c r="G11" s="24">
        <v>299361</v>
      </c>
      <c r="H11" s="24">
        <v>297441</v>
      </c>
      <c r="I11" s="24">
        <v>375771</v>
      </c>
      <c r="J11" s="24">
        <v>972573</v>
      </c>
      <c r="K11" s="24">
        <v>495363</v>
      </c>
      <c r="L11" s="24">
        <v>220965</v>
      </c>
      <c r="M11" s="24">
        <v>484682</v>
      </c>
      <c r="N11" s="24">
        <v>1201010</v>
      </c>
      <c r="O11" s="24"/>
      <c r="P11" s="24"/>
      <c r="Q11" s="24"/>
      <c r="R11" s="24"/>
      <c r="S11" s="24"/>
      <c r="T11" s="24"/>
      <c r="U11" s="24"/>
      <c r="V11" s="24"/>
      <c r="W11" s="24">
        <v>2173583</v>
      </c>
      <c r="X11" s="24">
        <v>2800000</v>
      </c>
      <c r="Y11" s="24">
        <v>-626417</v>
      </c>
      <c r="Z11" s="6">
        <v>-22.37</v>
      </c>
      <c r="AA11" s="22">
        <v>6350705</v>
      </c>
    </row>
    <row r="12" spans="1:27" ht="13.5">
      <c r="A12" s="5" t="s">
        <v>39</v>
      </c>
      <c r="B12" s="3"/>
      <c r="C12" s="22">
        <v>413534</v>
      </c>
      <c r="D12" s="22"/>
      <c r="E12" s="23">
        <v>369162</v>
      </c>
      <c r="F12" s="24">
        <v>369162</v>
      </c>
      <c r="G12" s="24">
        <v>349900</v>
      </c>
      <c r="H12" s="24">
        <v>229912</v>
      </c>
      <c r="I12" s="24">
        <v>259046</v>
      </c>
      <c r="J12" s="24">
        <v>838858</v>
      </c>
      <c r="K12" s="24">
        <v>414688</v>
      </c>
      <c r="L12" s="24">
        <v>619568</v>
      </c>
      <c r="M12" s="24">
        <v>418001</v>
      </c>
      <c r="N12" s="24">
        <v>1452257</v>
      </c>
      <c r="O12" s="24"/>
      <c r="P12" s="24"/>
      <c r="Q12" s="24"/>
      <c r="R12" s="24"/>
      <c r="S12" s="24"/>
      <c r="T12" s="24"/>
      <c r="U12" s="24"/>
      <c r="V12" s="24"/>
      <c r="W12" s="24">
        <v>2291115</v>
      </c>
      <c r="X12" s="24">
        <v>135000</v>
      </c>
      <c r="Y12" s="24">
        <v>2156115</v>
      </c>
      <c r="Z12" s="6">
        <v>1597.12</v>
      </c>
      <c r="AA12" s="22">
        <v>369162</v>
      </c>
    </row>
    <row r="13" spans="1:27" ht="13.5">
      <c r="A13" s="5" t="s">
        <v>40</v>
      </c>
      <c r="B13" s="3"/>
      <c r="C13" s="22">
        <v>9850316</v>
      </c>
      <c r="D13" s="22"/>
      <c r="E13" s="23">
        <v>8569000</v>
      </c>
      <c r="F13" s="24">
        <v>8569000</v>
      </c>
      <c r="G13" s="24">
        <v>-13651788</v>
      </c>
      <c r="H13" s="24">
        <v>7688695</v>
      </c>
      <c r="I13" s="24">
        <v>3806422</v>
      </c>
      <c r="J13" s="24">
        <v>-2156671</v>
      </c>
      <c r="K13" s="24">
        <v>6712204</v>
      </c>
      <c r="L13" s="24">
        <v>4953540</v>
      </c>
      <c r="M13" s="24">
        <v>12787410</v>
      </c>
      <c r="N13" s="24">
        <v>24453154</v>
      </c>
      <c r="O13" s="24"/>
      <c r="P13" s="24"/>
      <c r="Q13" s="24"/>
      <c r="R13" s="24"/>
      <c r="S13" s="24"/>
      <c r="T13" s="24"/>
      <c r="U13" s="24"/>
      <c r="V13" s="24"/>
      <c r="W13" s="24">
        <v>22296483</v>
      </c>
      <c r="X13" s="24">
        <v>3100000</v>
      </c>
      <c r="Y13" s="24">
        <v>19196483</v>
      </c>
      <c r="Z13" s="6">
        <v>619.24</v>
      </c>
      <c r="AA13" s="22">
        <v>8569000</v>
      </c>
    </row>
    <row r="14" spans="1:27" ht="13.5">
      <c r="A14" s="5" t="s">
        <v>41</v>
      </c>
      <c r="B14" s="3"/>
      <c r="C14" s="25">
        <v>2703697</v>
      </c>
      <c r="D14" s="25"/>
      <c r="E14" s="26">
        <v>2809000</v>
      </c>
      <c r="F14" s="27">
        <v>2809000</v>
      </c>
      <c r="G14" s="27">
        <v>-3654832</v>
      </c>
      <c r="H14" s="27">
        <v>444167</v>
      </c>
      <c r="I14" s="27">
        <v>312000</v>
      </c>
      <c r="J14" s="27">
        <v>-2898665</v>
      </c>
      <c r="K14" s="27">
        <v>312000</v>
      </c>
      <c r="L14" s="27"/>
      <c r="M14" s="27"/>
      <c r="N14" s="27">
        <v>312000</v>
      </c>
      <c r="O14" s="27"/>
      <c r="P14" s="27"/>
      <c r="Q14" s="27"/>
      <c r="R14" s="27"/>
      <c r="S14" s="27"/>
      <c r="T14" s="27"/>
      <c r="U14" s="27"/>
      <c r="V14" s="27"/>
      <c r="W14" s="27">
        <v>-2586665</v>
      </c>
      <c r="X14" s="27">
        <v>1386000</v>
      </c>
      <c r="Y14" s="27">
        <v>-3972665</v>
      </c>
      <c r="Z14" s="7">
        <v>-286.63</v>
      </c>
      <c r="AA14" s="25">
        <v>2809000</v>
      </c>
    </row>
    <row r="15" spans="1:27" ht="13.5">
      <c r="A15" s="2" t="s">
        <v>42</v>
      </c>
      <c r="B15" s="8"/>
      <c r="C15" s="19">
        <f aca="true" t="shared" si="2" ref="C15:Y15">SUM(C16:C18)</f>
        <v>9921754</v>
      </c>
      <c r="D15" s="19">
        <f>SUM(D16:D18)</f>
        <v>0</v>
      </c>
      <c r="E15" s="20">
        <f t="shared" si="2"/>
        <v>10913000</v>
      </c>
      <c r="F15" s="21">
        <f t="shared" si="2"/>
        <v>10913000</v>
      </c>
      <c r="G15" s="21">
        <f t="shared" si="2"/>
        <v>1294987</v>
      </c>
      <c r="H15" s="21">
        <f t="shared" si="2"/>
        <v>983767</v>
      </c>
      <c r="I15" s="21">
        <f t="shared" si="2"/>
        <v>722603</v>
      </c>
      <c r="J15" s="21">
        <f t="shared" si="2"/>
        <v>3001357</v>
      </c>
      <c r="K15" s="21">
        <f t="shared" si="2"/>
        <v>1776258</v>
      </c>
      <c r="L15" s="21">
        <f t="shared" si="2"/>
        <v>-591485</v>
      </c>
      <c r="M15" s="21">
        <f t="shared" si="2"/>
        <v>1527889</v>
      </c>
      <c r="N15" s="21">
        <f t="shared" si="2"/>
        <v>2712662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5714019</v>
      </c>
      <c r="X15" s="21">
        <f t="shared" si="2"/>
        <v>5460000</v>
      </c>
      <c r="Y15" s="21">
        <f t="shared" si="2"/>
        <v>254019</v>
      </c>
      <c r="Z15" s="4">
        <f>+IF(X15&lt;&gt;0,+(Y15/X15)*100,0)</f>
        <v>4.652362637362637</v>
      </c>
      <c r="AA15" s="19">
        <f>SUM(AA16:AA18)</f>
        <v>10913000</v>
      </c>
    </row>
    <row r="16" spans="1:27" ht="13.5">
      <c r="A16" s="5" t="s">
        <v>43</v>
      </c>
      <c r="B16" s="3"/>
      <c r="C16" s="22">
        <v>2612681</v>
      </c>
      <c r="D16" s="22"/>
      <c r="E16" s="23">
        <v>2910000</v>
      </c>
      <c r="F16" s="24">
        <v>2910000</v>
      </c>
      <c r="G16" s="24">
        <v>163894</v>
      </c>
      <c r="H16" s="24">
        <v>193473</v>
      </c>
      <c r="I16" s="24">
        <v>263119</v>
      </c>
      <c r="J16" s="24">
        <v>620486</v>
      </c>
      <c r="K16" s="24">
        <v>247051</v>
      </c>
      <c r="L16" s="24">
        <v>152501</v>
      </c>
      <c r="M16" s="24">
        <v>212525</v>
      </c>
      <c r="N16" s="24">
        <v>612077</v>
      </c>
      <c r="O16" s="24"/>
      <c r="P16" s="24"/>
      <c r="Q16" s="24"/>
      <c r="R16" s="24"/>
      <c r="S16" s="24"/>
      <c r="T16" s="24"/>
      <c r="U16" s="24"/>
      <c r="V16" s="24"/>
      <c r="W16" s="24">
        <v>1232563</v>
      </c>
      <c r="X16" s="24">
        <v>1458000</v>
      </c>
      <c r="Y16" s="24">
        <v>-225437</v>
      </c>
      <c r="Z16" s="6">
        <v>-15.46</v>
      </c>
      <c r="AA16" s="22">
        <v>2910000</v>
      </c>
    </row>
    <row r="17" spans="1:27" ht="13.5">
      <c r="A17" s="5" t="s">
        <v>44</v>
      </c>
      <c r="B17" s="3"/>
      <c r="C17" s="22">
        <v>7309073</v>
      </c>
      <c r="D17" s="22"/>
      <c r="E17" s="23">
        <v>8003000</v>
      </c>
      <c r="F17" s="24">
        <v>8003000</v>
      </c>
      <c r="G17" s="24">
        <v>1090404</v>
      </c>
      <c r="H17" s="24">
        <v>789031</v>
      </c>
      <c r="I17" s="24">
        <v>429576</v>
      </c>
      <c r="J17" s="24">
        <v>2309011</v>
      </c>
      <c r="K17" s="24">
        <v>1476458</v>
      </c>
      <c r="L17" s="24">
        <v>-747354</v>
      </c>
      <c r="M17" s="24">
        <v>1312711</v>
      </c>
      <c r="N17" s="24">
        <v>2041815</v>
      </c>
      <c r="O17" s="24"/>
      <c r="P17" s="24"/>
      <c r="Q17" s="24"/>
      <c r="R17" s="24"/>
      <c r="S17" s="24"/>
      <c r="T17" s="24"/>
      <c r="U17" s="24"/>
      <c r="V17" s="24"/>
      <c r="W17" s="24">
        <v>4350826</v>
      </c>
      <c r="X17" s="24">
        <v>4002000</v>
      </c>
      <c r="Y17" s="24">
        <v>348826</v>
      </c>
      <c r="Z17" s="6">
        <v>8.72</v>
      </c>
      <c r="AA17" s="22">
        <v>8003000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>
        <v>40689</v>
      </c>
      <c r="H18" s="24">
        <v>1263</v>
      </c>
      <c r="I18" s="24">
        <v>29908</v>
      </c>
      <c r="J18" s="24">
        <v>71860</v>
      </c>
      <c r="K18" s="24">
        <v>52749</v>
      </c>
      <c r="L18" s="24">
        <v>3368</v>
      </c>
      <c r="M18" s="24">
        <v>2653</v>
      </c>
      <c r="N18" s="24">
        <v>58770</v>
      </c>
      <c r="O18" s="24"/>
      <c r="P18" s="24"/>
      <c r="Q18" s="24"/>
      <c r="R18" s="24"/>
      <c r="S18" s="24"/>
      <c r="T18" s="24"/>
      <c r="U18" s="24"/>
      <c r="V18" s="24"/>
      <c r="W18" s="24">
        <v>130630</v>
      </c>
      <c r="X18" s="24"/>
      <c r="Y18" s="24">
        <v>130630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839739540</v>
      </c>
      <c r="D19" s="19">
        <f>SUM(D20:D23)</f>
        <v>0</v>
      </c>
      <c r="E19" s="20">
        <f t="shared" si="3"/>
        <v>966635192</v>
      </c>
      <c r="F19" s="21">
        <f t="shared" si="3"/>
        <v>966635192</v>
      </c>
      <c r="G19" s="21">
        <f t="shared" si="3"/>
        <v>74480086</v>
      </c>
      <c r="H19" s="21">
        <f t="shared" si="3"/>
        <v>80797439</v>
      </c>
      <c r="I19" s="21">
        <f t="shared" si="3"/>
        <v>65597513</v>
      </c>
      <c r="J19" s="21">
        <f t="shared" si="3"/>
        <v>220875038</v>
      </c>
      <c r="K19" s="21">
        <f t="shared" si="3"/>
        <v>84310928</v>
      </c>
      <c r="L19" s="21">
        <f t="shared" si="3"/>
        <v>63765425</v>
      </c>
      <c r="M19" s="21">
        <f t="shared" si="3"/>
        <v>66151937</v>
      </c>
      <c r="N19" s="21">
        <f t="shared" si="3"/>
        <v>214228290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435103328</v>
      </c>
      <c r="X19" s="21">
        <f t="shared" si="3"/>
        <v>447475000</v>
      </c>
      <c r="Y19" s="21">
        <f t="shared" si="3"/>
        <v>-12371672</v>
      </c>
      <c r="Z19" s="4">
        <f>+IF(X19&lt;&gt;0,+(Y19/X19)*100,0)</f>
        <v>-2.764773897983128</v>
      </c>
      <c r="AA19" s="19">
        <f>SUM(AA20:AA23)</f>
        <v>966635192</v>
      </c>
    </row>
    <row r="20" spans="1:27" ht="13.5">
      <c r="A20" s="5" t="s">
        <v>47</v>
      </c>
      <c r="B20" s="3"/>
      <c r="C20" s="22">
        <v>529055492</v>
      </c>
      <c r="D20" s="22"/>
      <c r="E20" s="23">
        <v>608861019</v>
      </c>
      <c r="F20" s="24">
        <v>608861019</v>
      </c>
      <c r="G20" s="24">
        <v>50091057</v>
      </c>
      <c r="H20" s="24">
        <v>54040673</v>
      </c>
      <c r="I20" s="24">
        <v>39669135</v>
      </c>
      <c r="J20" s="24">
        <v>143800865</v>
      </c>
      <c r="K20" s="24">
        <v>55090707</v>
      </c>
      <c r="L20" s="24">
        <v>30775497</v>
      </c>
      <c r="M20" s="24">
        <v>41457074</v>
      </c>
      <c r="N20" s="24">
        <v>127323278</v>
      </c>
      <c r="O20" s="24"/>
      <c r="P20" s="24"/>
      <c r="Q20" s="24"/>
      <c r="R20" s="24"/>
      <c r="S20" s="24"/>
      <c r="T20" s="24"/>
      <c r="U20" s="24"/>
      <c r="V20" s="24"/>
      <c r="W20" s="24">
        <v>271124143</v>
      </c>
      <c r="X20" s="24">
        <v>294541000</v>
      </c>
      <c r="Y20" s="24">
        <v>-23416857</v>
      </c>
      <c r="Z20" s="6">
        <v>-7.95</v>
      </c>
      <c r="AA20" s="22">
        <v>608861019</v>
      </c>
    </row>
    <row r="21" spans="1:27" ht="13.5">
      <c r="A21" s="5" t="s">
        <v>48</v>
      </c>
      <c r="B21" s="3"/>
      <c r="C21" s="22">
        <v>198082604</v>
      </c>
      <c r="D21" s="22"/>
      <c r="E21" s="23">
        <v>239315763</v>
      </c>
      <c r="F21" s="24">
        <v>239315763</v>
      </c>
      <c r="G21" s="24">
        <v>14409963</v>
      </c>
      <c r="H21" s="24">
        <v>16086514</v>
      </c>
      <c r="I21" s="24">
        <v>16010850</v>
      </c>
      <c r="J21" s="24">
        <v>46507327</v>
      </c>
      <c r="K21" s="24">
        <v>19295556</v>
      </c>
      <c r="L21" s="24">
        <v>23085869</v>
      </c>
      <c r="M21" s="24">
        <v>14718601</v>
      </c>
      <c r="N21" s="24">
        <v>57100026</v>
      </c>
      <c r="O21" s="24"/>
      <c r="P21" s="24"/>
      <c r="Q21" s="24"/>
      <c r="R21" s="24"/>
      <c r="S21" s="24"/>
      <c r="T21" s="24"/>
      <c r="U21" s="24"/>
      <c r="V21" s="24"/>
      <c r="W21" s="24">
        <v>103607353</v>
      </c>
      <c r="X21" s="24">
        <v>93696000</v>
      </c>
      <c r="Y21" s="24">
        <v>9911353</v>
      </c>
      <c r="Z21" s="6">
        <v>10.58</v>
      </c>
      <c r="AA21" s="22">
        <v>239315763</v>
      </c>
    </row>
    <row r="22" spans="1:27" ht="13.5">
      <c r="A22" s="5" t="s">
        <v>49</v>
      </c>
      <c r="B22" s="3"/>
      <c r="C22" s="25">
        <v>64665348</v>
      </c>
      <c r="D22" s="25"/>
      <c r="E22" s="26">
        <v>68317734</v>
      </c>
      <c r="F22" s="27">
        <v>68317734</v>
      </c>
      <c r="G22" s="27">
        <v>5732091</v>
      </c>
      <c r="H22" s="27">
        <v>6350121</v>
      </c>
      <c r="I22" s="27">
        <v>5699224</v>
      </c>
      <c r="J22" s="27">
        <v>17781436</v>
      </c>
      <c r="K22" s="27">
        <v>5707170</v>
      </c>
      <c r="L22" s="27">
        <v>5681394</v>
      </c>
      <c r="M22" s="27">
        <v>5726659</v>
      </c>
      <c r="N22" s="27">
        <v>17115223</v>
      </c>
      <c r="O22" s="27"/>
      <c r="P22" s="27"/>
      <c r="Q22" s="27"/>
      <c r="R22" s="27"/>
      <c r="S22" s="27"/>
      <c r="T22" s="27"/>
      <c r="U22" s="27"/>
      <c r="V22" s="27"/>
      <c r="W22" s="27">
        <v>34896659</v>
      </c>
      <c r="X22" s="27">
        <v>34164000</v>
      </c>
      <c r="Y22" s="27">
        <v>732659</v>
      </c>
      <c r="Z22" s="7">
        <v>2.14</v>
      </c>
      <c r="AA22" s="25">
        <v>68317734</v>
      </c>
    </row>
    <row r="23" spans="1:27" ht="13.5">
      <c r="A23" s="5" t="s">
        <v>50</v>
      </c>
      <c r="B23" s="3"/>
      <c r="C23" s="22">
        <v>47936096</v>
      </c>
      <c r="D23" s="22"/>
      <c r="E23" s="23">
        <v>50140676</v>
      </c>
      <c r="F23" s="24">
        <v>50140676</v>
      </c>
      <c r="G23" s="24">
        <v>4246975</v>
      </c>
      <c r="H23" s="24">
        <v>4320131</v>
      </c>
      <c r="I23" s="24">
        <v>4218304</v>
      </c>
      <c r="J23" s="24">
        <v>12785410</v>
      </c>
      <c r="K23" s="24">
        <v>4217495</v>
      </c>
      <c r="L23" s="24">
        <v>4222665</v>
      </c>
      <c r="M23" s="24">
        <v>4249603</v>
      </c>
      <c r="N23" s="24">
        <v>12689763</v>
      </c>
      <c r="O23" s="24"/>
      <c r="P23" s="24"/>
      <c r="Q23" s="24"/>
      <c r="R23" s="24"/>
      <c r="S23" s="24"/>
      <c r="T23" s="24"/>
      <c r="U23" s="24"/>
      <c r="V23" s="24"/>
      <c r="W23" s="24">
        <v>25475173</v>
      </c>
      <c r="X23" s="24">
        <v>25074000</v>
      </c>
      <c r="Y23" s="24">
        <v>401173</v>
      </c>
      <c r="Z23" s="6">
        <v>1.6</v>
      </c>
      <c r="AA23" s="22">
        <v>50140676</v>
      </c>
    </row>
    <row r="24" spans="1:27" ht="13.5">
      <c r="A24" s="2" t="s">
        <v>51</v>
      </c>
      <c r="B24" s="8" t="s">
        <v>52</v>
      </c>
      <c r="C24" s="19">
        <v>2415168</v>
      </c>
      <c r="D24" s="19"/>
      <c r="E24" s="20">
        <v>4827920</v>
      </c>
      <c r="F24" s="21">
        <v>4827920</v>
      </c>
      <c r="G24" s="21">
        <v>23301</v>
      </c>
      <c r="H24" s="21">
        <v>341218</v>
      </c>
      <c r="I24" s="21">
        <v>342731</v>
      </c>
      <c r="J24" s="21">
        <v>707250</v>
      </c>
      <c r="K24" s="21">
        <v>353202</v>
      </c>
      <c r="L24" s="21">
        <v>386402</v>
      </c>
      <c r="M24" s="21">
        <v>341391</v>
      </c>
      <c r="N24" s="21">
        <v>1080995</v>
      </c>
      <c r="O24" s="21"/>
      <c r="P24" s="21"/>
      <c r="Q24" s="21"/>
      <c r="R24" s="21"/>
      <c r="S24" s="21"/>
      <c r="T24" s="21"/>
      <c r="U24" s="21"/>
      <c r="V24" s="21"/>
      <c r="W24" s="21">
        <v>1788245</v>
      </c>
      <c r="X24" s="21"/>
      <c r="Y24" s="21">
        <v>1788245</v>
      </c>
      <c r="Z24" s="4">
        <v>0</v>
      </c>
      <c r="AA24" s="19">
        <v>4827920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1662522489</v>
      </c>
      <c r="D25" s="40">
        <f>+D5+D9+D15+D19+D24</f>
        <v>0</v>
      </c>
      <c r="E25" s="41">
        <f t="shared" si="4"/>
        <v>1737336708</v>
      </c>
      <c r="F25" s="42">
        <f t="shared" si="4"/>
        <v>1737336708</v>
      </c>
      <c r="G25" s="42">
        <f t="shared" si="4"/>
        <v>297197903</v>
      </c>
      <c r="H25" s="42">
        <f t="shared" si="4"/>
        <v>121136288</v>
      </c>
      <c r="I25" s="42">
        <f t="shared" si="4"/>
        <v>100589512</v>
      </c>
      <c r="J25" s="42">
        <f t="shared" si="4"/>
        <v>518923703</v>
      </c>
      <c r="K25" s="42">
        <f t="shared" si="4"/>
        <v>125883663</v>
      </c>
      <c r="L25" s="42">
        <f t="shared" si="4"/>
        <v>84339812</v>
      </c>
      <c r="M25" s="42">
        <f t="shared" si="4"/>
        <v>170372936</v>
      </c>
      <c r="N25" s="42">
        <f t="shared" si="4"/>
        <v>380596411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899520114</v>
      </c>
      <c r="X25" s="42">
        <f t="shared" si="4"/>
        <v>920120888</v>
      </c>
      <c r="Y25" s="42">
        <f t="shared" si="4"/>
        <v>-20600774</v>
      </c>
      <c r="Z25" s="43">
        <f>+IF(X25&lt;&gt;0,+(Y25/X25)*100,0)</f>
        <v>-2.2389203710806314</v>
      </c>
      <c r="AA25" s="40">
        <f>+AA5+AA9+AA15+AA19+AA24</f>
        <v>1737336708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410719417</v>
      </c>
      <c r="D28" s="19">
        <f>SUM(D29:D31)</f>
        <v>0</v>
      </c>
      <c r="E28" s="20">
        <f t="shared" si="5"/>
        <v>526701819</v>
      </c>
      <c r="F28" s="21">
        <f t="shared" si="5"/>
        <v>526701819</v>
      </c>
      <c r="G28" s="21">
        <f t="shared" si="5"/>
        <v>29900404</v>
      </c>
      <c r="H28" s="21">
        <f t="shared" si="5"/>
        <v>78504532</v>
      </c>
      <c r="I28" s="21">
        <f t="shared" si="5"/>
        <v>29757519</v>
      </c>
      <c r="J28" s="21">
        <f t="shared" si="5"/>
        <v>138162455</v>
      </c>
      <c r="K28" s="21">
        <f t="shared" si="5"/>
        <v>29040560</v>
      </c>
      <c r="L28" s="21">
        <f t="shared" si="5"/>
        <v>29265197</v>
      </c>
      <c r="M28" s="21">
        <f t="shared" si="5"/>
        <v>34116743</v>
      </c>
      <c r="N28" s="21">
        <f t="shared" si="5"/>
        <v>92422500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230584955</v>
      </c>
      <c r="X28" s="21">
        <f t="shared" si="5"/>
        <v>325608000</v>
      </c>
      <c r="Y28" s="21">
        <f t="shared" si="5"/>
        <v>-95023045</v>
      </c>
      <c r="Z28" s="4">
        <f>+IF(X28&lt;&gt;0,+(Y28/X28)*100,0)</f>
        <v>-29.183264846072575</v>
      </c>
      <c r="AA28" s="19">
        <f>SUM(AA29:AA31)</f>
        <v>526701819</v>
      </c>
    </row>
    <row r="29" spans="1:27" ht="13.5">
      <c r="A29" s="5" t="s">
        <v>33</v>
      </c>
      <c r="B29" s="3"/>
      <c r="C29" s="22">
        <v>275660699</v>
      </c>
      <c r="D29" s="22"/>
      <c r="E29" s="23">
        <v>366399849</v>
      </c>
      <c r="F29" s="24">
        <v>366399849</v>
      </c>
      <c r="G29" s="24">
        <v>15613257</v>
      </c>
      <c r="H29" s="24">
        <v>64808977</v>
      </c>
      <c r="I29" s="24">
        <v>14845208</v>
      </c>
      <c r="J29" s="24">
        <v>95267442</v>
      </c>
      <c r="K29" s="24">
        <v>15520383</v>
      </c>
      <c r="L29" s="24">
        <v>16044322</v>
      </c>
      <c r="M29" s="24">
        <v>18817268</v>
      </c>
      <c r="N29" s="24">
        <v>50381973</v>
      </c>
      <c r="O29" s="24"/>
      <c r="P29" s="24"/>
      <c r="Q29" s="24"/>
      <c r="R29" s="24"/>
      <c r="S29" s="24"/>
      <c r="T29" s="24"/>
      <c r="U29" s="24"/>
      <c r="V29" s="24"/>
      <c r="W29" s="24">
        <v>145649415</v>
      </c>
      <c r="X29" s="24">
        <v>251545000</v>
      </c>
      <c r="Y29" s="24">
        <v>-105895585</v>
      </c>
      <c r="Z29" s="6">
        <v>-42.1</v>
      </c>
      <c r="AA29" s="22">
        <v>366399849</v>
      </c>
    </row>
    <row r="30" spans="1:27" ht="13.5">
      <c r="A30" s="5" t="s">
        <v>34</v>
      </c>
      <c r="B30" s="3"/>
      <c r="C30" s="25">
        <v>77120531</v>
      </c>
      <c r="D30" s="25"/>
      <c r="E30" s="26">
        <v>92131439</v>
      </c>
      <c r="F30" s="27">
        <v>92131439</v>
      </c>
      <c r="G30" s="27">
        <v>6363774</v>
      </c>
      <c r="H30" s="27">
        <v>6475453</v>
      </c>
      <c r="I30" s="27">
        <v>7419933</v>
      </c>
      <c r="J30" s="27">
        <v>20259160</v>
      </c>
      <c r="K30" s="27">
        <v>6495319</v>
      </c>
      <c r="L30" s="27">
        <v>6705546</v>
      </c>
      <c r="M30" s="27">
        <v>7664507</v>
      </c>
      <c r="N30" s="27">
        <v>20865372</v>
      </c>
      <c r="O30" s="27"/>
      <c r="P30" s="27"/>
      <c r="Q30" s="27"/>
      <c r="R30" s="27"/>
      <c r="S30" s="27"/>
      <c r="T30" s="27"/>
      <c r="U30" s="27"/>
      <c r="V30" s="27"/>
      <c r="W30" s="27">
        <v>41124532</v>
      </c>
      <c r="X30" s="27">
        <v>44063000</v>
      </c>
      <c r="Y30" s="27">
        <v>-2938468</v>
      </c>
      <c r="Z30" s="7">
        <v>-6.67</v>
      </c>
      <c r="AA30" s="25">
        <v>92131439</v>
      </c>
    </row>
    <row r="31" spans="1:27" ht="13.5">
      <c r="A31" s="5" t="s">
        <v>35</v>
      </c>
      <c r="B31" s="3"/>
      <c r="C31" s="22">
        <v>57938187</v>
      </c>
      <c r="D31" s="22"/>
      <c r="E31" s="23">
        <v>68170531</v>
      </c>
      <c r="F31" s="24">
        <v>68170531</v>
      </c>
      <c r="G31" s="24">
        <v>7923373</v>
      </c>
      <c r="H31" s="24">
        <v>7220102</v>
      </c>
      <c r="I31" s="24">
        <v>7492378</v>
      </c>
      <c r="J31" s="24">
        <v>22635853</v>
      </c>
      <c r="K31" s="24">
        <v>7024858</v>
      </c>
      <c r="L31" s="24">
        <v>6515329</v>
      </c>
      <c r="M31" s="24">
        <v>7634968</v>
      </c>
      <c r="N31" s="24">
        <v>21175155</v>
      </c>
      <c r="O31" s="24"/>
      <c r="P31" s="24"/>
      <c r="Q31" s="24"/>
      <c r="R31" s="24"/>
      <c r="S31" s="24"/>
      <c r="T31" s="24"/>
      <c r="U31" s="24"/>
      <c r="V31" s="24"/>
      <c r="W31" s="24">
        <v>43811008</v>
      </c>
      <c r="X31" s="24">
        <v>30000000</v>
      </c>
      <c r="Y31" s="24">
        <v>13811008</v>
      </c>
      <c r="Z31" s="6">
        <v>46.04</v>
      </c>
      <c r="AA31" s="22">
        <v>68170531</v>
      </c>
    </row>
    <row r="32" spans="1:27" ht="13.5">
      <c r="A32" s="2" t="s">
        <v>36</v>
      </c>
      <c r="B32" s="3"/>
      <c r="C32" s="19">
        <f aca="true" t="shared" si="6" ref="C32:Y32">SUM(C33:C37)</f>
        <v>181879275</v>
      </c>
      <c r="D32" s="19">
        <f>SUM(D33:D37)</f>
        <v>0</v>
      </c>
      <c r="E32" s="20">
        <f t="shared" si="6"/>
        <v>197168523</v>
      </c>
      <c r="F32" s="21">
        <f t="shared" si="6"/>
        <v>197168523</v>
      </c>
      <c r="G32" s="21">
        <f t="shared" si="6"/>
        <v>11668226</v>
      </c>
      <c r="H32" s="21">
        <f t="shared" si="6"/>
        <v>16524820</v>
      </c>
      <c r="I32" s="21">
        <f t="shared" si="6"/>
        <v>17588871</v>
      </c>
      <c r="J32" s="21">
        <f t="shared" si="6"/>
        <v>45781917</v>
      </c>
      <c r="K32" s="21">
        <f t="shared" si="6"/>
        <v>23866498</v>
      </c>
      <c r="L32" s="21">
        <f t="shared" si="6"/>
        <v>16223477</v>
      </c>
      <c r="M32" s="21">
        <f t="shared" si="6"/>
        <v>30109685</v>
      </c>
      <c r="N32" s="21">
        <f t="shared" si="6"/>
        <v>70199660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115981577</v>
      </c>
      <c r="X32" s="21">
        <f t="shared" si="6"/>
        <v>78150000</v>
      </c>
      <c r="Y32" s="21">
        <f t="shared" si="6"/>
        <v>37831577</v>
      </c>
      <c r="Z32" s="4">
        <f>+IF(X32&lt;&gt;0,+(Y32/X32)*100,0)</f>
        <v>48.408927703135</v>
      </c>
      <c r="AA32" s="19">
        <f>SUM(AA33:AA37)</f>
        <v>197168523</v>
      </c>
    </row>
    <row r="33" spans="1:27" ht="13.5">
      <c r="A33" s="5" t="s">
        <v>37</v>
      </c>
      <c r="B33" s="3"/>
      <c r="C33" s="22">
        <v>60194897</v>
      </c>
      <c r="D33" s="22"/>
      <c r="E33" s="23">
        <v>68816874</v>
      </c>
      <c r="F33" s="24">
        <v>68816874</v>
      </c>
      <c r="G33" s="24">
        <v>1266692</v>
      </c>
      <c r="H33" s="24">
        <v>1486730</v>
      </c>
      <c r="I33" s="24">
        <v>1496889</v>
      </c>
      <c r="J33" s="24">
        <v>4250311</v>
      </c>
      <c r="K33" s="24">
        <v>1418285</v>
      </c>
      <c r="L33" s="24">
        <v>1614963</v>
      </c>
      <c r="M33" s="24">
        <v>2024415</v>
      </c>
      <c r="N33" s="24">
        <v>5057663</v>
      </c>
      <c r="O33" s="24"/>
      <c r="P33" s="24"/>
      <c r="Q33" s="24"/>
      <c r="R33" s="24"/>
      <c r="S33" s="24"/>
      <c r="T33" s="24"/>
      <c r="U33" s="24"/>
      <c r="V33" s="24"/>
      <c r="W33" s="24">
        <v>9307974</v>
      </c>
      <c r="X33" s="24">
        <v>25800000</v>
      </c>
      <c r="Y33" s="24">
        <v>-16492026</v>
      </c>
      <c r="Z33" s="6">
        <v>-63.92</v>
      </c>
      <c r="AA33" s="22">
        <v>68816874</v>
      </c>
    </row>
    <row r="34" spans="1:27" ht="13.5">
      <c r="A34" s="5" t="s">
        <v>38</v>
      </c>
      <c r="B34" s="3"/>
      <c r="C34" s="22">
        <v>41575919</v>
      </c>
      <c r="D34" s="22"/>
      <c r="E34" s="23">
        <v>41162377</v>
      </c>
      <c r="F34" s="24">
        <v>41162377</v>
      </c>
      <c r="G34" s="24">
        <v>3909180</v>
      </c>
      <c r="H34" s="24">
        <v>4780544</v>
      </c>
      <c r="I34" s="24">
        <v>5116054</v>
      </c>
      <c r="J34" s="24">
        <v>13805778</v>
      </c>
      <c r="K34" s="24">
        <v>5159742</v>
      </c>
      <c r="L34" s="24">
        <v>5484503</v>
      </c>
      <c r="M34" s="24">
        <v>6205158</v>
      </c>
      <c r="N34" s="24">
        <v>16849403</v>
      </c>
      <c r="O34" s="24"/>
      <c r="P34" s="24"/>
      <c r="Q34" s="24"/>
      <c r="R34" s="24"/>
      <c r="S34" s="24"/>
      <c r="T34" s="24"/>
      <c r="U34" s="24"/>
      <c r="V34" s="24"/>
      <c r="W34" s="24">
        <v>30655181</v>
      </c>
      <c r="X34" s="24">
        <v>18090000</v>
      </c>
      <c r="Y34" s="24">
        <v>12565181</v>
      </c>
      <c r="Z34" s="6">
        <v>69.46</v>
      </c>
      <c r="AA34" s="22">
        <v>41162377</v>
      </c>
    </row>
    <row r="35" spans="1:27" ht="13.5">
      <c r="A35" s="5" t="s">
        <v>39</v>
      </c>
      <c r="B35" s="3"/>
      <c r="C35" s="22">
        <v>40758846</v>
      </c>
      <c r="D35" s="22"/>
      <c r="E35" s="23">
        <v>48346384</v>
      </c>
      <c r="F35" s="24">
        <v>48346384</v>
      </c>
      <c r="G35" s="24">
        <v>3762522</v>
      </c>
      <c r="H35" s="24">
        <v>4497602</v>
      </c>
      <c r="I35" s="24">
        <v>4062907</v>
      </c>
      <c r="J35" s="24">
        <v>12323031</v>
      </c>
      <c r="K35" s="24">
        <v>4166080</v>
      </c>
      <c r="L35" s="24">
        <v>4312630</v>
      </c>
      <c r="M35" s="24">
        <v>5311119</v>
      </c>
      <c r="N35" s="24">
        <v>13789829</v>
      </c>
      <c r="O35" s="24"/>
      <c r="P35" s="24"/>
      <c r="Q35" s="24"/>
      <c r="R35" s="24"/>
      <c r="S35" s="24"/>
      <c r="T35" s="24"/>
      <c r="U35" s="24"/>
      <c r="V35" s="24"/>
      <c r="W35" s="24">
        <v>26112860</v>
      </c>
      <c r="X35" s="24">
        <v>19200000</v>
      </c>
      <c r="Y35" s="24">
        <v>6912860</v>
      </c>
      <c r="Z35" s="6">
        <v>36</v>
      </c>
      <c r="AA35" s="22">
        <v>48346384</v>
      </c>
    </row>
    <row r="36" spans="1:27" ht="13.5">
      <c r="A36" s="5" t="s">
        <v>40</v>
      </c>
      <c r="B36" s="3"/>
      <c r="C36" s="22">
        <v>23113979</v>
      </c>
      <c r="D36" s="22"/>
      <c r="E36" s="23">
        <v>19833167</v>
      </c>
      <c r="F36" s="24">
        <v>19833167</v>
      </c>
      <c r="G36" s="24">
        <v>1444056</v>
      </c>
      <c r="H36" s="24">
        <v>4543848</v>
      </c>
      <c r="I36" s="24">
        <v>5644523</v>
      </c>
      <c r="J36" s="24">
        <v>11632427</v>
      </c>
      <c r="K36" s="24">
        <v>11873462</v>
      </c>
      <c r="L36" s="24">
        <v>3746701</v>
      </c>
      <c r="M36" s="24">
        <v>15198680</v>
      </c>
      <c r="N36" s="24">
        <v>30818843</v>
      </c>
      <c r="O36" s="24"/>
      <c r="P36" s="24"/>
      <c r="Q36" s="24"/>
      <c r="R36" s="24"/>
      <c r="S36" s="24"/>
      <c r="T36" s="24"/>
      <c r="U36" s="24"/>
      <c r="V36" s="24"/>
      <c r="W36" s="24">
        <v>42451270</v>
      </c>
      <c r="X36" s="24">
        <v>5560000</v>
      </c>
      <c r="Y36" s="24">
        <v>36891270</v>
      </c>
      <c r="Z36" s="6">
        <v>663.51</v>
      </c>
      <c r="AA36" s="22">
        <v>19833167</v>
      </c>
    </row>
    <row r="37" spans="1:27" ht="13.5">
      <c r="A37" s="5" t="s">
        <v>41</v>
      </c>
      <c r="B37" s="3"/>
      <c r="C37" s="25">
        <v>16235634</v>
      </c>
      <c r="D37" s="25"/>
      <c r="E37" s="26">
        <v>19009721</v>
      </c>
      <c r="F37" s="27">
        <v>19009721</v>
      </c>
      <c r="G37" s="27">
        <v>1285776</v>
      </c>
      <c r="H37" s="27">
        <v>1216096</v>
      </c>
      <c r="I37" s="27">
        <v>1268498</v>
      </c>
      <c r="J37" s="27">
        <v>3770370</v>
      </c>
      <c r="K37" s="27">
        <v>1248929</v>
      </c>
      <c r="L37" s="27">
        <v>1064680</v>
      </c>
      <c r="M37" s="27">
        <v>1370313</v>
      </c>
      <c r="N37" s="27">
        <v>3683922</v>
      </c>
      <c r="O37" s="27"/>
      <c r="P37" s="27"/>
      <c r="Q37" s="27"/>
      <c r="R37" s="27"/>
      <c r="S37" s="27"/>
      <c r="T37" s="27"/>
      <c r="U37" s="27"/>
      <c r="V37" s="27"/>
      <c r="W37" s="27">
        <v>7454292</v>
      </c>
      <c r="X37" s="27">
        <v>9500000</v>
      </c>
      <c r="Y37" s="27">
        <v>-2045708</v>
      </c>
      <c r="Z37" s="7">
        <v>-21.53</v>
      </c>
      <c r="AA37" s="25">
        <v>19009721</v>
      </c>
    </row>
    <row r="38" spans="1:27" ht="13.5">
      <c r="A38" s="2" t="s">
        <v>42</v>
      </c>
      <c r="B38" s="8"/>
      <c r="C38" s="19">
        <f aca="true" t="shared" si="7" ref="C38:Y38">SUM(C39:C41)</f>
        <v>74087827</v>
      </c>
      <c r="D38" s="19">
        <f>SUM(D39:D41)</f>
        <v>0</v>
      </c>
      <c r="E38" s="20">
        <f t="shared" si="7"/>
        <v>90675336</v>
      </c>
      <c r="F38" s="21">
        <f t="shared" si="7"/>
        <v>90675336</v>
      </c>
      <c r="G38" s="21">
        <f t="shared" si="7"/>
        <v>5992820</v>
      </c>
      <c r="H38" s="21">
        <f t="shared" si="7"/>
        <v>8281683</v>
      </c>
      <c r="I38" s="21">
        <f t="shared" si="7"/>
        <v>8700266</v>
      </c>
      <c r="J38" s="21">
        <f t="shared" si="7"/>
        <v>22974769</v>
      </c>
      <c r="K38" s="21">
        <f t="shared" si="7"/>
        <v>8705171</v>
      </c>
      <c r="L38" s="21">
        <f t="shared" si="7"/>
        <v>5841009</v>
      </c>
      <c r="M38" s="21">
        <f t="shared" si="7"/>
        <v>10243265</v>
      </c>
      <c r="N38" s="21">
        <f t="shared" si="7"/>
        <v>24789445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47764214</v>
      </c>
      <c r="X38" s="21">
        <f t="shared" si="7"/>
        <v>31300000</v>
      </c>
      <c r="Y38" s="21">
        <f t="shared" si="7"/>
        <v>16464214</v>
      </c>
      <c r="Z38" s="4">
        <f>+IF(X38&lt;&gt;0,+(Y38/X38)*100,0)</f>
        <v>52.60132268370607</v>
      </c>
      <c r="AA38" s="19">
        <f>SUM(AA39:AA41)</f>
        <v>90675336</v>
      </c>
    </row>
    <row r="39" spans="1:27" ht="13.5">
      <c r="A39" s="5" t="s">
        <v>43</v>
      </c>
      <c r="B39" s="3"/>
      <c r="C39" s="22">
        <v>22892534</v>
      </c>
      <c r="D39" s="22"/>
      <c r="E39" s="23">
        <v>27406904</v>
      </c>
      <c r="F39" s="24">
        <v>27406904</v>
      </c>
      <c r="G39" s="24">
        <v>3178616</v>
      </c>
      <c r="H39" s="24">
        <v>3599275</v>
      </c>
      <c r="I39" s="24">
        <v>3831473</v>
      </c>
      <c r="J39" s="24">
        <v>10609364</v>
      </c>
      <c r="K39" s="24">
        <v>4018929</v>
      </c>
      <c r="L39" s="24">
        <v>3402037</v>
      </c>
      <c r="M39" s="24">
        <v>4385009</v>
      </c>
      <c r="N39" s="24">
        <v>11805975</v>
      </c>
      <c r="O39" s="24"/>
      <c r="P39" s="24"/>
      <c r="Q39" s="24"/>
      <c r="R39" s="24"/>
      <c r="S39" s="24"/>
      <c r="T39" s="24"/>
      <c r="U39" s="24"/>
      <c r="V39" s="24"/>
      <c r="W39" s="24">
        <v>22415339</v>
      </c>
      <c r="X39" s="24">
        <v>8000000</v>
      </c>
      <c r="Y39" s="24">
        <v>14415339</v>
      </c>
      <c r="Z39" s="6">
        <v>180.19</v>
      </c>
      <c r="AA39" s="22">
        <v>27406904</v>
      </c>
    </row>
    <row r="40" spans="1:27" ht="13.5">
      <c r="A40" s="5" t="s">
        <v>44</v>
      </c>
      <c r="B40" s="3"/>
      <c r="C40" s="22">
        <v>51195293</v>
      </c>
      <c r="D40" s="22"/>
      <c r="E40" s="23">
        <v>63268432</v>
      </c>
      <c r="F40" s="24">
        <v>63268432</v>
      </c>
      <c r="G40" s="24">
        <v>2241758</v>
      </c>
      <c r="H40" s="24">
        <v>4000795</v>
      </c>
      <c r="I40" s="24">
        <v>4205966</v>
      </c>
      <c r="J40" s="24">
        <v>10448519</v>
      </c>
      <c r="K40" s="24">
        <v>4031083</v>
      </c>
      <c r="L40" s="24">
        <v>1832389</v>
      </c>
      <c r="M40" s="24">
        <v>5101382</v>
      </c>
      <c r="N40" s="24">
        <v>10964854</v>
      </c>
      <c r="O40" s="24"/>
      <c r="P40" s="24"/>
      <c r="Q40" s="24"/>
      <c r="R40" s="24"/>
      <c r="S40" s="24"/>
      <c r="T40" s="24"/>
      <c r="U40" s="24"/>
      <c r="V40" s="24"/>
      <c r="W40" s="24">
        <v>21413373</v>
      </c>
      <c r="X40" s="24">
        <v>23300000</v>
      </c>
      <c r="Y40" s="24">
        <v>-1886627</v>
      </c>
      <c r="Z40" s="6">
        <v>-8.1</v>
      </c>
      <c r="AA40" s="22">
        <v>63268432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>
        <v>572446</v>
      </c>
      <c r="H41" s="24">
        <v>681613</v>
      </c>
      <c r="I41" s="24">
        <v>662827</v>
      </c>
      <c r="J41" s="24">
        <v>1916886</v>
      </c>
      <c r="K41" s="24">
        <v>655159</v>
      </c>
      <c r="L41" s="24">
        <v>606583</v>
      </c>
      <c r="M41" s="24">
        <v>756874</v>
      </c>
      <c r="N41" s="24">
        <v>2018616</v>
      </c>
      <c r="O41" s="24"/>
      <c r="P41" s="24"/>
      <c r="Q41" s="24"/>
      <c r="R41" s="24"/>
      <c r="S41" s="24"/>
      <c r="T41" s="24"/>
      <c r="U41" s="24"/>
      <c r="V41" s="24"/>
      <c r="W41" s="24">
        <v>3935502</v>
      </c>
      <c r="X41" s="24"/>
      <c r="Y41" s="24">
        <v>3935502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727486808</v>
      </c>
      <c r="D42" s="19">
        <f>SUM(D43:D46)</f>
        <v>0</v>
      </c>
      <c r="E42" s="20">
        <f t="shared" si="8"/>
        <v>808892943</v>
      </c>
      <c r="F42" s="21">
        <f t="shared" si="8"/>
        <v>808892943</v>
      </c>
      <c r="G42" s="21">
        <f t="shared" si="8"/>
        <v>13457714</v>
      </c>
      <c r="H42" s="21">
        <f t="shared" si="8"/>
        <v>160280140</v>
      </c>
      <c r="I42" s="21">
        <f t="shared" si="8"/>
        <v>64253793</v>
      </c>
      <c r="J42" s="21">
        <f t="shared" si="8"/>
        <v>237991647</v>
      </c>
      <c r="K42" s="21">
        <f t="shared" si="8"/>
        <v>59422768</v>
      </c>
      <c r="L42" s="21">
        <f t="shared" si="8"/>
        <v>54745497</v>
      </c>
      <c r="M42" s="21">
        <f t="shared" si="8"/>
        <v>68550229</v>
      </c>
      <c r="N42" s="21">
        <f t="shared" si="8"/>
        <v>182718494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420710141</v>
      </c>
      <c r="X42" s="21">
        <f t="shared" si="8"/>
        <v>374910000</v>
      </c>
      <c r="Y42" s="21">
        <f t="shared" si="8"/>
        <v>45800141</v>
      </c>
      <c r="Z42" s="4">
        <f>+IF(X42&lt;&gt;0,+(Y42/X42)*100,0)</f>
        <v>12.216302846016378</v>
      </c>
      <c r="AA42" s="19">
        <f>SUM(AA43:AA46)</f>
        <v>808892943</v>
      </c>
    </row>
    <row r="43" spans="1:27" ht="13.5">
      <c r="A43" s="5" t="s">
        <v>47</v>
      </c>
      <c r="B43" s="3"/>
      <c r="C43" s="22">
        <v>463369194</v>
      </c>
      <c r="D43" s="22"/>
      <c r="E43" s="23">
        <v>526015044</v>
      </c>
      <c r="F43" s="24">
        <v>526015044</v>
      </c>
      <c r="G43" s="24">
        <v>3531492</v>
      </c>
      <c r="H43" s="24">
        <v>119717912</v>
      </c>
      <c r="I43" s="24">
        <v>47539502</v>
      </c>
      <c r="J43" s="24">
        <v>170788906</v>
      </c>
      <c r="K43" s="24">
        <v>30036938</v>
      </c>
      <c r="L43" s="24">
        <v>28441994</v>
      </c>
      <c r="M43" s="24">
        <v>38710548</v>
      </c>
      <c r="N43" s="24">
        <v>97189480</v>
      </c>
      <c r="O43" s="24"/>
      <c r="P43" s="24"/>
      <c r="Q43" s="24"/>
      <c r="R43" s="24"/>
      <c r="S43" s="24"/>
      <c r="T43" s="24"/>
      <c r="U43" s="24"/>
      <c r="V43" s="24"/>
      <c r="W43" s="24">
        <v>267978386</v>
      </c>
      <c r="X43" s="24">
        <v>268069000</v>
      </c>
      <c r="Y43" s="24">
        <v>-90614</v>
      </c>
      <c r="Z43" s="6">
        <v>-0.03</v>
      </c>
      <c r="AA43" s="22">
        <v>526015044</v>
      </c>
    </row>
    <row r="44" spans="1:27" ht="13.5">
      <c r="A44" s="5" t="s">
        <v>48</v>
      </c>
      <c r="B44" s="3"/>
      <c r="C44" s="22">
        <v>169011214</v>
      </c>
      <c r="D44" s="22"/>
      <c r="E44" s="23">
        <v>185595895</v>
      </c>
      <c r="F44" s="24">
        <v>185595895</v>
      </c>
      <c r="G44" s="24">
        <v>3843646</v>
      </c>
      <c r="H44" s="24">
        <v>31954013</v>
      </c>
      <c r="I44" s="24">
        <v>7728182</v>
      </c>
      <c r="J44" s="24">
        <v>43525841</v>
      </c>
      <c r="K44" s="24">
        <v>20568239</v>
      </c>
      <c r="L44" s="24">
        <v>17101634</v>
      </c>
      <c r="M44" s="24">
        <v>19326801</v>
      </c>
      <c r="N44" s="24">
        <v>56996674</v>
      </c>
      <c r="O44" s="24"/>
      <c r="P44" s="24"/>
      <c r="Q44" s="24"/>
      <c r="R44" s="24"/>
      <c r="S44" s="24"/>
      <c r="T44" s="24"/>
      <c r="U44" s="24"/>
      <c r="V44" s="24"/>
      <c r="W44" s="24">
        <v>100522515</v>
      </c>
      <c r="X44" s="24">
        <v>58275000</v>
      </c>
      <c r="Y44" s="24">
        <v>42247515</v>
      </c>
      <c r="Z44" s="6">
        <v>72.5</v>
      </c>
      <c r="AA44" s="22">
        <v>185595895</v>
      </c>
    </row>
    <row r="45" spans="1:27" ht="13.5">
      <c r="A45" s="5" t="s">
        <v>49</v>
      </c>
      <c r="B45" s="3"/>
      <c r="C45" s="25">
        <v>50636484</v>
      </c>
      <c r="D45" s="25"/>
      <c r="E45" s="26">
        <v>52141475</v>
      </c>
      <c r="F45" s="27">
        <v>52141475</v>
      </c>
      <c r="G45" s="27">
        <v>3287914</v>
      </c>
      <c r="H45" s="27">
        <v>4232046</v>
      </c>
      <c r="I45" s="27">
        <v>4576091</v>
      </c>
      <c r="J45" s="27">
        <v>12096051</v>
      </c>
      <c r="K45" s="27">
        <v>4846212</v>
      </c>
      <c r="L45" s="27">
        <v>4112836</v>
      </c>
      <c r="M45" s="27">
        <v>5838655</v>
      </c>
      <c r="N45" s="27">
        <v>14797703</v>
      </c>
      <c r="O45" s="27"/>
      <c r="P45" s="27"/>
      <c r="Q45" s="27"/>
      <c r="R45" s="27"/>
      <c r="S45" s="27"/>
      <c r="T45" s="27"/>
      <c r="U45" s="27"/>
      <c r="V45" s="27"/>
      <c r="W45" s="27">
        <v>26893754</v>
      </c>
      <c r="X45" s="27">
        <v>26050000</v>
      </c>
      <c r="Y45" s="27">
        <v>843754</v>
      </c>
      <c r="Z45" s="7">
        <v>3.24</v>
      </c>
      <c r="AA45" s="25">
        <v>52141475</v>
      </c>
    </row>
    <row r="46" spans="1:27" ht="13.5">
      <c r="A46" s="5" t="s">
        <v>50</v>
      </c>
      <c r="B46" s="3"/>
      <c r="C46" s="22">
        <v>44469916</v>
      </c>
      <c r="D46" s="22"/>
      <c r="E46" s="23">
        <v>45140529</v>
      </c>
      <c r="F46" s="24">
        <v>45140529</v>
      </c>
      <c r="G46" s="24">
        <v>2794662</v>
      </c>
      <c r="H46" s="24">
        <v>4376169</v>
      </c>
      <c r="I46" s="24">
        <v>4410018</v>
      </c>
      <c r="J46" s="24">
        <v>11580849</v>
      </c>
      <c r="K46" s="24">
        <v>3971379</v>
      </c>
      <c r="L46" s="24">
        <v>5089033</v>
      </c>
      <c r="M46" s="24">
        <v>4674225</v>
      </c>
      <c r="N46" s="24">
        <v>13734637</v>
      </c>
      <c r="O46" s="24"/>
      <c r="P46" s="24"/>
      <c r="Q46" s="24"/>
      <c r="R46" s="24"/>
      <c r="S46" s="24"/>
      <c r="T46" s="24"/>
      <c r="U46" s="24"/>
      <c r="V46" s="24"/>
      <c r="W46" s="24">
        <v>25315486</v>
      </c>
      <c r="X46" s="24">
        <v>22516000</v>
      </c>
      <c r="Y46" s="24">
        <v>2799486</v>
      </c>
      <c r="Z46" s="6">
        <v>12.43</v>
      </c>
      <c r="AA46" s="22">
        <v>45140529</v>
      </c>
    </row>
    <row r="47" spans="1:27" ht="13.5">
      <c r="A47" s="2" t="s">
        <v>51</v>
      </c>
      <c r="B47" s="8" t="s">
        <v>52</v>
      </c>
      <c r="C47" s="19">
        <v>9389580</v>
      </c>
      <c r="D47" s="19"/>
      <c r="E47" s="20">
        <v>9144882</v>
      </c>
      <c r="F47" s="21">
        <v>9144882</v>
      </c>
      <c r="G47" s="21">
        <v>697621</v>
      </c>
      <c r="H47" s="21">
        <v>1124686</v>
      </c>
      <c r="I47" s="21">
        <v>1007144</v>
      </c>
      <c r="J47" s="21">
        <v>2829451</v>
      </c>
      <c r="K47" s="21">
        <v>1116310</v>
      </c>
      <c r="L47" s="21">
        <v>988626</v>
      </c>
      <c r="M47" s="21">
        <v>1144410</v>
      </c>
      <c r="N47" s="21">
        <v>3249346</v>
      </c>
      <c r="O47" s="21"/>
      <c r="P47" s="21"/>
      <c r="Q47" s="21"/>
      <c r="R47" s="21"/>
      <c r="S47" s="21"/>
      <c r="T47" s="21"/>
      <c r="U47" s="21"/>
      <c r="V47" s="21"/>
      <c r="W47" s="21">
        <v>6078797</v>
      </c>
      <c r="X47" s="21">
        <v>4572000</v>
      </c>
      <c r="Y47" s="21">
        <v>1506797</v>
      </c>
      <c r="Z47" s="4">
        <v>32.96</v>
      </c>
      <c r="AA47" s="19">
        <v>9144882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1403562907</v>
      </c>
      <c r="D48" s="40">
        <f>+D28+D32+D38+D42+D47</f>
        <v>0</v>
      </c>
      <c r="E48" s="41">
        <f t="shared" si="9"/>
        <v>1632583503</v>
      </c>
      <c r="F48" s="42">
        <f t="shared" si="9"/>
        <v>1632583503</v>
      </c>
      <c r="G48" s="42">
        <f t="shared" si="9"/>
        <v>61716785</v>
      </c>
      <c r="H48" s="42">
        <f t="shared" si="9"/>
        <v>264715861</v>
      </c>
      <c r="I48" s="42">
        <f t="shared" si="9"/>
        <v>121307593</v>
      </c>
      <c r="J48" s="42">
        <f t="shared" si="9"/>
        <v>447740239</v>
      </c>
      <c r="K48" s="42">
        <f t="shared" si="9"/>
        <v>122151307</v>
      </c>
      <c r="L48" s="42">
        <f t="shared" si="9"/>
        <v>107063806</v>
      </c>
      <c r="M48" s="42">
        <f t="shared" si="9"/>
        <v>144164332</v>
      </c>
      <c r="N48" s="42">
        <f t="shared" si="9"/>
        <v>373379445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821119684</v>
      </c>
      <c r="X48" s="42">
        <f t="shared" si="9"/>
        <v>814540000</v>
      </c>
      <c r="Y48" s="42">
        <f t="shared" si="9"/>
        <v>6579684</v>
      </c>
      <c r="Z48" s="43">
        <f>+IF(X48&lt;&gt;0,+(Y48/X48)*100,0)</f>
        <v>0.8077791145922852</v>
      </c>
      <c r="AA48" s="40">
        <f>+AA28+AA32+AA38+AA42+AA47</f>
        <v>1632583503</v>
      </c>
    </row>
    <row r="49" spans="1:27" ht="13.5">
      <c r="A49" s="14" t="s">
        <v>58</v>
      </c>
      <c r="B49" s="15"/>
      <c r="C49" s="44">
        <f aca="true" t="shared" si="10" ref="C49:Y49">+C25-C48</f>
        <v>258959582</v>
      </c>
      <c r="D49" s="44">
        <f>+D25-D48</f>
        <v>0</v>
      </c>
      <c r="E49" s="45">
        <f t="shared" si="10"/>
        <v>104753205</v>
      </c>
      <c r="F49" s="46">
        <f t="shared" si="10"/>
        <v>104753205</v>
      </c>
      <c r="G49" s="46">
        <f t="shared" si="10"/>
        <v>235481118</v>
      </c>
      <c r="H49" s="46">
        <f t="shared" si="10"/>
        <v>-143579573</v>
      </c>
      <c r="I49" s="46">
        <f t="shared" si="10"/>
        <v>-20718081</v>
      </c>
      <c r="J49" s="46">
        <f t="shared" si="10"/>
        <v>71183464</v>
      </c>
      <c r="K49" s="46">
        <f t="shared" si="10"/>
        <v>3732356</v>
      </c>
      <c r="L49" s="46">
        <f t="shared" si="10"/>
        <v>-22723994</v>
      </c>
      <c r="M49" s="46">
        <f t="shared" si="10"/>
        <v>26208604</v>
      </c>
      <c r="N49" s="46">
        <f t="shared" si="10"/>
        <v>7216966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78400430</v>
      </c>
      <c r="X49" s="46">
        <f>IF(F25=F48,0,X25-X48)</f>
        <v>105580888</v>
      </c>
      <c r="Y49" s="46">
        <f t="shared" si="10"/>
        <v>-27180458</v>
      </c>
      <c r="Z49" s="47">
        <f>+IF(X49&lt;&gt;0,+(Y49/X49)*100,0)</f>
        <v>-25.743729300704498</v>
      </c>
      <c r="AA49" s="44">
        <f>+AA25-AA48</f>
        <v>104753205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33748337</v>
      </c>
      <c r="D5" s="19">
        <f>SUM(D6:D8)</f>
        <v>0</v>
      </c>
      <c r="E5" s="20">
        <f t="shared" si="0"/>
        <v>53181405</v>
      </c>
      <c r="F5" s="21">
        <f t="shared" si="0"/>
        <v>53181405</v>
      </c>
      <c r="G5" s="21">
        <f t="shared" si="0"/>
        <v>24959001</v>
      </c>
      <c r="H5" s="21">
        <f t="shared" si="0"/>
        <v>1382253</v>
      </c>
      <c r="I5" s="21">
        <f t="shared" si="0"/>
        <v>2135555</v>
      </c>
      <c r="J5" s="21">
        <f t="shared" si="0"/>
        <v>28476809</v>
      </c>
      <c r="K5" s="21">
        <f t="shared" si="0"/>
        <v>1337711</v>
      </c>
      <c r="L5" s="21">
        <f t="shared" si="0"/>
        <v>5502510</v>
      </c>
      <c r="M5" s="21">
        <f t="shared" si="0"/>
        <v>1247103</v>
      </c>
      <c r="N5" s="21">
        <f t="shared" si="0"/>
        <v>8087324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36564133</v>
      </c>
      <c r="X5" s="21">
        <f t="shared" si="0"/>
        <v>28537140</v>
      </c>
      <c r="Y5" s="21">
        <f t="shared" si="0"/>
        <v>8026993</v>
      </c>
      <c r="Z5" s="4">
        <f>+IF(X5&lt;&gt;0,+(Y5/X5)*100,0)</f>
        <v>28.128232191452962</v>
      </c>
      <c r="AA5" s="19">
        <f>SUM(AA6:AA8)</f>
        <v>53181405</v>
      </c>
    </row>
    <row r="6" spans="1:27" ht="13.5">
      <c r="A6" s="5" t="s">
        <v>33</v>
      </c>
      <c r="B6" s="3"/>
      <c r="C6" s="22">
        <v>10429961</v>
      </c>
      <c r="D6" s="22"/>
      <c r="E6" s="23">
        <v>12752488</v>
      </c>
      <c r="F6" s="24">
        <v>12752488</v>
      </c>
      <c r="G6" s="24">
        <v>4678106</v>
      </c>
      <c r="H6" s="24"/>
      <c r="I6" s="24">
        <v>209663</v>
      </c>
      <c r="J6" s="24">
        <v>4887769</v>
      </c>
      <c r="K6" s="24">
        <v>4000</v>
      </c>
      <c r="L6" s="24">
        <v>3652981</v>
      </c>
      <c r="M6" s="24"/>
      <c r="N6" s="24">
        <v>3656981</v>
      </c>
      <c r="O6" s="24"/>
      <c r="P6" s="24"/>
      <c r="Q6" s="24"/>
      <c r="R6" s="24"/>
      <c r="S6" s="24"/>
      <c r="T6" s="24"/>
      <c r="U6" s="24"/>
      <c r="V6" s="24"/>
      <c r="W6" s="24">
        <v>8544750</v>
      </c>
      <c r="X6" s="24">
        <v>6842985</v>
      </c>
      <c r="Y6" s="24">
        <v>1701765</v>
      </c>
      <c r="Z6" s="6">
        <v>24.87</v>
      </c>
      <c r="AA6" s="22">
        <v>12752488</v>
      </c>
    </row>
    <row r="7" spans="1:27" ht="13.5">
      <c r="A7" s="5" t="s">
        <v>34</v>
      </c>
      <c r="B7" s="3"/>
      <c r="C7" s="25">
        <v>23318376</v>
      </c>
      <c r="D7" s="25"/>
      <c r="E7" s="26">
        <v>40071213</v>
      </c>
      <c r="F7" s="27">
        <v>40071213</v>
      </c>
      <c r="G7" s="27">
        <v>20197417</v>
      </c>
      <c r="H7" s="27">
        <v>1352753</v>
      </c>
      <c r="I7" s="27">
        <v>1925856</v>
      </c>
      <c r="J7" s="27">
        <v>23476026</v>
      </c>
      <c r="K7" s="27">
        <v>1333708</v>
      </c>
      <c r="L7" s="27">
        <v>1757383</v>
      </c>
      <c r="M7" s="27">
        <v>1246968</v>
      </c>
      <c r="N7" s="27">
        <v>4338059</v>
      </c>
      <c r="O7" s="27"/>
      <c r="P7" s="27"/>
      <c r="Q7" s="27"/>
      <c r="R7" s="27"/>
      <c r="S7" s="27"/>
      <c r="T7" s="27"/>
      <c r="U7" s="27"/>
      <c r="V7" s="27"/>
      <c r="W7" s="27">
        <v>27814085</v>
      </c>
      <c r="X7" s="27">
        <v>21502212</v>
      </c>
      <c r="Y7" s="27">
        <v>6311873</v>
      </c>
      <c r="Z7" s="7">
        <v>29.35</v>
      </c>
      <c r="AA7" s="25">
        <v>40071213</v>
      </c>
    </row>
    <row r="8" spans="1:27" ht="13.5">
      <c r="A8" s="5" t="s">
        <v>35</v>
      </c>
      <c r="B8" s="3"/>
      <c r="C8" s="22"/>
      <c r="D8" s="22"/>
      <c r="E8" s="23">
        <v>357704</v>
      </c>
      <c r="F8" s="24">
        <v>357704</v>
      </c>
      <c r="G8" s="24">
        <v>83478</v>
      </c>
      <c r="H8" s="24">
        <v>29500</v>
      </c>
      <c r="I8" s="24">
        <v>36</v>
      </c>
      <c r="J8" s="24">
        <v>113014</v>
      </c>
      <c r="K8" s="24">
        <v>3</v>
      </c>
      <c r="L8" s="24">
        <v>92146</v>
      </c>
      <c r="M8" s="24">
        <v>135</v>
      </c>
      <c r="N8" s="24">
        <v>92284</v>
      </c>
      <c r="O8" s="24"/>
      <c r="P8" s="24"/>
      <c r="Q8" s="24"/>
      <c r="R8" s="24"/>
      <c r="S8" s="24"/>
      <c r="T8" s="24"/>
      <c r="U8" s="24"/>
      <c r="V8" s="24"/>
      <c r="W8" s="24">
        <v>205298</v>
      </c>
      <c r="X8" s="24">
        <v>191943</v>
      </c>
      <c r="Y8" s="24">
        <v>13355</v>
      </c>
      <c r="Z8" s="6">
        <v>6.96</v>
      </c>
      <c r="AA8" s="22">
        <v>357704</v>
      </c>
    </row>
    <row r="9" spans="1:27" ht="13.5">
      <c r="A9" s="2" t="s">
        <v>36</v>
      </c>
      <c r="B9" s="3"/>
      <c r="C9" s="19">
        <f aca="true" t="shared" si="1" ref="C9:Y9">SUM(C10:C14)</f>
        <v>9091822</v>
      </c>
      <c r="D9" s="19">
        <f>SUM(D10:D14)</f>
        <v>0</v>
      </c>
      <c r="E9" s="20">
        <f t="shared" si="1"/>
        <v>12841367</v>
      </c>
      <c r="F9" s="21">
        <f t="shared" si="1"/>
        <v>12841367</v>
      </c>
      <c r="G9" s="21">
        <f t="shared" si="1"/>
        <v>777551</v>
      </c>
      <c r="H9" s="21">
        <f t="shared" si="1"/>
        <v>504003</v>
      </c>
      <c r="I9" s="21">
        <f t="shared" si="1"/>
        <v>1423139</v>
      </c>
      <c r="J9" s="21">
        <f t="shared" si="1"/>
        <v>2704693</v>
      </c>
      <c r="K9" s="21">
        <f t="shared" si="1"/>
        <v>597147</v>
      </c>
      <c r="L9" s="21">
        <f t="shared" si="1"/>
        <v>894520</v>
      </c>
      <c r="M9" s="21">
        <f t="shared" si="1"/>
        <v>625359</v>
      </c>
      <c r="N9" s="21">
        <f t="shared" si="1"/>
        <v>2117026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4821719</v>
      </c>
      <c r="X9" s="21">
        <f t="shared" si="1"/>
        <v>6890678</v>
      </c>
      <c r="Y9" s="21">
        <f t="shared" si="1"/>
        <v>-2068959</v>
      </c>
      <c r="Z9" s="4">
        <f>+IF(X9&lt;&gt;0,+(Y9/X9)*100,0)</f>
        <v>-30.02547789927203</v>
      </c>
      <c r="AA9" s="19">
        <f>SUM(AA10:AA14)</f>
        <v>12841367</v>
      </c>
    </row>
    <row r="10" spans="1:27" ht="13.5">
      <c r="A10" s="5" t="s">
        <v>37</v>
      </c>
      <c r="B10" s="3"/>
      <c r="C10" s="22">
        <v>1101121</v>
      </c>
      <c r="D10" s="22"/>
      <c r="E10" s="23">
        <v>1420443</v>
      </c>
      <c r="F10" s="24">
        <v>1420443</v>
      </c>
      <c r="G10" s="24">
        <v>81442</v>
      </c>
      <c r="H10" s="24">
        <v>5554</v>
      </c>
      <c r="I10" s="24">
        <v>221771</v>
      </c>
      <c r="J10" s="24">
        <v>308767</v>
      </c>
      <c r="K10" s="24">
        <v>106810</v>
      </c>
      <c r="L10" s="24">
        <v>303610</v>
      </c>
      <c r="M10" s="24">
        <v>111283</v>
      </c>
      <c r="N10" s="24">
        <v>521703</v>
      </c>
      <c r="O10" s="24"/>
      <c r="P10" s="24"/>
      <c r="Q10" s="24"/>
      <c r="R10" s="24"/>
      <c r="S10" s="24"/>
      <c r="T10" s="24"/>
      <c r="U10" s="24"/>
      <c r="V10" s="24"/>
      <c r="W10" s="24">
        <v>830470</v>
      </c>
      <c r="X10" s="24">
        <v>762210</v>
      </c>
      <c r="Y10" s="24">
        <v>68260</v>
      </c>
      <c r="Z10" s="6">
        <v>8.96</v>
      </c>
      <c r="AA10" s="22">
        <v>1420443</v>
      </c>
    </row>
    <row r="11" spans="1:27" ht="13.5">
      <c r="A11" s="5" t="s">
        <v>38</v>
      </c>
      <c r="B11" s="3"/>
      <c r="C11" s="22">
        <v>1106260</v>
      </c>
      <c r="D11" s="22"/>
      <c r="E11" s="23">
        <v>1961184</v>
      </c>
      <c r="F11" s="24">
        <v>1961184</v>
      </c>
      <c r="G11" s="24">
        <v>135413</v>
      </c>
      <c r="H11" s="24">
        <v>70765</v>
      </c>
      <c r="I11" s="24">
        <v>124158</v>
      </c>
      <c r="J11" s="24">
        <v>330336</v>
      </c>
      <c r="K11" s="24">
        <v>62266</v>
      </c>
      <c r="L11" s="24">
        <v>121901</v>
      </c>
      <c r="M11" s="24">
        <v>91912</v>
      </c>
      <c r="N11" s="24">
        <v>276079</v>
      </c>
      <c r="O11" s="24"/>
      <c r="P11" s="24"/>
      <c r="Q11" s="24"/>
      <c r="R11" s="24"/>
      <c r="S11" s="24"/>
      <c r="T11" s="24"/>
      <c r="U11" s="24"/>
      <c r="V11" s="24"/>
      <c r="W11" s="24">
        <v>606415</v>
      </c>
      <c r="X11" s="24">
        <v>1052372</v>
      </c>
      <c r="Y11" s="24">
        <v>-445957</v>
      </c>
      <c r="Z11" s="6">
        <v>-42.38</v>
      </c>
      <c r="AA11" s="22">
        <v>1961184</v>
      </c>
    </row>
    <row r="12" spans="1:27" ht="13.5">
      <c r="A12" s="5" t="s">
        <v>39</v>
      </c>
      <c r="B12" s="3"/>
      <c r="C12" s="22">
        <v>6851775</v>
      </c>
      <c r="D12" s="22"/>
      <c r="E12" s="23">
        <v>9424128</v>
      </c>
      <c r="F12" s="24">
        <v>9424128</v>
      </c>
      <c r="G12" s="24">
        <v>550483</v>
      </c>
      <c r="H12" s="24">
        <v>426576</v>
      </c>
      <c r="I12" s="24">
        <v>1077078</v>
      </c>
      <c r="J12" s="24">
        <v>2054137</v>
      </c>
      <c r="K12" s="24">
        <v>427665</v>
      </c>
      <c r="L12" s="24">
        <v>460536</v>
      </c>
      <c r="M12" s="24">
        <v>421725</v>
      </c>
      <c r="N12" s="24">
        <v>1309926</v>
      </c>
      <c r="O12" s="24"/>
      <c r="P12" s="24"/>
      <c r="Q12" s="24"/>
      <c r="R12" s="24"/>
      <c r="S12" s="24"/>
      <c r="T12" s="24"/>
      <c r="U12" s="24"/>
      <c r="V12" s="24"/>
      <c r="W12" s="24">
        <v>3364063</v>
      </c>
      <c r="X12" s="24">
        <v>5056988</v>
      </c>
      <c r="Y12" s="24">
        <v>-1692925</v>
      </c>
      <c r="Z12" s="6">
        <v>-33.48</v>
      </c>
      <c r="AA12" s="22">
        <v>9424128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32666</v>
      </c>
      <c r="D14" s="25"/>
      <c r="E14" s="26">
        <v>35612</v>
      </c>
      <c r="F14" s="27">
        <v>35612</v>
      </c>
      <c r="G14" s="27">
        <v>10213</v>
      </c>
      <c r="H14" s="27">
        <v>1108</v>
      </c>
      <c r="I14" s="27">
        <v>132</v>
      </c>
      <c r="J14" s="27">
        <v>11453</v>
      </c>
      <c r="K14" s="27">
        <v>406</v>
      </c>
      <c r="L14" s="27">
        <v>8473</v>
      </c>
      <c r="M14" s="27">
        <v>439</v>
      </c>
      <c r="N14" s="27">
        <v>9318</v>
      </c>
      <c r="O14" s="27"/>
      <c r="P14" s="27"/>
      <c r="Q14" s="27"/>
      <c r="R14" s="27"/>
      <c r="S14" s="27"/>
      <c r="T14" s="27"/>
      <c r="U14" s="27"/>
      <c r="V14" s="27"/>
      <c r="W14" s="27">
        <v>20771</v>
      </c>
      <c r="X14" s="27">
        <v>19108</v>
      </c>
      <c r="Y14" s="27">
        <v>1663</v>
      </c>
      <c r="Z14" s="7">
        <v>8.7</v>
      </c>
      <c r="AA14" s="25">
        <v>35612</v>
      </c>
    </row>
    <row r="15" spans="1:27" ht="13.5">
      <c r="A15" s="2" t="s">
        <v>42</v>
      </c>
      <c r="B15" s="8"/>
      <c r="C15" s="19">
        <f aca="true" t="shared" si="2" ref="C15:Y15">SUM(C16:C18)</f>
        <v>36573132</v>
      </c>
      <c r="D15" s="19">
        <f>SUM(D16:D18)</f>
        <v>0</v>
      </c>
      <c r="E15" s="20">
        <f t="shared" si="2"/>
        <v>38611555</v>
      </c>
      <c r="F15" s="21">
        <f t="shared" si="2"/>
        <v>38611555</v>
      </c>
      <c r="G15" s="21">
        <f t="shared" si="2"/>
        <v>1912047</v>
      </c>
      <c r="H15" s="21">
        <f t="shared" si="2"/>
        <v>484249</v>
      </c>
      <c r="I15" s="21">
        <f t="shared" si="2"/>
        <v>4812101</v>
      </c>
      <c r="J15" s="21">
        <f t="shared" si="2"/>
        <v>7208397</v>
      </c>
      <c r="K15" s="21">
        <f t="shared" si="2"/>
        <v>1957215</v>
      </c>
      <c r="L15" s="21">
        <f t="shared" si="2"/>
        <v>3027306</v>
      </c>
      <c r="M15" s="21">
        <f t="shared" si="2"/>
        <v>8977425</v>
      </c>
      <c r="N15" s="21">
        <f t="shared" si="2"/>
        <v>13961946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21170343</v>
      </c>
      <c r="X15" s="21">
        <f t="shared" si="2"/>
        <v>20718960</v>
      </c>
      <c r="Y15" s="21">
        <f t="shared" si="2"/>
        <v>451383</v>
      </c>
      <c r="Z15" s="4">
        <f>+IF(X15&lt;&gt;0,+(Y15/X15)*100,0)</f>
        <v>2.1785987327549257</v>
      </c>
      <c r="AA15" s="19">
        <f>SUM(AA16:AA18)</f>
        <v>38611555</v>
      </c>
    </row>
    <row r="16" spans="1:27" ht="13.5">
      <c r="A16" s="5" t="s">
        <v>43</v>
      </c>
      <c r="B16" s="3"/>
      <c r="C16" s="22">
        <v>29067625</v>
      </c>
      <c r="D16" s="22"/>
      <c r="E16" s="23">
        <v>25208969</v>
      </c>
      <c r="F16" s="24">
        <v>25208969</v>
      </c>
      <c r="G16" s="24">
        <v>1685337</v>
      </c>
      <c r="H16" s="24">
        <v>484249</v>
      </c>
      <c r="I16" s="24">
        <v>3209630</v>
      </c>
      <c r="J16" s="24">
        <v>5379216</v>
      </c>
      <c r="K16" s="24">
        <v>1242173</v>
      </c>
      <c r="L16" s="24">
        <v>-57362</v>
      </c>
      <c r="M16" s="24">
        <v>407026</v>
      </c>
      <c r="N16" s="24">
        <v>1591837</v>
      </c>
      <c r="O16" s="24"/>
      <c r="P16" s="24"/>
      <c r="Q16" s="24"/>
      <c r="R16" s="24"/>
      <c r="S16" s="24"/>
      <c r="T16" s="24"/>
      <c r="U16" s="24"/>
      <c r="V16" s="24"/>
      <c r="W16" s="24">
        <v>6971053</v>
      </c>
      <c r="X16" s="24">
        <v>13527133</v>
      </c>
      <c r="Y16" s="24">
        <v>-6556080</v>
      </c>
      <c r="Z16" s="6">
        <v>-48.47</v>
      </c>
      <c r="AA16" s="22">
        <v>25208969</v>
      </c>
    </row>
    <row r="17" spans="1:27" ht="13.5">
      <c r="A17" s="5" t="s">
        <v>44</v>
      </c>
      <c r="B17" s="3"/>
      <c r="C17" s="22">
        <v>7505507</v>
      </c>
      <c r="D17" s="22"/>
      <c r="E17" s="23">
        <v>13402586</v>
      </c>
      <c r="F17" s="24">
        <v>13402586</v>
      </c>
      <c r="G17" s="24">
        <v>226710</v>
      </c>
      <c r="H17" s="24"/>
      <c r="I17" s="24">
        <v>1602471</v>
      </c>
      <c r="J17" s="24">
        <v>1829181</v>
      </c>
      <c r="K17" s="24">
        <v>715042</v>
      </c>
      <c r="L17" s="24">
        <v>3084668</v>
      </c>
      <c r="M17" s="24">
        <v>8570399</v>
      </c>
      <c r="N17" s="24">
        <v>12370109</v>
      </c>
      <c r="O17" s="24"/>
      <c r="P17" s="24"/>
      <c r="Q17" s="24"/>
      <c r="R17" s="24"/>
      <c r="S17" s="24"/>
      <c r="T17" s="24"/>
      <c r="U17" s="24"/>
      <c r="V17" s="24"/>
      <c r="W17" s="24">
        <v>14199290</v>
      </c>
      <c r="X17" s="24">
        <v>7191827</v>
      </c>
      <c r="Y17" s="24">
        <v>7007463</v>
      </c>
      <c r="Z17" s="6">
        <v>97.44</v>
      </c>
      <c r="AA17" s="22">
        <v>13402586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262544957</v>
      </c>
      <c r="D19" s="19">
        <f>SUM(D20:D23)</f>
        <v>0</v>
      </c>
      <c r="E19" s="20">
        <f t="shared" si="3"/>
        <v>294708231</v>
      </c>
      <c r="F19" s="21">
        <f t="shared" si="3"/>
        <v>294708231</v>
      </c>
      <c r="G19" s="21">
        <f t="shared" si="3"/>
        <v>41494321</v>
      </c>
      <c r="H19" s="21">
        <f t="shared" si="3"/>
        <v>19344529</v>
      </c>
      <c r="I19" s="21">
        <f t="shared" si="3"/>
        <v>18870077</v>
      </c>
      <c r="J19" s="21">
        <f t="shared" si="3"/>
        <v>79708927</v>
      </c>
      <c r="K19" s="21">
        <f t="shared" si="3"/>
        <v>9279659</v>
      </c>
      <c r="L19" s="21">
        <f t="shared" si="3"/>
        <v>35341562</v>
      </c>
      <c r="M19" s="21">
        <f t="shared" si="3"/>
        <v>12037030</v>
      </c>
      <c r="N19" s="21">
        <f t="shared" si="3"/>
        <v>56658251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136367178</v>
      </c>
      <c r="X19" s="21">
        <f t="shared" si="3"/>
        <v>158140436</v>
      </c>
      <c r="Y19" s="21">
        <f t="shared" si="3"/>
        <v>-21773258</v>
      </c>
      <c r="Z19" s="4">
        <f>+IF(X19&lt;&gt;0,+(Y19/X19)*100,0)</f>
        <v>-13.768305280251031</v>
      </c>
      <c r="AA19" s="19">
        <f>SUM(AA20:AA23)</f>
        <v>294708231</v>
      </c>
    </row>
    <row r="20" spans="1:27" ht="13.5">
      <c r="A20" s="5" t="s">
        <v>47</v>
      </c>
      <c r="B20" s="3"/>
      <c r="C20" s="22">
        <v>105831260</v>
      </c>
      <c r="D20" s="22"/>
      <c r="E20" s="23">
        <v>120497569</v>
      </c>
      <c r="F20" s="24">
        <v>120497569</v>
      </c>
      <c r="G20" s="24">
        <v>18453804</v>
      </c>
      <c r="H20" s="24">
        <v>5946212</v>
      </c>
      <c r="I20" s="24">
        <v>6235477</v>
      </c>
      <c r="J20" s="24">
        <v>30635493</v>
      </c>
      <c r="K20" s="24">
        <v>4891178</v>
      </c>
      <c r="L20" s="24">
        <v>15202113</v>
      </c>
      <c r="M20" s="24">
        <v>5240873</v>
      </c>
      <c r="N20" s="24">
        <v>25334164</v>
      </c>
      <c r="O20" s="24"/>
      <c r="P20" s="24"/>
      <c r="Q20" s="24"/>
      <c r="R20" s="24"/>
      <c r="S20" s="24"/>
      <c r="T20" s="24"/>
      <c r="U20" s="24"/>
      <c r="V20" s="24"/>
      <c r="W20" s="24">
        <v>55969657</v>
      </c>
      <c r="X20" s="24">
        <v>64658995</v>
      </c>
      <c r="Y20" s="24">
        <v>-8689338</v>
      </c>
      <c r="Z20" s="6">
        <v>-13.44</v>
      </c>
      <c r="AA20" s="22">
        <v>120497569</v>
      </c>
    </row>
    <row r="21" spans="1:27" ht="13.5">
      <c r="A21" s="5" t="s">
        <v>48</v>
      </c>
      <c r="B21" s="3"/>
      <c r="C21" s="22">
        <v>92172032</v>
      </c>
      <c r="D21" s="22"/>
      <c r="E21" s="23">
        <v>126520505</v>
      </c>
      <c r="F21" s="24">
        <v>126520505</v>
      </c>
      <c r="G21" s="24">
        <v>11475553</v>
      </c>
      <c r="H21" s="24">
        <v>11937892</v>
      </c>
      <c r="I21" s="24">
        <v>10735907</v>
      </c>
      <c r="J21" s="24">
        <v>34149352</v>
      </c>
      <c r="K21" s="24">
        <v>2617960</v>
      </c>
      <c r="L21" s="24">
        <v>11107011</v>
      </c>
      <c r="M21" s="24">
        <v>5341952</v>
      </c>
      <c r="N21" s="24">
        <v>19066923</v>
      </c>
      <c r="O21" s="24"/>
      <c r="P21" s="24"/>
      <c r="Q21" s="24"/>
      <c r="R21" s="24"/>
      <c r="S21" s="24"/>
      <c r="T21" s="24"/>
      <c r="U21" s="24"/>
      <c r="V21" s="24"/>
      <c r="W21" s="24">
        <v>53216275</v>
      </c>
      <c r="X21" s="24">
        <v>67890903</v>
      </c>
      <c r="Y21" s="24">
        <v>-14674628</v>
      </c>
      <c r="Z21" s="6">
        <v>-21.62</v>
      </c>
      <c r="AA21" s="22">
        <v>126520505</v>
      </c>
    </row>
    <row r="22" spans="1:27" ht="13.5">
      <c r="A22" s="5" t="s">
        <v>49</v>
      </c>
      <c r="B22" s="3"/>
      <c r="C22" s="25"/>
      <c r="D22" s="25"/>
      <c r="E22" s="26">
        <v>21270568</v>
      </c>
      <c r="F22" s="27">
        <v>21270568</v>
      </c>
      <c r="G22" s="27">
        <v>4234496</v>
      </c>
      <c r="H22" s="27">
        <v>914475</v>
      </c>
      <c r="I22" s="27">
        <v>1314287</v>
      </c>
      <c r="J22" s="27">
        <v>6463258</v>
      </c>
      <c r="K22" s="27">
        <v>1203116</v>
      </c>
      <c r="L22" s="27">
        <v>3192917</v>
      </c>
      <c r="M22" s="27">
        <v>874386</v>
      </c>
      <c r="N22" s="27">
        <v>5270419</v>
      </c>
      <c r="O22" s="27"/>
      <c r="P22" s="27"/>
      <c r="Q22" s="27"/>
      <c r="R22" s="27"/>
      <c r="S22" s="27"/>
      <c r="T22" s="27"/>
      <c r="U22" s="27"/>
      <c r="V22" s="27"/>
      <c r="W22" s="27">
        <v>11733677</v>
      </c>
      <c r="X22" s="27">
        <v>11413786</v>
      </c>
      <c r="Y22" s="27">
        <v>319891</v>
      </c>
      <c r="Z22" s="7">
        <v>2.8</v>
      </c>
      <c r="AA22" s="25">
        <v>21270568</v>
      </c>
    </row>
    <row r="23" spans="1:27" ht="13.5">
      <c r="A23" s="5" t="s">
        <v>50</v>
      </c>
      <c r="B23" s="3"/>
      <c r="C23" s="22">
        <v>64541665</v>
      </c>
      <c r="D23" s="22"/>
      <c r="E23" s="23">
        <v>26419589</v>
      </c>
      <c r="F23" s="24">
        <v>26419589</v>
      </c>
      <c r="G23" s="24">
        <v>7330468</v>
      </c>
      <c r="H23" s="24">
        <v>545950</v>
      </c>
      <c r="I23" s="24">
        <v>584406</v>
      </c>
      <c r="J23" s="24">
        <v>8460824</v>
      </c>
      <c r="K23" s="24">
        <v>567405</v>
      </c>
      <c r="L23" s="24">
        <v>5839521</v>
      </c>
      <c r="M23" s="24">
        <v>579819</v>
      </c>
      <c r="N23" s="24">
        <v>6986745</v>
      </c>
      <c r="O23" s="24"/>
      <c r="P23" s="24"/>
      <c r="Q23" s="24"/>
      <c r="R23" s="24"/>
      <c r="S23" s="24"/>
      <c r="T23" s="24"/>
      <c r="U23" s="24"/>
      <c r="V23" s="24"/>
      <c r="W23" s="24">
        <v>15447569</v>
      </c>
      <c r="X23" s="24">
        <v>14176752</v>
      </c>
      <c r="Y23" s="24">
        <v>1270817</v>
      </c>
      <c r="Z23" s="6">
        <v>8.96</v>
      </c>
      <c r="AA23" s="22">
        <v>26419589</v>
      </c>
    </row>
    <row r="24" spans="1:27" ht="13.5">
      <c r="A24" s="2" t="s">
        <v>51</v>
      </c>
      <c r="B24" s="8" t="s">
        <v>52</v>
      </c>
      <c r="C24" s="19">
        <v>49388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342007636</v>
      </c>
      <c r="D25" s="40">
        <f>+D5+D9+D15+D19+D24</f>
        <v>0</v>
      </c>
      <c r="E25" s="41">
        <f t="shared" si="4"/>
        <v>399342558</v>
      </c>
      <c r="F25" s="42">
        <f t="shared" si="4"/>
        <v>399342558</v>
      </c>
      <c r="G25" s="42">
        <f t="shared" si="4"/>
        <v>69142920</v>
      </c>
      <c r="H25" s="42">
        <f t="shared" si="4"/>
        <v>21715034</v>
      </c>
      <c r="I25" s="42">
        <f t="shared" si="4"/>
        <v>27240872</v>
      </c>
      <c r="J25" s="42">
        <f t="shared" si="4"/>
        <v>118098826</v>
      </c>
      <c r="K25" s="42">
        <f t="shared" si="4"/>
        <v>13171732</v>
      </c>
      <c r="L25" s="42">
        <f t="shared" si="4"/>
        <v>44765898</v>
      </c>
      <c r="M25" s="42">
        <f t="shared" si="4"/>
        <v>22886917</v>
      </c>
      <c r="N25" s="42">
        <f t="shared" si="4"/>
        <v>80824547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198923373</v>
      </c>
      <c r="X25" s="42">
        <f t="shared" si="4"/>
        <v>214287214</v>
      </c>
      <c r="Y25" s="42">
        <f t="shared" si="4"/>
        <v>-15363841</v>
      </c>
      <c r="Z25" s="43">
        <f>+IF(X25&lt;&gt;0,+(Y25/X25)*100,0)</f>
        <v>-7.1697422880303066</v>
      </c>
      <c r="AA25" s="40">
        <f>+AA5+AA9+AA15+AA19+AA24</f>
        <v>399342558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52196156</v>
      </c>
      <c r="D28" s="19">
        <f>SUM(D29:D31)</f>
        <v>0</v>
      </c>
      <c r="E28" s="20">
        <f t="shared" si="5"/>
        <v>64593630</v>
      </c>
      <c r="F28" s="21">
        <f t="shared" si="5"/>
        <v>64593630</v>
      </c>
      <c r="G28" s="21">
        <f t="shared" si="5"/>
        <v>4279907</v>
      </c>
      <c r="H28" s="21">
        <f t="shared" si="5"/>
        <v>5566674</v>
      </c>
      <c r="I28" s="21">
        <f t="shared" si="5"/>
        <v>5600523</v>
      </c>
      <c r="J28" s="21">
        <f t="shared" si="5"/>
        <v>15447104</v>
      </c>
      <c r="K28" s="21">
        <f t="shared" si="5"/>
        <v>6712033</v>
      </c>
      <c r="L28" s="21">
        <f t="shared" si="5"/>
        <v>4471191</v>
      </c>
      <c r="M28" s="21">
        <f t="shared" si="5"/>
        <v>4882198</v>
      </c>
      <c r="N28" s="21">
        <f t="shared" si="5"/>
        <v>16065422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31512526</v>
      </c>
      <c r="X28" s="21">
        <f t="shared" si="5"/>
        <v>32283894</v>
      </c>
      <c r="Y28" s="21">
        <f t="shared" si="5"/>
        <v>-771368</v>
      </c>
      <c r="Z28" s="4">
        <f>+IF(X28&lt;&gt;0,+(Y28/X28)*100,0)</f>
        <v>-2.389327631914539</v>
      </c>
      <c r="AA28" s="19">
        <f>SUM(AA29:AA31)</f>
        <v>64593630</v>
      </c>
    </row>
    <row r="29" spans="1:27" ht="13.5">
      <c r="A29" s="5" t="s">
        <v>33</v>
      </c>
      <c r="B29" s="3"/>
      <c r="C29" s="22">
        <v>24260353</v>
      </c>
      <c r="D29" s="22"/>
      <c r="E29" s="23">
        <v>19119556</v>
      </c>
      <c r="F29" s="24">
        <v>19119556</v>
      </c>
      <c r="G29" s="24">
        <v>1144320</v>
      </c>
      <c r="H29" s="24">
        <v>1771015</v>
      </c>
      <c r="I29" s="24">
        <v>1724249</v>
      </c>
      <c r="J29" s="24">
        <v>4639584</v>
      </c>
      <c r="K29" s="24">
        <v>2953150</v>
      </c>
      <c r="L29" s="24">
        <v>1255861</v>
      </c>
      <c r="M29" s="24">
        <v>1215342</v>
      </c>
      <c r="N29" s="24">
        <v>5424353</v>
      </c>
      <c r="O29" s="24"/>
      <c r="P29" s="24"/>
      <c r="Q29" s="24"/>
      <c r="R29" s="24"/>
      <c r="S29" s="24"/>
      <c r="T29" s="24"/>
      <c r="U29" s="24"/>
      <c r="V29" s="24"/>
      <c r="W29" s="24">
        <v>10063937</v>
      </c>
      <c r="X29" s="24">
        <v>9555954</v>
      </c>
      <c r="Y29" s="24">
        <v>507983</v>
      </c>
      <c r="Z29" s="6">
        <v>5.32</v>
      </c>
      <c r="AA29" s="22">
        <v>19119556</v>
      </c>
    </row>
    <row r="30" spans="1:27" ht="13.5">
      <c r="A30" s="5" t="s">
        <v>34</v>
      </c>
      <c r="B30" s="3"/>
      <c r="C30" s="25">
        <v>27935803</v>
      </c>
      <c r="D30" s="25"/>
      <c r="E30" s="26">
        <v>28334818</v>
      </c>
      <c r="F30" s="27">
        <v>28334818</v>
      </c>
      <c r="G30" s="27">
        <v>1895426</v>
      </c>
      <c r="H30" s="27">
        <v>1972646</v>
      </c>
      <c r="I30" s="27">
        <v>2308056</v>
      </c>
      <c r="J30" s="27">
        <v>6176128</v>
      </c>
      <c r="K30" s="27">
        <v>2602159</v>
      </c>
      <c r="L30" s="27">
        <v>2049488</v>
      </c>
      <c r="M30" s="27">
        <v>2554310</v>
      </c>
      <c r="N30" s="27">
        <v>7205957</v>
      </c>
      <c r="O30" s="27"/>
      <c r="P30" s="27"/>
      <c r="Q30" s="27"/>
      <c r="R30" s="27"/>
      <c r="S30" s="27"/>
      <c r="T30" s="27"/>
      <c r="U30" s="27"/>
      <c r="V30" s="27"/>
      <c r="W30" s="27">
        <v>13382085</v>
      </c>
      <c r="X30" s="27">
        <v>14161740</v>
      </c>
      <c r="Y30" s="27">
        <v>-779655</v>
      </c>
      <c r="Z30" s="7">
        <v>-5.51</v>
      </c>
      <c r="AA30" s="25">
        <v>28334818</v>
      </c>
    </row>
    <row r="31" spans="1:27" ht="13.5">
      <c r="A31" s="5" t="s">
        <v>35</v>
      </c>
      <c r="B31" s="3"/>
      <c r="C31" s="22"/>
      <c r="D31" s="22"/>
      <c r="E31" s="23">
        <v>17139256</v>
      </c>
      <c r="F31" s="24">
        <v>17139256</v>
      </c>
      <c r="G31" s="24">
        <v>1240161</v>
      </c>
      <c r="H31" s="24">
        <v>1823013</v>
      </c>
      <c r="I31" s="24">
        <v>1568218</v>
      </c>
      <c r="J31" s="24">
        <v>4631392</v>
      </c>
      <c r="K31" s="24">
        <v>1156724</v>
      </c>
      <c r="L31" s="24">
        <v>1165842</v>
      </c>
      <c r="M31" s="24">
        <v>1112546</v>
      </c>
      <c r="N31" s="24">
        <v>3435112</v>
      </c>
      <c r="O31" s="24"/>
      <c r="P31" s="24"/>
      <c r="Q31" s="24"/>
      <c r="R31" s="24"/>
      <c r="S31" s="24"/>
      <c r="T31" s="24"/>
      <c r="U31" s="24"/>
      <c r="V31" s="24"/>
      <c r="W31" s="24">
        <v>8066504</v>
      </c>
      <c r="X31" s="24">
        <v>8566200</v>
      </c>
      <c r="Y31" s="24">
        <v>-499696</v>
      </c>
      <c r="Z31" s="6">
        <v>-5.83</v>
      </c>
      <c r="AA31" s="22">
        <v>17139256</v>
      </c>
    </row>
    <row r="32" spans="1:27" ht="13.5">
      <c r="A32" s="2" t="s">
        <v>36</v>
      </c>
      <c r="B32" s="3"/>
      <c r="C32" s="19">
        <f aca="true" t="shared" si="6" ref="C32:Y32">SUM(C33:C37)</f>
        <v>43804468</v>
      </c>
      <c r="D32" s="19">
        <f>SUM(D33:D37)</f>
        <v>0</v>
      </c>
      <c r="E32" s="20">
        <f t="shared" si="6"/>
        <v>41518364</v>
      </c>
      <c r="F32" s="21">
        <f t="shared" si="6"/>
        <v>41518364</v>
      </c>
      <c r="G32" s="21">
        <f t="shared" si="6"/>
        <v>2683381</v>
      </c>
      <c r="H32" s="21">
        <f t="shared" si="6"/>
        <v>3127856</v>
      </c>
      <c r="I32" s="21">
        <f t="shared" si="6"/>
        <v>3449975</v>
      </c>
      <c r="J32" s="21">
        <f t="shared" si="6"/>
        <v>9261212</v>
      </c>
      <c r="K32" s="21">
        <f t="shared" si="6"/>
        <v>3291485</v>
      </c>
      <c r="L32" s="21">
        <f t="shared" si="6"/>
        <v>2944588</v>
      </c>
      <c r="M32" s="21">
        <f t="shared" si="6"/>
        <v>4294700</v>
      </c>
      <c r="N32" s="21">
        <f t="shared" si="6"/>
        <v>10530773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19791985</v>
      </c>
      <c r="X32" s="21">
        <f t="shared" si="6"/>
        <v>20750880</v>
      </c>
      <c r="Y32" s="21">
        <f t="shared" si="6"/>
        <v>-958895</v>
      </c>
      <c r="Z32" s="4">
        <f>+IF(X32&lt;&gt;0,+(Y32/X32)*100,0)</f>
        <v>-4.620984748598614</v>
      </c>
      <c r="AA32" s="19">
        <f>SUM(AA33:AA37)</f>
        <v>41518364</v>
      </c>
    </row>
    <row r="33" spans="1:27" ht="13.5">
      <c r="A33" s="5" t="s">
        <v>37</v>
      </c>
      <c r="B33" s="3"/>
      <c r="C33" s="22">
        <v>13677205</v>
      </c>
      <c r="D33" s="22"/>
      <c r="E33" s="23">
        <v>14675687</v>
      </c>
      <c r="F33" s="24">
        <v>14675687</v>
      </c>
      <c r="G33" s="24">
        <v>1032326</v>
      </c>
      <c r="H33" s="24">
        <v>1311414</v>
      </c>
      <c r="I33" s="24">
        <v>1319671</v>
      </c>
      <c r="J33" s="24">
        <v>3663411</v>
      </c>
      <c r="K33" s="24">
        <v>1291253</v>
      </c>
      <c r="L33" s="24">
        <v>860080</v>
      </c>
      <c r="M33" s="24">
        <v>1639584</v>
      </c>
      <c r="N33" s="24">
        <v>3790917</v>
      </c>
      <c r="O33" s="24"/>
      <c r="P33" s="24"/>
      <c r="Q33" s="24"/>
      <c r="R33" s="24"/>
      <c r="S33" s="24"/>
      <c r="T33" s="24"/>
      <c r="U33" s="24"/>
      <c r="V33" s="24"/>
      <c r="W33" s="24">
        <v>7454328</v>
      </c>
      <c r="X33" s="24">
        <v>7334910</v>
      </c>
      <c r="Y33" s="24">
        <v>119418</v>
      </c>
      <c r="Z33" s="6">
        <v>1.63</v>
      </c>
      <c r="AA33" s="22">
        <v>14675687</v>
      </c>
    </row>
    <row r="34" spans="1:27" ht="13.5">
      <c r="A34" s="5" t="s">
        <v>38</v>
      </c>
      <c r="B34" s="3"/>
      <c r="C34" s="22">
        <v>7995399</v>
      </c>
      <c r="D34" s="22"/>
      <c r="E34" s="23">
        <v>10557726</v>
      </c>
      <c r="F34" s="24">
        <v>10557726</v>
      </c>
      <c r="G34" s="24">
        <v>656595</v>
      </c>
      <c r="H34" s="24">
        <v>685422</v>
      </c>
      <c r="I34" s="24">
        <v>848521</v>
      </c>
      <c r="J34" s="24">
        <v>2190538</v>
      </c>
      <c r="K34" s="24">
        <v>776132</v>
      </c>
      <c r="L34" s="24">
        <v>763223</v>
      </c>
      <c r="M34" s="24">
        <v>1190968</v>
      </c>
      <c r="N34" s="24">
        <v>2730323</v>
      </c>
      <c r="O34" s="24"/>
      <c r="P34" s="24"/>
      <c r="Q34" s="24"/>
      <c r="R34" s="24"/>
      <c r="S34" s="24"/>
      <c r="T34" s="24"/>
      <c r="U34" s="24"/>
      <c r="V34" s="24"/>
      <c r="W34" s="24">
        <v>4920861</v>
      </c>
      <c r="X34" s="24">
        <v>5276754</v>
      </c>
      <c r="Y34" s="24">
        <v>-355893</v>
      </c>
      <c r="Z34" s="6">
        <v>-6.74</v>
      </c>
      <c r="AA34" s="22">
        <v>10557726</v>
      </c>
    </row>
    <row r="35" spans="1:27" ht="13.5">
      <c r="A35" s="5" t="s">
        <v>39</v>
      </c>
      <c r="B35" s="3"/>
      <c r="C35" s="22">
        <v>21724684</v>
      </c>
      <c r="D35" s="22"/>
      <c r="E35" s="23">
        <v>16028743</v>
      </c>
      <c r="F35" s="24">
        <v>16028743</v>
      </c>
      <c r="G35" s="24">
        <v>983612</v>
      </c>
      <c r="H35" s="24">
        <v>1136019</v>
      </c>
      <c r="I35" s="24">
        <v>1267518</v>
      </c>
      <c r="J35" s="24">
        <v>3387149</v>
      </c>
      <c r="K35" s="24">
        <v>1213258</v>
      </c>
      <c r="L35" s="24">
        <v>1311371</v>
      </c>
      <c r="M35" s="24">
        <v>1453306</v>
      </c>
      <c r="N35" s="24">
        <v>3977935</v>
      </c>
      <c r="O35" s="24"/>
      <c r="P35" s="24"/>
      <c r="Q35" s="24"/>
      <c r="R35" s="24"/>
      <c r="S35" s="24"/>
      <c r="T35" s="24"/>
      <c r="U35" s="24"/>
      <c r="V35" s="24"/>
      <c r="W35" s="24">
        <v>7365084</v>
      </c>
      <c r="X35" s="24">
        <v>8011164</v>
      </c>
      <c r="Y35" s="24">
        <v>-646080</v>
      </c>
      <c r="Z35" s="6">
        <v>-8.06</v>
      </c>
      <c r="AA35" s="22">
        <v>16028743</v>
      </c>
    </row>
    <row r="36" spans="1:27" ht="13.5">
      <c r="A36" s="5" t="s">
        <v>40</v>
      </c>
      <c r="B36" s="3"/>
      <c r="C36" s="22">
        <v>3708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403472</v>
      </c>
      <c r="D37" s="25"/>
      <c r="E37" s="26">
        <v>256208</v>
      </c>
      <c r="F37" s="27">
        <v>256208</v>
      </c>
      <c r="G37" s="27">
        <v>10848</v>
      </c>
      <c r="H37" s="27">
        <v>-4999</v>
      </c>
      <c r="I37" s="27">
        <v>14265</v>
      </c>
      <c r="J37" s="27">
        <v>20114</v>
      </c>
      <c r="K37" s="27">
        <v>10842</v>
      </c>
      <c r="L37" s="27">
        <v>9914</v>
      </c>
      <c r="M37" s="27">
        <v>10842</v>
      </c>
      <c r="N37" s="27">
        <v>31598</v>
      </c>
      <c r="O37" s="27"/>
      <c r="P37" s="27"/>
      <c r="Q37" s="27"/>
      <c r="R37" s="27"/>
      <c r="S37" s="27"/>
      <c r="T37" s="27"/>
      <c r="U37" s="27"/>
      <c r="V37" s="27"/>
      <c r="W37" s="27">
        <v>51712</v>
      </c>
      <c r="X37" s="27">
        <v>128052</v>
      </c>
      <c r="Y37" s="27">
        <v>-76340</v>
      </c>
      <c r="Z37" s="7">
        <v>-59.62</v>
      </c>
      <c r="AA37" s="25">
        <v>256208</v>
      </c>
    </row>
    <row r="38" spans="1:27" ht="13.5">
      <c r="A38" s="2" t="s">
        <v>42</v>
      </c>
      <c r="B38" s="8"/>
      <c r="C38" s="19">
        <f aca="true" t="shared" si="7" ref="C38:Y38">SUM(C39:C41)</f>
        <v>49614092</v>
      </c>
      <c r="D38" s="19">
        <f>SUM(D39:D41)</f>
        <v>0</v>
      </c>
      <c r="E38" s="20">
        <f t="shared" si="7"/>
        <v>38664528</v>
      </c>
      <c r="F38" s="21">
        <f t="shared" si="7"/>
        <v>38664528</v>
      </c>
      <c r="G38" s="21">
        <f t="shared" si="7"/>
        <v>1643838</v>
      </c>
      <c r="H38" s="21">
        <f t="shared" si="7"/>
        <v>2830663</v>
      </c>
      <c r="I38" s="21">
        <f t="shared" si="7"/>
        <v>3082171</v>
      </c>
      <c r="J38" s="21">
        <f t="shared" si="7"/>
        <v>7556672</v>
      </c>
      <c r="K38" s="21">
        <f t="shared" si="7"/>
        <v>1654014</v>
      </c>
      <c r="L38" s="21">
        <f t="shared" si="7"/>
        <v>3045733</v>
      </c>
      <c r="M38" s="21">
        <f t="shared" si="7"/>
        <v>2247411</v>
      </c>
      <c r="N38" s="21">
        <f t="shared" si="7"/>
        <v>6947158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14503830</v>
      </c>
      <c r="X38" s="21">
        <f t="shared" si="7"/>
        <v>19498745</v>
      </c>
      <c r="Y38" s="21">
        <f t="shared" si="7"/>
        <v>-4994915</v>
      </c>
      <c r="Z38" s="4">
        <f>+IF(X38&lt;&gt;0,+(Y38/X38)*100,0)</f>
        <v>-25.616597375882392</v>
      </c>
      <c r="AA38" s="19">
        <f>SUM(AA39:AA41)</f>
        <v>38664528</v>
      </c>
    </row>
    <row r="39" spans="1:27" ht="13.5">
      <c r="A39" s="5" t="s">
        <v>43</v>
      </c>
      <c r="B39" s="3"/>
      <c r="C39" s="22">
        <v>29419434</v>
      </c>
      <c r="D39" s="22"/>
      <c r="E39" s="23">
        <v>14328041</v>
      </c>
      <c r="F39" s="24">
        <v>14328041</v>
      </c>
      <c r="G39" s="24">
        <v>678655</v>
      </c>
      <c r="H39" s="24">
        <v>1987224</v>
      </c>
      <c r="I39" s="24">
        <v>2056478</v>
      </c>
      <c r="J39" s="24">
        <v>4722357</v>
      </c>
      <c r="K39" s="24">
        <v>776520</v>
      </c>
      <c r="L39" s="24">
        <v>1815149</v>
      </c>
      <c r="M39" s="24">
        <v>973138</v>
      </c>
      <c r="N39" s="24">
        <v>3564807</v>
      </c>
      <c r="O39" s="24"/>
      <c r="P39" s="24"/>
      <c r="Q39" s="24"/>
      <c r="R39" s="24"/>
      <c r="S39" s="24"/>
      <c r="T39" s="24"/>
      <c r="U39" s="24"/>
      <c r="V39" s="24"/>
      <c r="W39" s="24">
        <v>8287164</v>
      </c>
      <c r="X39" s="24">
        <v>7161156</v>
      </c>
      <c r="Y39" s="24">
        <v>1126008</v>
      </c>
      <c r="Z39" s="6">
        <v>15.72</v>
      </c>
      <c r="AA39" s="22">
        <v>14328041</v>
      </c>
    </row>
    <row r="40" spans="1:27" ht="13.5">
      <c r="A40" s="5" t="s">
        <v>44</v>
      </c>
      <c r="B40" s="3"/>
      <c r="C40" s="22">
        <v>20194658</v>
      </c>
      <c r="D40" s="22"/>
      <c r="E40" s="23">
        <v>24336487</v>
      </c>
      <c r="F40" s="24">
        <v>24336487</v>
      </c>
      <c r="G40" s="24">
        <v>965183</v>
      </c>
      <c r="H40" s="24">
        <v>843439</v>
      </c>
      <c r="I40" s="24">
        <v>1025693</v>
      </c>
      <c r="J40" s="24">
        <v>2834315</v>
      </c>
      <c r="K40" s="24">
        <v>877494</v>
      </c>
      <c r="L40" s="24">
        <v>1230584</v>
      </c>
      <c r="M40" s="24">
        <v>1274273</v>
      </c>
      <c r="N40" s="24">
        <v>3382351</v>
      </c>
      <c r="O40" s="24"/>
      <c r="P40" s="24"/>
      <c r="Q40" s="24"/>
      <c r="R40" s="24"/>
      <c r="S40" s="24"/>
      <c r="T40" s="24"/>
      <c r="U40" s="24"/>
      <c r="V40" s="24"/>
      <c r="W40" s="24">
        <v>6216666</v>
      </c>
      <c r="X40" s="24">
        <v>12337589</v>
      </c>
      <c r="Y40" s="24">
        <v>-6120923</v>
      </c>
      <c r="Z40" s="6">
        <v>-49.61</v>
      </c>
      <c r="AA40" s="22">
        <v>24336487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146730099</v>
      </c>
      <c r="D42" s="19">
        <f>SUM(D43:D46)</f>
        <v>0</v>
      </c>
      <c r="E42" s="20">
        <f t="shared" si="8"/>
        <v>149224006</v>
      </c>
      <c r="F42" s="21">
        <f t="shared" si="8"/>
        <v>149224006</v>
      </c>
      <c r="G42" s="21">
        <f t="shared" si="8"/>
        <v>9787568</v>
      </c>
      <c r="H42" s="21">
        <f t="shared" si="8"/>
        <v>13761630</v>
      </c>
      <c r="I42" s="21">
        <f t="shared" si="8"/>
        <v>12042576</v>
      </c>
      <c r="J42" s="21">
        <f t="shared" si="8"/>
        <v>35591774</v>
      </c>
      <c r="K42" s="21">
        <f t="shared" si="8"/>
        <v>8256437</v>
      </c>
      <c r="L42" s="21">
        <f t="shared" si="8"/>
        <v>8706289</v>
      </c>
      <c r="M42" s="21">
        <f t="shared" si="8"/>
        <v>9421803</v>
      </c>
      <c r="N42" s="21">
        <f t="shared" si="8"/>
        <v>26384529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61976303</v>
      </c>
      <c r="X42" s="21">
        <f t="shared" si="8"/>
        <v>74489756</v>
      </c>
      <c r="Y42" s="21">
        <f t="shared" si="8"/>
        <v>-12513453</v>
      </c>
      <c r="Z42" s="4">
        <f>+IF(X42&lt;&gt;0,+(Y42/X42)*100,0)</f>
        <v>-16.798891111953704</v>
      </c>
      <c r="AA42" s="19">
        <f>SUM(AA43:AA46)</f>
        <v>149224006</v>
      </c>
    </row>
    <row r="43" spans="1:27" ht="13.5">
      <c r="A43" s="5" t="s">
        <v>47</v>
      </c>
      <c r="B43" s="3"/>
      <c r="C43" s="22">
        <v>73344551</v>
      </c>
      <c r="D43" s="22"/>
      <c r="E43" s="23">
        <v>80356417</v>
      </c>
      <c r="F43" s="24">
        <v>80356417</v>
      </c>
      <c r="G43" s="24">
        <v>8298516</v>
      </c>
      <c r="H43" s="24">
        <v>8681903</v>
      </c>
      <c r="I43" s="24">
        <v>8006903</v>
      </c>
      <c r="J43" s="24">
        <v>24987322</v>
      </c>
      <c r="K43" s="24">
        <v>4929713</v>
      </c>
      <c r="L43" s="24">
        <v>5397603</v>
      </c>
      <c r="M43" s="24">
        <v>4900803</v>
      </c>
      <c r="N43" s="24">
        <v>15228119</v>
      </c>
      <c r="O43" s="24"/>
      <c r="P43" s="24"/>
      <c r="Q43" s="24"/>
      <c r="R43" s="24"/>
      <c r="S43" s="24"/>
      <c r="T43" s="24"/>
      <c r="U43" s="24"/>
      <c r="V43" s="24"/>
      <c r="W43" s="24">
        <v>40215441</v>
      </c>
      <c r="X43" s="24">
        <v>39969150</v>
      </c>
      <c r="Y43" s="24">
        <v>246291</v>
      </c>
      <c r="Z43" s="6">
        <v>0.62</v>
      </c>
      <c r="AA43" s="22">
        <v>80356417</v>
      </c>
    </row>
    <row r="44" spans="1:27" ht="13.5">
      <c r="A44" s="5" t="s">
        <v>48</v>
      </c>
      <c r="B44" s="3"/>
      <c r="C44" s="22">
        <v>45599697</v>
      </c>
      <c r="D44" s="22"/>
      <c r="E44" s="23">
        <v>47979125</v>
      </c>
      <c r="F44" s="24">
        <v>47979125</v>
      </c>
      <c r="G44" s="24">
        <v>193106</v>
      </c>
      <c r="H44" s="24">
        <v>3710048</v>
      </c>
      <c r="I44" s="24">
        <v>2360520</v>
      </c>
      <c r="J44" s="24">
        <v>6263674</v>
      </c>
      <c r="K44" s="24">
        <v>1920086</v>
      </c>
      <c r="L44" s="24">
        <v>1857149</v>
      </c>
      <c r="M44" s="24">
        <v>1907728</v>
      </c>
      <c r="N44" s="24">
        <v>5684963</v>
      </c>
      <c r="O44" s="24"/>
      <c r="P44" s="24"/>
      <c r="Q44" s="24"/>
      <c r="R44" s="24"/>
      <c r="S44" s="24"/>
      <c r="T44" s="24"/>
      <c r="U44" s="24"/>
      <c r="V44" s="24"/>
      <c r="W44" s="24">
        <v>11948637</v>
      </c>
      <c r="X44" s="24">
        <v>24080552</v>
      </c>
      <c r="Y44" s="24">
        <v>-12131915</v>
      </c>
      <c r="Z44" s="6">
        <v>-50.38</v>
      </c>
      <c r="AA44" s="22">
        <v>47979125</v>
      </c>
    </row>
    <row r="45" spans="1:27" ht="13.5">
      <c r="A45" s="5" t="s">
        <v>49</v>
      </c>
      <c r="B45" s="3"/>
      <c r="C45" s="25"/>
      <c r="D45" s="25"/>
      <c r="E45" s="26">
        <v>4724319</v>
      </c>
      <c r="F45" s="27">
        <v>4724319</v>
      </c>
      <c r="G45" s="27">
        <v>223169</v>
      </c>
      <c r="H45" s="27">
        <v>248764</v>
      </c>
      <c r="I45" s="27">
        <v>350671</v>
      </c>
      <c r="J45" s="27">
        <v>822604</v>
      </c>
      <c r="K45" s="27">
        <v>265627</v>
      </c>
      <c r="L45" s="27">
        <v>307870</v>
      </c>
      <c r="M45" s="27">
        <v>812720</v>
      </c>
      <c r="N45" s="27">
        <v>1386217</v>
      </c>
      <c r="O45" s="27"/>
      <c r="P45" s="27"/>
      <c r="Q45" s="27"/>
      <c r="R45" s="27"/>
      <c r="S45" s="27"/>
      <c r="T45" s="27"/>
      <c r="U45" s="27"/>
      <c r="V45" s="27"/>
      <c r="W45" s="27">
        <v>2208821</v>
      </c>
      <c r="X45" s="27">
        <v>2361216</v>
      </c>
      <c r="Y45" s="27">
        <v>-152395</v>
      </c>
      <c r="Z45" s="7">
        <v>-6.45</v>
      </c>
      <c r="AA45" s="25">
        <v>4724319</v>
      </c>
    </row>
    <row r="46" spans="1:27" ht="13.5">
      <c r="A46" s="5" t="s">
        <v>50</v>
      </c>
      <c r="B46" s="3"/>
      <c r="C46" s="22">
        <v>27785851</v>
      </c>
      <c r="D46" s="22"/>
      <c r="E46" s="23">
        <v>16164145</v>
      </c>
      <c r="F46" s="24">
        <v>16164145</v>
      </c>
      <c r="G46" s="24">
        <v>1072777</v>
      </c>
      <c r="H46" s="24">
        <v>1120915</v>
      </c>
      <c r="I46" s="24">
        <v>1324482</v>
      </c>
      <c r="J46" s="24">
        <v>3518174</v>
      </c>
      <c r="K46" s="24">
        <v>1141011</v>
      </c>
      <c r="L46" s="24">
        <v>1143667</v>
      </c>
      <c r="M46" s="24">
        <v>1800552</v>
      </c>
      <c r="N46" s="24">
        <v>4085230</v>
      </c>
      <c r="O46" s="24"/>
      <c r="P46" s="24"/>
      <c r="Q46" s="24"/>
      <c r="R46" s="24"/>
      <c r="S46" s="24"/>
      <c r="T46" s="24"/>
      <c r="U46" s="24"/>
      <c r="V46" s="24"/>
      <c r="W46" s="24">
        <v>7603404</v>
      </c>
      <c r="X46" s="24">
        <v>8078838</v>
      </c>
      <c r="Y46" s="24">
        <v>-475434</v>
      </c>
      <c r="Z46" s="6">
        <v>-5.88</v>
      </c>
      <c r="AA46" s="22">
        <v>16164145</v>
      </c>
    </row>
    <row r="47" spans="1:27" ht="13.5">
      <c r="A47" s="2" t="s">
        <v>51</v>
      </c>
      <c r="B47" s="8" t="s">
        <v>52</v>
      </c>
      <c r="C47" s="19">
        <v>3664330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296009145</v>
      </c>
      <c r="D48" s="40">
        <f>+D28+D32+D38+D42+D47</f>
        <v>0</v>
      </c>
      <c r="E48" s="41">
        <f t="shared" si="9"/>
        <v>294000528</v>
      </c>
      <c r="F48" s="42">
        <f t="shared" si="9"/>
        <v>294000528</v>
      </c>
      <c r="G48" s="42">
        <f t="shared" si="9"/>
        <v>18394694</v>
      </c>
      <c r="H48" s="42">
        <f t="shared" si="9"/>
        <v>25286823</v>
      </c>
      <c r="I48" s="42">
        <f t="shared" si="9"/>
        <v>24175245</v>
      </c>
      <c r="J48" s="42">
        <f t="shared" si="9"/>
        <v>67856762</v>
      </c>
      <c r="K48" s="42">
        <f t="shared" si="9"/>
        <v>19913969</v>
      </c>
      <c r="L48" s="42">
        <f t="shared" si="9"/>
        <v>19167801</v>
      </c>
      <c r="M48" s="42">
        <f t="shared" si="9"/>
        <v>20846112</v>
      </c>
      <c r="N48" s="42">
        <f t="shared" si="9"/>
        <v>59927882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127784644</v>
      </c>
      <c r="X48" s="42">
        <f t="shared" si="9"/>
        <v>147023275</v>
      </c>
      <c r="Y48" s="42">
        <f t="shared" si="9"/>
        <v>-19238631</v>
      </c>
      <c r="Z48" s="43">
        <f>+IF(X48&lt;&gt;0,+(Y48/X48)*100,0)</f>
        <v>-13.08543222153091</v>
      </c>
      <c r="AA48" s="40">
        <f>+AA28+AA32+AA38+AA42+AA47</f>
        <v>294000528</v>
      </c>
    </row>
    <row r="49" spans="1:27" ht="13.5">
      <c r="A49" s="14" t="s">
        <v>58</v>
      </c>
      <c r="B49" s="15"/>
      <c r="C49" s="44">
        <f aca="true" t="shared" si="10" ref="C49:Y49">+C25-C48</f>
        <v>45998491</v>
      </c>
      <c r="D49" s="44">
        <f>+D25-D48</f>
        <v>0</v>
      </c>
      <c r="E49" s="45">
        <f t="shared" si="10"/>
        <v>105342030</v>
      </c>
      <c r="F49" s="46">
        <f t="shared" si="10"/>
        <v>105342030</v>
      </c>
      <c r="G49" s="46">
        <f t="shared" si="10"/>
        <v>50748226</v>
      </c>
      <c r="H49" s="46">
        <f t="shared" si="10"/>
        <v>-3571789</v>
      </c>
      <c r="I49" s="46">
        <f t="shared" si="10"/>
        <v>3065627</v>
      </c>
      <c r="J49" s="46">
        <f t="shared" si="10"/>
        <v>50242064</v>
      </c>
      <c r="K49" s="46">
        <f t="shared" si="10"/>
        <v>-6742237</v>
      </c>
      <c r="L49" s="46">
        <f t="shared" si="10"/>
        <v>25598097</v>
      </c>
      <c r="M49" s="46">
        <f t="shared" si="10"/>
        <v>2040805</v>
      </c>
      <c r="N49" s="46">
        <f t="shared" si="10"/>
        <v>20896665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71138729</v>
      </c>
      <c r="X49" s="46">
        <f>IF(F25=F48,0,X25-X48)</f>
        <v>67263939</v>
      </c>
      <c r="Y49" s="46">
        <f t="shared" si="10"/>
        <v>3874790</v>
      </c>
      <c r="Z49" s="47">
        <f>+IF(X49&lt;&gt;0,+(Y49/X49)*100,0)</f>
        <v>5.760575514318304</v>
      </c>
      <c r="AA49" s="44">
        <f>+AA25-AA48</f>
        <v>105342030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90299325</v>
      </c>
      <c r="D5" s="19">
        <f>SUM(D6:D8)</f>
        <v>0</v>
      </c>
      <c r="E5" s="20">
        <f t="shared" si="0"/>
        <v>71433900</v>
      </c>
      <c r="F5" s="21">
        <f t="shared" si="0"/>
        <v>71433900</v>
      </c>
      <c r="G5" s="21">
        <f t="shared" si="0"/>
        <v>40219961</v>
      </c>
      <c r="H5" s="21">
        <f t="shared" si="0"/>
        <v>1860817</v>
      </c>
      <c r="I5" s="21">
        <f t="shared" si="0"/>
        <v>1808643</v>
      </c>
      <c r="J5" s="21">
        <f t="shared" si="0"/>
        <v>43889421</v>
      </c>
      <c r="K5" s="21">
        <f t="shared" si="0"/>
        <v>2071081</v>
      </c>
      <c r="L5" s="21">
        <f t="shared" si="0"/>
        <v>18001108</v>
      </c>
      <c r="M5" s="21">
        <f t="shared" si="0"/>
        <v>10098049</v>
      </c>
      <c r="N5" s="21">
        <f t="shared" si="0"/>
        <v>30170238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74059659</v>
      </c>
      <c r="X5" s="21">
        <f t="shared" si="0"/>
        <v>45329000</v>
      </c>
      <c r="Y5" s="21">
        <f t="shared" si="0"/>
        <v>28730659</v>
      </c>
      <c r="Z5" s="4">
        <f>+IF(X5&lt;&gt;0,+(Y5/X5)*100,0)</f>
        <v>63.38251229896975</v>
      </c>
      <c r="AA5" s="19">
        <f>SUM(AA6:AA8)</f>
        <v>71433900</v>
      </c>
    </row>
    <row r="6" spans="1:27" ht="13.5">
      <c r="A6" s="5" t="s">
        <v>33</v>
      </c>
      <c r="B6" s="3"/>
      <c r="C6" s="22">
        <v>25105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90274220</v>
      </c>
      <c r="D7" s="25"/>
      <c r="E7" s="26">
        <v>71433900</v>
      </c>
      <c r="F7" s="27">
        <v>71433900</v>
      </c>
      <c r="G7" s="27">
        <v>40219961</v>
      </c>
      <c r="H7" s="27">
        <v>1860817</v>
      </c>
      <c r="I7" s="27">
        <v>1808643</v>
      </c>
      <c r="J7" s="27">
        <v>43889421</v>
      </c>
      <c r="K7" s="27">
        <v>2071081</v>
      </c>
      <c r="L7" s="27">
        <v>18001108</v>
      </c>
      <c r="M7" s="27">
        <v>10098049</v>
      </c>
      <c r="N7" s="27">
        <v>30170238</v>
      </c>
      <c r="O7" s="27"/>
      <c r="P7" s="27"/>
      <c r="Q7" s="27"/>
      <c r="R7" s="27"/>
      <c r="S7" s="27"/>
      <c r="T7" s="27"/>
      <c r="U7" s="27"/>
      <c r="V7" s="27"/>
      <c r="W7" s="27">
        <v>74059659</v>
      </c>
      <c r="X7" s="27">
        <v>45329000</v>
      </c>
      <c r="Y7" s="27">
        <v>28730659</v>
      </c>
      <c r="Z7" s="7">
        <v>63.38</v>
      </c>
      <c r="AA7" s="25">
        <v>71433900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161717</v>
      </c>
      <c r="D9" s="19">
        <f>SUM(D10:D14)</f>
        <v>0</v>
      </c>
      <c r="E9" s="20">
        <f t="shared" si="1"/>
        <v>850100</v>
      </c>
      <c r="F9" s="21">
        <f t="shared" si="1"/>
        <v>850100</v>
      </c>
      <c r="G9" s="21">
        <f t="shared" si="1"/>
        <v>4098</v>
      </c>
      <c r="H9" s="21">
        <f t="shared" si="1"/>
        <v>2597</v>
      </c>
      <c r="I9" s="21">
        <f t="shared" si="1"/>
        <v>4300</v>
      </c>
      <c r="J9" s="21">
        <f t="shared" si="1"/>
        <v>10995</v>
      </c>
      <c r="K9" s="21">
        <f t="shared" si="1"/>
        <v>1225</v>
      </c>
      <c r="L9" s="21">
        <f t="shared" si="1"/>
        <v>1312</v>
      </c>
      <c r="M9" s="21">
        <f t="shared" si="1"/>
        <v>2936</v>
      </c>
      <c r="N9" s="21">
        <f t="shared" si="1"/>
        <v>5473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16468</v>
      </c>
      <c r="X9" s="21">
        <f t="shared" si="1"/>
        <v>13998</v>
      </c>
      <c r="Y9" s="21">
        <f t="shared" si="1"/>
        <v>2470</v>
      </c>
      <c r="Z9" s="4">
        <f>+IF(X9&lt;&gt;0,+(Y9/X9)*100,0)</f>
        <v>17.64537791113016</v>
      </c>
      <c r="AA9" s="19">
        <f>SUM(AA10:AA14)</f>
        <v>850100</v>
      </c>
    </row>
    <row r="10" spans="1:27" ht="13.5">
      <c r="A10" s="5" t="s">
        <v>37</v>
      </c>
      <c r="B10" s="3"/>
      <c r="C10" s="22">
        <v>32608</v>
      </c>
      <c r="D10" s="22"/>
      <c r="E10" s="23">
        <v>850100</v>
      </c>
      <c r="F10" s="24">
        <v>850100</v>
      </c>
      <c r="G10" s="24">
        <v>4098</v>
      </c>
      <c r="H10" s="24">
        <v>2597</v>
      </c>
      <c r="I10" s="24">
        <v>4300</v>
      </c>
      <c r="J10" s="24">
        <v>10995</v>
      </c>
      <c r="K10" s="24">
        <v>1225</v>
      </c>
      <c r="L10" s="24">
        <v>1312</v>
      </c>
      <c r="M10" s="24">
        <v>2936</v>
      </c>
      <c r="N10" s="24">
        <v>5473</v>
      </c>
      <c r="O10" s="24"/>
      <c r="P10" s="24"/>
      <c r="Q10" s="24"/>
      <c r="R10" s="24"/>
      <c r="S10" s="24"/>
      <c r="T10" s="24"/>
      <c r="U10" s="24"/>
      <c r="V10" s="24"/>
      <c r="W10" s="24">
        <v>16468</v>
      </c>
      <c r="X10" s="24">
        <v>13998</v>
      </c>
      <c r="Y10" s="24">
        <v>2470</v>
      </c>
      <c r="Z10" s="6">
        <v>17.65</v>
      </c>
      <c r="AA10" s="22">
        <v>850100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129109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14540875</v>
      </c>
      <c r="D15" s="19">
        <f>SUM(D16:D18)</f>
        <v>0</v>
      </c>
      <c r="E15" s="20">
        <f t="shared" si="2"/>
        <v>15550</v>
      </c>
      <c r="F15" s="21">
        <f t="shared" si="2"/>
        <v>15550</v>
      </c>
      <c r="G15" s="21">
        <f t="shared" si="2"/>
        <v>439</v>
      </c>
      <c r="H15" s="21">
        <f t="shared" si="2"/>
        <v>892</v>
      </c>
      <c r="I15" s="21">
        <f t="shared" si="2"/>
        <v>2410</v>
      </c>
      <c r="J15" s="21">
        <f t="shared" si="2"/>
        <v>3741</v>
      </c>
      <c r="K15" s="21">
        <f t="shared" si="2"/>
        <v>2207</v>
      </c>
      <c r="L15" s="21">
        <f t="shared" si="2"/>
        <v>619</v>
      </c>
      <c r="M15" s="21">
        <f t="shared" si="2"/>
        <v>105</v>
      </c>
      <c r="N15" s="21">
        <f t="shared" si="2"/>
        <v>2931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6672</v>
      </c>
      <c r="X15" s="21">
        <f t="shared" si="2"/>
        <v>8040</v>
      </c>
      <c r="Y15" s="21">
        <f t="shared" si="2"/>
        <v>-1368</v>
      </c>
      <c r="Z15" s="4">
        <f>+IF(X15&lt;&gt;0,+(Y15/X15)*100,0)</f>
        <v>-17.01492537313433</v>
      </c>
      <c r="AA15" s="19">
        <f>SUM(AA16:AA18)</f>
        <v>15550</v>
      </c>
    </row>
    <row r="16" spans="1:27" ht="13.5">
      <c r="A16" s="5" t="s">
        <v>43</v>
      </c>
      <c r="B16" s="3"/>
      <c r="C16" s="22">
        <v>9505</v>
      </c>
      <c r="D16" s="22"/>
      <c r="E16" s="23">
        <v>15550</v>
      </c>
      <c r="F16" s="24">
        <v>15550</v>
      </c>
      <c r="G16" s="24">
        <v>439</v>
      </c>
      <c r="H16" s="24">
        <v>892</v>
      </c>
      <c r="I16" s="24">
        <v>2410</v>
      </c>
      <c r="J16" s="24">
        <v>3741</v>
      </c>
      <c r="K16" s="24">
        <v>2207</v>
      </c>
      <c r="L16" s="24">
        <v>619</v>
      </c>
      <c r="M16" s="24">
        <v>105</v>
      </c>
      <c r="N16" s="24">
        <v>2931</v>
      </c>
      <c r="O16" s="24"/>
      <c r="P16" s="24"/>
      <c r="Q16" s="24"/>
      <c r="R16" s="24"/>
      <c r="S16" s="24"/>
      <c r="T16" s="24"/>
      <c r="U16" s="24"/>
      <c r="V16" s="24"/>
      <c r="W16" s="24">
        <v>6672</v>
      </c>
      <c r="X16" s="24">
        <v>8040</v>
      </c>
      <c r="Y16" s="24">
        <v>-1368</v>
      </c>
      <c r="Z16" s="6">
        <v>-17.01</v>
      </c>
      <c r="AA16" s="22">
        <v>15550</v>
      </c>
    </row>
    <row r="17" spans="1:27" ht="13.5">
      <c r="A17" s="5" t="s">
        <v>44</v>
      </c>
      <c r="B17" s="3"/>
      <c r="C17" s="22">
        <v>14531370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35937180</v>
      </c>
      <c r="D19" s="19">
        <f>SUM(D20:D23)</f>
        <v>0</v>
      </c>
      <c r="E19" s="20">
        <f t="shared" si="3"/>
        <v>38220000</v>
      </c>
      <c r="F19" s="21">
        <f t="shared" si="3"/>
        <v>38220000</v>
      </c>
      <c r="G19" s="21">
        <f t="shared" si="3"/>
        <v>3958318</v>
      </c>
      <c r="H19" s="21">
        <f t="shared" si="3"/>
        <v>3386756</v>
      </c>
      <c r="I19" s="21">
        <f t="shared" si="3"/>
        <v>3298773</v>
      </c>
      <c r="J19" s="21">
        <f t="shared" si="3"/>
        <v>10643847</v>
      </c>
      <c r="K19" s="21">
        <f t="shared" si="3"/>
        <v>3989284</v>
      </c>
      <c r="L19" s="21">
        <f t="shared" si="3"/>
        <v>2706256</v>
      </c>
      <c r="M19" s="21">
        <f t="shared" si="3"/>
        <v>3462606</v>
      </c>
      <c r="N19" s="21">
        <f t="shared" si="3"/>
        <v>10158146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20801993</v>
      </c>
      <c r="X19" s="21">
        <f t="shared" si="3"/>
        <v>19268000</v>
      </c>
      <c r="Y19" s="21">
        <f t="shared" si="3"/>
        <v>1533993</v>
      </c>
      <c r="Z19" s="4">
        <f>+IF(X19&lt;&gt;0,+(Y19/X19)*100,0)</f>
        <v>7.961350425576084</v>
      </c>
      <c r="AA19" s="19">
        <f>SUM(AA20:AA23)</f>
        <v>38220000</v>
      </c>
    </row>
    <row r="20" spans="1:27" ht="13.5">
      <c r="A20" s="5" t="s">
        <v>47</v>
      </c>
      <c r="B20" s="3"/>
      <c r="C20" s="22">
        <v>16705436</v>
      </c>
      <c r="D20" s="22"/>
      <c r="E20" s="23">
        <v>20020000</v>
      </c>
      <c r="F20" s="24">
        <v>20020000</v>
      </c>
      <c r="G20" s="24">
        <v>2219617</v>
      </c>
      <c r="H20" s="24">
        <v>1682189</v>
      </c>
      <c r="I20" s="24">
        <v>1597828</v>
      </c>
      <c r="J20" s="24">
        <v>5499634</v>
      </c>
      <c r="K20" s="24">
        <v>2205630</v>
      </c>
      <c r="L20" s="24">
        <v>830555</v>
      </c>
      <c r="M20" s="24">
        <v>1868313</v>
      </c>
      <c r="N20" s="24">
        <v>4904498</v>
      </c>
      <c r="O20" s="24"/>
      <c r="P20" s="24"/>
      <c r="Q20" s="24"/>
      <c r="R20" s="24"/>
      <c r="S20" s="24"/>
      <c r="T20" s="24"/>
      <c r="U20" s="24"/>
      <c r="V20" s="24"/>
      <c r="W20" s="24">
        <v>10404132</v>
      </c>
      <c r="X20" s="24">
        <v>10150000</v>
      </c>
      <c r="Y20" s="24">
        <v>254132</v>
      </c>
      <c r="Z20" s="6">
        <v>2.5</v>
      </c>
      <c r="AA20" s="22">
        <v>20020000</v>
      </c>
    </row>
    <row r="21" spans="1:27" ht="13.5">
      <c r="A21" s="5" t="s">
        <v>48</v>
      </c>
      <c r="B21" s="3"/>
      <c r="C21" s="22">
        <v>11337751</v>
      </c>
      <c r="D21" s="22"/>
      <c r="E21" s="23">
        <v>10000000</v>
      </c>
      <c r="F21" s="24">
        <v>10000000</v>
      </c>
      <c r="G21" s="24">
        <v>1033347</v>
      </c>
      <c r="H21" s="24">
        <v>938122</v>
      </c>
      <c r="I21" s="24">
        <v>953986</v>
      </c>
      <c r="J21" s="24">
        <v>2925455</v>
      </c>
      <c r="K21" s="24">
        <v>1024442</v>
      </c>
      <c r="L21" s="24">
        <v>1163328</v>
      </c>
      <c r="M21" s="24">
        <v>937718</v>
      </c>
      <c r="N21" s="24">
        <v>3125488</v>
      </c>
      <c r="O21" s="24"/>
      <c r="P21" s="24"/>
      <c r="Q21" s="24"/>
      <c r="R21" s="24"/>
      <c r="S21" s="24"/>
      <c r="T21" s="24"/>
      <c r="U21" s="24"/>
      <c r="V21" s="24"/>
      <c r="W21" s="24">
        <v>6050943</v>
      </c>
      <c r="X21" s="24">
        <v>5020000</v>
      </c>
      <c r="Y21" s="24">
        <v>1030943</v>
      </c>
      <c r="Z21" s="6">
        <v>20.54</v>
      </c>
      <c r="AA21" s="22">
        <v>10000000</v>
      </c>
    </row>
    <row r="22" spans="1:27" ht="13.5">
      <c r="A22" s="5" t="s">
        <v>49</v>
      </c>
      <c r="B22" s="3"/>
      <c r="C22" s="25">
        <v>2624706</v>
      </c>
      <c r="D22" s="25"/>
      <c r="E22" s="26">
        <v>2200000</v>
      </c>
      <c r="F22" s="27">
        <v>2200000</v>
      </c>
      <c r="G22" s="27">
        <v>170987</v>
      </c>
      <c r="H22" s="27">
        <v>235585</v>
      </c>
      <c r="I22" s="27">
        <v>200833</v>
      </c>
      <c r="J22" s="27">
        <v>607405</v>
      </c>
      <c r="K22" s="27">
        <v>225848</v>
      </c>
      <c r="L22" s="27">
        <v>179181</v>
      </c>
      <c r="M22" s="27">
        <v>150108</v>
      </c>
      <c r="N22" s="27">
        <v>555137</v>
      </c>
      <c r="O22" s="27"/>
      <c r="P22" s="27"/>
      <c r="Q22" s="27"/>
      <c r="R22" s="27"/>
      <c r="S22" s="27"/>
      <c r="T22" s="27"/>
      <c r="U22" s="27"/>
      <c r="V22" s="27"/>
      <c r="W22" s="27">
        <v>1162542</v>
      </c>
      <c r="X22" s="27">
        <v>1098000</v>
      </c>
      <c r="Y22" s="27">
        <v>64542</v>
      </c>
      <c r="Z22" s="7">
        <v>5.88</v>
      </c>
      <c r="AA22" s="25">
        <v>2200000</v>
      </c>
    </row>
    <row r="23" spans="1:27" ht="13.5">
      <c r="A23" s="5" t="s">
        <v>50</v>
      </c>
      <c r="B23" s="3"/>
      <c r="C23" s="22">
        <v>5269287</v>
      </c>
      <c r="D23" s="22"/>
      <c r="E23" s="23">
        <v>6000000</v>
      </c>
      <c r="F23" s="24">
        <v>6000000</v>
      </c>
      <c r="G23" s="24">
        <v>534367</v>
      </c>
      <c r="H23" s="24">
        <v>530860</v>
      </c>
      <c r="I23" s="24">
        <v>546126</v>
      </c>
      <c r="J23" s="24">
        <v>1611353</v>
      </c>
      <c r="K23" s="24">
        <v>533364</v>
      </c>
      <c r="L23" s="24">
        <v>533192</v>
      </c>
      <c r="M23" s="24">
        <v>506467</v>
      </c>
      <c r="N23" s="24">
        <v>1573023</v>
      </c>
      <c r="O23" s="24"/>
      <c r="P23" s="24"/>
      <c r="Q23" s="24"/>
      <c r="R23" s="24"/>
      <c r="S23" s="24"/>
      <c r="T23" s="24"/>
      <c r="U23" s="24"/>
      <c r="V23" s="24"/>
      <c r="W23" s="24">
        <v>3184376</v>
      </c>
      <c r="X23" s="24">
        <v>3000000</v>
      </c>
      <c r="Y23" s="24">
        <v>184376</v>
      </c>
      <c r="Z23" s="6">
        <v>6.15</v>
      </c>
      <c r="AA23" s="22">
        <v>6000000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140939097</v>
      </c>
      <c r="D25" s="40">
        <f>+D5+D9+D15+D19+D24</f>
        <v>0</v>
      </c>
      <c r="E25" s="41">
        <f t="shared" si="4"/>
        <v>110519550</v>
      </c>
      <c r="F25" s="42">
        <f t="shared" si="4"/>
        <v>110519550</v>
      </c>
      <c r="G25" s="42">
        <f t="shared" si="4"/>
        <v>44182816</v>
      </c>
      <c r="H25" s="42">
        <f t="shared" si="4"/>
        <v>5251062</v>
      </c>
      <c r="I25" s="42">
        <f t="shared" si="4"/>
        <v>5114126</v>
      </c>
      <c r="J25" s="42">
        <f t="shared" si="4"/>
        <v>54548004</v>
      </c>
      <c r="K25" s="42">
        <f t="shared" si="4"/>
        <v>6063797</v>
      </c>
      <c r="L25" s="42">
        <f t="shared" si="4"/>
        <v>20709295</v>
      </c>
      <c r="M25" s="42">
        <f t="shared" si="4"/>
        <v>13563696</v>
      </c>
      <c r="N25" s="42">
        <f t="shared" si="4"/>
        <v>40336788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94884792</v>
      </c>
      <c r="X25" s="42">
        <f t="shared" si="4"/>
        <v>64619038</v>
      </c>
      <c r="Y25" s="42">
        <f t="shared" si="4"/>
        <v>30265754</v>
      </c>
      <c r="Z25" s="43">
        <f>+IF(X25&lt;&gt;0,+(Y25/X25)*100,0)</f>
        <v>46.83720918284175</v>
      </c>
      <c r="AA25" s="40">
        <f>+AA5+AA9+AA15+AA19+AA24</f>
        <v>110519550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64637228</v>
      </c>
      <c r="D28" s="19">
        <f>SUM(D29:D31)</f>
        <v>0</v>
      </c>
      <c r="E28" s="20">
        <f t="shared" si="5"/>
        <v>47995297</v>
      </c>
      <c r="F28" s="21">
        <f t="shared" si="5"/>
        <v>47995297</v>
      </c>
      <c r="G28" s="21">
        <f t="shared" si="5"/>
        <v>6549102</v>
      </c>
      <c r="H28" s="21">
        <f t="shared" si="5"/>
        <v>3864915</v>
      </c>
      <c r="I28" s="21">
        <f t="shared" si="5"/>
        <v>4092766</v>
      </c>
      <c r="J28" s="21">
        <f t="shared" si="5"/>
        <v>14506783</v>
      </c>
      <c r="K28" s="21">
        <f t="shared" si="5"/>
        <v>3031600</v>
      </c>
      <c r="L28" s="21">
        <f t="shared" si="5"/>
        <v>2668288</v>
      </c>
      <c r="M28" s="21">
        <f t="shared" si="5"/>
        <v>3303958</v>
      </c>
      <c r="N28" s="21">
        <f t="shared" si="5"/>
        <v>9003846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23510629</v>
      </c>
      <c r="X28" s="21">
        <f t="shared" si="5"/>
        <v>23748000</v>
      </c>
      <c r="Y28" s="21">
        <f t="shared" si="5"/>
        <v>-237371</v>
      </c>
      <c r="Z28" s="4">
        <f>+IF(X28&lt;&gt;0,+(Y28/X28)*100,0)</f>
        <v>-0.9995410139801246</v>
      </c>
      <c r="AA28" s="19">
        <f>SUM(AA29:AA31)</f>
        <v>47995297</v>
      </c>
    </row>
    <row r="29" spans="1:27" ht="13.5">
      <c r="A29" s="5" t="s">
        <v>33</v>
      </c>
      <c r="B29" s="3"/>
      <c r="C29" s="22">
        <v>9096932</v>
      </c>
      <c r="D29" s="22"/>
      <c r="E29" s="23">
        <v>13380269</v>
      </c>
      <c r="F29" s="24">
        <v>13380269</v>
      </c>
      <c r="G29" s="24">
        <v>1257553</v>
      </c>
      <c r="H29" s="24">
        <v>858362</v>
      </c>
      <c r="I29" s="24">
        <v>966519</v>
      </c>
      <c r="J29" s="24">
        <v>3082434</v>
      </c>
      <c r="K29" s="24">
        <v>1180445</v>
      </c>
      <c r="L29" s="24">
        <v>536201</v>
      </c>
      <c r="M29" s="24">
        <v>872103</v>
      </c>
      <c r="N29" s="24">
        <v>2588749</v>
      </c>
      <c r="O29" s="24"/>
      <c r="P29" s="24"/>
      <c r="Q29" s="24"/>
      <c r="R29" s="24"/>
      <c r="S29" s="24"/>
      <c r="T29" s="24"/>
      <c r="U29" s="24"/>
      <c r="V29" s="24"/>
      <c r="W29" s="24">
        <v>5671183</v>
      </c>
      <c r="X29" s="24">
        <v>6690000</v>
      </c>
      <c r="Y29" s="24">
        <v>-1018817</v>
      </c>
      <c r="Z29" s="6">
        <v>-15.23</v>
      </c>
      <c r="AA29" s="22">
        <v>13380269</v>
      </c>
    </row>
    <row r="30" spans="1:27" ht="13.5">
      <c r="A30" s="5" t="s">
        <v>34</v>
      </c>
      <c r="B30" s="3"/>
      <c r="C30" s="25">
        <v>50201168</v>
      </c>
      <c r="D30" s="25"/>
      <c r="E30" s="26">
        <v>29012148</v>
      </c>
      <c r="F30" s="27">
        <v>29012148</v>
      </c>
      <c r="G30" s="27">
        <v>4794700</v>
      </c>
      <c r="H30" s="27">
        <v>2604864</v>
      </c>
      <c r="I30" s="27">
        <v>2577429</v>
      </c>
      <c r="J30" s="27">
        <v>9976993</v>
      </c>
      <c r="K30" s="27">
        <v>1389461</v>
      </c>
      <c r="L30" s="27">
        <v>1626860</v>
      </c>
      <c r="M30" s="27">
        <v>1967408</v>
      </c>
      <c r="N30" s="27">
        <v>4983729</v>
      </c>
      <c r="O30" s="27"/>
      <c r="P30" s="27"/>
      <c r="Q30" s="27"/>
      <c r="R30" s="27"/>
      <c r="S30" s="27"/>
      <c r="T30" s="27"/>
      <c r="U30" s="27"/>
      <c r="V30" s="27"/>
      <c r="W30" s="27">
        <v>14960722</v>
      </c>
      <c r="X30" s="27">
        <v>14256000</v>
      </c>
      <c r="Y30" s="27">
        <v>704722</v>
      </c>
      <c r="Z30" s="7">
        <v>4.94</v>
      </c>
      <c r="AA30" s="25">
        <v>29012148</v>
      </c>
    </row>
    <row r="31" spans="1:27" ht="13.5">
      <c r="A31" s="5" t="s">
        <v>35</v>
      </c>
      <c r="B31" s="3"/>
      <c r="C31" s="22">
        <v>5339128</v>
      </c>
      <c r="D31" s="22"/>
      <c r="E31" s="23">
        <v>5602880</v>
      </c>
      <c r="F31" s="24">
        <v>5602880</v>
      </c>
      <c r="G31" s="24">
        <v>496849</v>
      </c>
      <c r="H31" s="24">
        <v>401689</v>
      </c>
      <c r="I31" s="24">
        <v>548818</v>
      </c>
      <c r="J31" s="24">
        <v>1447356</v>
      </c>
      <c r="K31" s="24">
        <v>461694</v>
      </c>
      <c r="L31" s="24">
        <v>505227</v>
      </c>
      <c r="M31" s="24">
        <v>464447</v>
      </c>
      <c r="N31" s="24">
        <v>1431368</v>
      </c>
      <c r="O31" s="24"/>
      <c r="P31" s="24"/>
      <c r="Q31" s="24"/>
      <c r="R31" s="24"/>
      <c r="S31" s="24"/>
      <c r="T31" s="24"/>
      <c r="U31" s="24"/>
      <c r="V31" s="24"/>
      <c r="W31" s="24">
        <v>2878724</v>
      </c>
      <c r="X31" s="24">
        <v>2802000</v>
      </c>
      <c r="Y31" s="24">
        <v>76724</v>
      </c>
      <c r="Z31" s="6">
        <v>2.74</v>
      </c>
      <c r="AA31" s="22">
        <v>5602880</v>
      </c>
    </row>
    <row r="32" spans="1:27" ht="13.5">
      <c r="A32" s="2" t="s">
        <v>36</v>
      </c>
      <c r="B32" s="3"/>
      <c r="C32" s="19">
        <f aca="true" t="shared" si="6" ref="C32:Y32">SUM(C33:C37)</f>
        <v>3376269</v>
      </c>
      <c r="D32" s="19">
        <f>SUM(D33:D37)</f>
        <v>0</v>
      </c>
      <c r="E32" s="20">
        <f t="shared" si="6"/>
        <v>2464266</v>
      </c>
      <c r="F32" s="21">
        <f t="shared" si="6"/>
        <v>2464266</v>
      </c>
      <c r="G32" s="21">
        <f t="shared" si="6"/>
        <v>247575</v>
      </c>
      <c r="H32" s="21">
        <f t="shared" si="6"/>
        <v>193583</v>
      </c>
      <c r="I32" s="21">
        <f t="shared" si="6"/>
        <v>373520</v>
      </c>
      <c r="J32" s="21">
        <f t="shared" si="6"/>
        <v>814678</v>
      </c>
      <c r="K32" s="21">
        <f t="shared" si="6"/>
        <v>228743</v>
      </c>
      <c r="L32" s="21">
        <f t="shared" si="6"/>
        <v>246986</v>
      </c>
      <c r="M32" s="21">
        <f t="shared" si="6"/>
        <v>319049</v>
      </c>
      <c r="N32" s="21">
        <f t="shared" si="6"/>
        <v>794778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1609456</v>
      </c>
      <c r="X32" s="21">
        <f t="shared" si="6"/>
        <v>1231800</v>
      </c>
      <c r="Y32" s="21">
        <f t="shared" si="6"/>
        <v>377656</v>
      </c>
      <c r="Z32" s="4">
        <f>+IF(X32&lt;&gt;0,+(Y32/X32)*100,0)</f>
        <v>30.658873193700277</v>
      </c>
      <c r="AA32" s="19">
        <f>SUM(AA33:AA37)</f>
        <v>2464266</v>
      </c>
    </row>
    <row r="33" spans="1:27" ht="13.5">
      <c r="A33" s="5" t="s">
        <v>37</v>
      </c>
      <c r="B33" s="3"/>
      <c r="C33" s="22">
        <v>2555546</v>
      </c>
      <c r="D33" s="22"/>
      <c r="E33" s="23">
        <v>2464266</v>
      </c>
      <c r="F33" s="24">
        <v>2464266</v>
      </c>
      <c r="G33" s="24">
        <v>247575</v>
      </c>
      <c r="H33" s="24">
        <v>193583</v>
      </c>
      <c r="I33" s="24">
        <v>277618</v>
      </c>
      <c r="J33" s="24">
        <v>718776</v>
      </c>
      <c r="K33" s="24">
        <v>228743</v>
      </c>
      <c r="L33" s="24">
        <v>246986</v>
      </c>
      <c r="M33" s="24">
        <v>319049</v>
      </c>
      <c r="N33" s="24">
        <v>794778</v>
      </c>
      <c r="O33" s="24"/>
      <c r="P33" s="24"/>
      <c r="Q33" s="24"/>
      <c r="R33" s="24"/>
      <c r="S33" s="24"/>
      <c r="T33" s="24"/>
      <c r="U33" s="24"/>
      <c r="V33" s="24"/>
      <c r="W33" s="24">
        <v>1513554</v>
      </c>
      <c r="X33" s="24">
        <v>1231800</v>
      </c>
      <c r="Y33" s="24">
        <v>281754</v>
      </c>
      <c r="Z33" s="6">
        <v>22.87</v>
      </c>
      <c r="AA33" s="22">
        <v>2464266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>
        <v>95902</v>
      </c>
      <c r="J34" s="24">
        <v>95902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95902</v>
      </c>
      <c r="X34" s="24"/>
      <c r="Y34" s="24">
        <v>95902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574756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245967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8594913</v>
      </c>
      <c r="D38" s="19">
        <f>SUM(D39:D41)</f>
        <v>0</v>
      </c>
      <c r="E38" s="20">
        <f t="shared" si="7"/>
        <v>5807124</v>
      </c>
      <c r="F38" s="21">
        <f t="shared" si="7"/>
        <v>5807124</v>
      </c>
      <c r="G38" s="21">
        <f t="shared" si="7"/>
        <v>292858</v>
      </c>
      <c r="H38" s="21">
        <f t="shared" si="7"/>
        <v>946951</v>
      </c>
      <c r="I38" s="21">
        <f t="shared" si="7"/>
        <v>216515</v>
      </c>
      <c r="J38" s="21">
        <f t="shared" si="7"/>
        <v>1456324</v>
      </c>
      <c r="K38" s="21">
        <f t="shared" si="7"/>
        <v>323934</v>
      </c>
      <c r="L38" s="21">
        <f t="shared" si="7"/>
        <v>1059889</v>
      </c>
      <c r="M38" s="21">
        <f t="shared" si="7"/>
        <v>380808</v>
      </c>
      <c r="N38" s="21">
        <f t="shared" si="7"/>
        <v>1764631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3220955</v>
      </c>
      <c r="X38" s="21">
        <f t="shared" si="7"/>
        <v>2902500</v>
      </c>
      <c r="Y38" s="21">
        <f t="shared" si="7"/>
        <v>318455</v>
      </c>
      <c r="Z38" s="4">
        <f>+IF(X38&lt;&gt;0,+(Y38/X38)*100,0)</f>
        <v>10.971748492678724</v>
      </c>
      <c r="AA38" s="19">
        <f>SUM(AA39:AA41)</f>
        <v>5807124</v>
      </c>
    </row>
    <row r="39" spans="1:27" ht="13.5">
      <c r="A39" s="5" t="s">
        <v>43</v>
      </c>
      <c r="B39" s="3"/>
      <c r="C39" s="22">
        <v>7923946</v>
      </c>
      <c r="D39" s="22"/>
      <c r="E39" s="23">
        <v>4993875</v>
      </c>
      <c r="F39" s="24">
        <v>4993875</v>
      </c>
      <c r="G39" s="24">
        <v>239493</v>
      </c>
      <c r="H39" s="24">
        <v>895136</v>
      </c>
      <c r="I39" s="24">
        <v>216515</v>
      </c>
      <c r="J39" s="24">
        <v>1351144</v>
      </c>
      <c r="K39" s="24">
        <v>272066</v>
      </c>
      <c r="L39" s="24">
        <v>1008987</v>
      </c>
      <c r="M39" s="24">
        <v>329064</v>
      </c>
      <c r="N39" s="24">
        <v>1610117</v>
      </c>
      <c r="O39" s="24"/>
      <c r="P39" s="24"/>
      <c r="Q39" s="24"/>
      <c r="R39" s="24"/>
      <c r="S39" s="24"/>
      <c r="T39" s="24"/>
      <c r="U39" s="24"/>
      <c r="V39" s="24"/>
      <c r="W39" s="24">
        <v>2961261</v>
      </c>
      <c r="X39" s="24">
        <v>2496000</v>
      </c>
      <c r="Y39" s="24">
        <v>465261</v>
      </c>
      <c r="Z39" s="6">
        <v>18.64</v>
      </c>
      <c r="AA39" s="22">
        <v>4993875</v>
      </c>
    </row>
    <row r="40" spans="1:27" ht="13.5">
      <c r="A40" s="5" t="s">
        <v>44</v>
      </c>
      <c r="B40" s="3"/>
      <c r="C40" s="22">
        <v>670967</v>
      </c>
      <c r="D40" s="22"/>
      <c r="E40" s="23">
        <v>813249</v>
      </c>
      <c r="F40" s="24">
        <v>813249</v>
      </c>
      <c r="G40" s="24">
        <v>53365</v>
      </c>
      <c r="H40" s="24">
        <v>51815</v>
      </c>
      <c r="I40" s="24"/>
      <c r="J40" s="24">
        <v>105180</v>
      </c>
      <c r="K40" s="24">
        <v>51868</v>
      </c>
      <c r="L40" s="24">
        <v>50902</v>
      </c>
      <c r="M40" s="24">
        <v>51744</v>
      </c>
      <c r="N40" s="24">
        <v>154514</v>
      </c>
      <c r="O40" s="24"/>
      <c r="P40" s="24"/>
      <c r="Q40" s="24"/>
      <c r="R40" s="24"/>
      <c r="S40" s="24"/>
      <c r="T40" s="24"/>
      <c r="U40" s="24"/>
      <c r="V40" s="24"/>
      <c r="W40" s="24">
        <v>259694</v>
      </c>
      <c r="X40" s="24">
        <v>406500</v>
      </c>
      <c r="Y40" s="24">
        <v>-146806</v>
      </c>
      <c r="Z40" s="6">
        <v>-36.11</v>
      </c>
      <c r="AA40" s="22">
        <v>813249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58866878</v>
      </c>
      <c r="D42" s="19">
        <f>SUM(D43:D46)</f>
        <v>0</v>
      </c>
      <c r="E42" s="20">
        <f t="shared" si="8"/>
        <v>54189477</v>
      </c>
      <c r="F42" s="21">
        <f t="shared" si="8"/>
        <v>54189477</v>
      </c>
      <c r="G42" s="21">
        <f t="shared" si="8"/>
        <v>6412383</v>
      </c>
      <c r="H42" s="21">
        <f t="shared" si="8"/>
        <v>2059696</v>
      </c>
      <c r="I42" s="21">
        <f t="shared" si="8"/>
        <v>2101729</v>
      </c>
      <c r="J42" s="21">
        <f t="shared" si="8"/>
        <v>10573808</v>
      </c>
      <c r="K42" s="21">
        <f t="shared" si="8"/>
        <v>1569476</v>
      </c>
      <c r="L42" s="21">
        <f t="shared" si="8"/>
        <v>1851693</v>
      </c>
      <c r="M42" s="21">
        <f t="shared" si="8"/>
        <v>2100171</v>
      </c>
      <c r="N42" s="21">
        <f t="shared" si="8"/>
        <v>5521340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16095148</v>
      </c>
      <c r="X42" s="21">
        <f t="shared" si="8"/>
        <v>23344500</v>
      </c>
      <c r="Y42" s="21">
        <f t="shared" si="8"/>
        <v>-7249352</v>
      </c>
      <c r="Z42" s="4">
        <f>+IF(X42&lt;&gt;0,+(Y42/X42)*100,0)</f>
        <v>-31.053789971942</v>
      </c>
      <c r="AA42" s="19">
        <f>SUM(AA43:AA46)</f>
        <v>54189477</v>
      </c>
    </row>
    <row r="43" spans="1:27" ht="13.5">
      <c r="A43" s="5" t="s">
        <v>47</v>
      </c>
      <c r="B43" s="3"/>
      <c r="C43" s="22">
        <v>29100543</v>
      </c>
      <c r="D43" s="22"/>
      <c r="E43" s="23">
        <v>25442665</v>
      </c>
      <c r="F43" s="24">
        <v>25442665</v>
      </c>
      <c r="G43" s="24">
        <v>4478868</v>
      </c>
      <c r="H43" s="24">
        <v>301216</v>
      </c>
      <c r="I43" s="24">
        <v>331620</v>
      </c>
      <c r="J43" s="24">
        <v>5111704</v>
      </c>
      <c r="K43" s="24">
        <v>101959</v>
      </c>
      <c r="L43" s="24">
        <v>444036</v>
      </c>
      <c r="M43" s="24">
        <v>312647</v>
      </c>
      <c r="N43" s="24">
        <v>858642</v>
      </c>
      <c r="O43" s="24"/>
      <c r="P43" s="24"/>
      <c r="Q43" s="24"/>
      <c r="R43" s="24"/>
      <c r="S43" s="24"/>
      <c r="T43" s="24"/>
      <c r="U43" s="24"/>
      <c r="V43" s="24"/>
      <c r="W43" s="24">
        <v>5970346</v>
      </c>
      <c r="X43" s="24">
        <v>11784000</v>
      </c>
      <c r="Y43" s="24">
        <v>-5813654</v>
      </c>
      <c r="Z43" s="6">
        <v>-49.34</v>
      </c>
      <c r="AA43" s="22">
        <v>25442665</v>
      </c>
    </row>
    <row r="44" spans="1:27" ht="13.5">
      <c r="A44" s="5" t="s">
        <v>48</v>
      </c>
      <c r="B44" s="3"/>
      <c r="C44" s="22">
        <v>17836055</v>
      </c>
      <c r="D44" s="22"/>
      <c r="E44" s="23">
        <v>16749780</v>
      </c>
      <c r="F44" s="24">
        <v>16749780</v>
      </c>
      <c r="G44" s="24">
        <v>1273365</v>
      </c>
      <c r="H44" s="24">
        <v>1087883</v>
      </c>
      <c r="I44" s="24">
        <v>1036592</v>
      </c>
      <c r="J44" s="24">
        <v>3397840</v>
      </c>
      <c r="K44" s="24">
        <v>779993</v>
      </c>
      <c r="L44" s="24">
        <v>696220</v>
      </c>
      <c r="M44" s="24">
        <v>1132113</v>
      </c>
      <c r="N44" s="24">
        <v>2608326</v>
      </c>
      <c r="O44" s="24"/>
      <c r="P44" s="24"/>
      <c r="Q44" s="24"/>
      <c r="R44" s="24"/>
      <c r="S44" s="24"/>
      <c r="T44" s="24"/>
      <c r="U44" s="24"/>
      <c r="V44" s="24"/>
      <c r="W44" s="24">
        <v>6006166</v>
      </c>
      <c r="X44" s="24">
        <v>7437000</v>
      </c>
      <c r="Y44" s="24">
        <v>-1430834</v>
      </c>
      <c r="Z44" s="6">
        <v>-19.24</v>
      </c>
      <c r="AA44" s="22">
        <v>16749780</v>
      </c>
    </row>
    <row r="45" spans="1:27" ht="13.5">
      <c r="A45" s="5" t="s">
        <v>49</v>
      </c>
      <c r="B45" s="3"/>
      <c r="C45" s="25">
        <v>5715081</v>
      </c>
      <c r="D45" s="25"/>
      <c r="E45" s="26">
        <v>6375142</v>
      </c>
      <c r="F45" s="27">
        <v>6375142</v>
      </c>
      <c r="G45" s="27">
        <v>343261</v>
      </c>
      <c r="H45" s="27">
        <v>351185</v>
      </c>
      <c r="I45" s="27">
        <v>358604</v>
      </c>
      <c r="J45" s="27">
        <v>1053050</v>
      </c>
      <c r="K45" s="27">
        <v>352503</v>
      </c>
      <c r="L45" s="27">
        <v>355846</v>
      </c>
      <c r="M45" s="27">
        <v>348440</v>
      </c>
      <c r="N45" s="27">
        <v>1056789</v>
      </c>
      <c r="O45" s="27"/>
      <c r="P45" s="27"/>
      <c r="Q45" s="27"/>
      <c r="R45" s="27"/>
      <c r="S45" s="27"/>
      <c r="T45" s="27"/>
      <c r="U45" s="27"/>
      <c r="V45" s="27"/>
      <c r="W45" s="27">
        <v>2109839</v>
      </c>
      <c r="X45" s="27">
        <v>2250000</v>
      </c>
      <c r="Y45" s="27">
        <v>-140161</v>
      </c>
      <c r="Z45" s="7">
        <v>-6.23</v>
      </c>
      <c r="AA45" s="25">
        <v>6375142</v>
      </c>
    </row>
    <row r="46" spans="1:27" ht="13.5">
      <c r="A46" s="5" t="s">
        <v>50</v>
      </c>
      <c r="B46" s="3"/>
      <c r="C46" s="22">
        <v>6215199</v>
      </c>
      <c r="D46" s="22"/>
      <c r="E46" s="23">
        <v>5621890</v>
      </c>
      <c r="F46" s="24">
        <v>5621890</v>
      </c>
      <c r="G46" s="24">
        <v>316889</v>
      </c>
      <c r="H46" s="24">
        <v>319412</v>
      </c>
      <c r="I46" s="24">
        <v>374913</v>
      </c>
      <c r="J46" s="24">
        <v>1011214</v>
      </c>
      <c r="K46" s="24">
        <v>335021</v>
      </c>
      <c r="L46" s="24">
        <v>355591</v>
      </c>
      <c r="M46" s="24">
        <v>306971</v>
      </c>
      <c r="N46" s="24">
        <v>997583</v>
      </c>
      <c r="O46" s="24"/>
      <c r="P46" s="24"/>
      <c r="Q46" s="24"/>
      <c r="R46" s="24"/>
      <c r="S46" s="24"/>
      <c r="T46" s="24"/>
      <c r="U46" s="24"/>
      <c r="V46" s="24"/>
      <c r="W46" s="24">
        <v>2008797</v>
      </c>
      <c r="X46" s="24">
        <v>1873500</v>
      </c>
      <c r="Y46" s="24">
        <v>135297</v>
      </c>
      <c r="Z46" s="6">
        <v>7.22</v>
      </c>
      <c r="AA46" s="22">
        <v>5621890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135475288</v>
      </c>
      <c r="D48" s="40">
        <f>+D28+D32+D38+D42+D47</f>
        <v>0</v>
      </c>
      <c r="E48" s="41">
        <f t="shared" si="9"/>
        <v>110456164</v>
      </c>
      <c r="F48" s="42">
        <f t="shared" si="9"/>
        <v>110456164</v>
      </c>
      <c r="G48" s="42">
        <f t="shared" si="9"/>
        <v>13501918</v>
      </c>
      <c r="H48" s="42">
        <f t="shared" si="9"/>
        <v>7065145</v>
      </c>
      <c r="I48" s="42">
        <f t="shared" si="9"/>
        <v>6784530</v>
      </c>
      <c r="J48" s="42">
        <f t="shared" si="9"/>
        <v>27351593</v>
      </c>
      <c r="K48" s="42">
        <f t="shared" si="9"/>
        <v>5153753</v>
      </c>
      <c r="L48" s="42">
        <f t="shared" si="9"/>
        <v>5826856</v>
      </c>
      <c r="M48" s="42">
        <f t="shared" si="9"/>
        <v>6103986</v>
      </c>
      <c r="N48" s="42">
        <f t="shared" si="9"/>
        <v>17084595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44436188</v>
      </c>
      <c r="X48" s="42">
        <f t="shared" si="9"/>
        <v>51226800</v>
      </c>
      <c r="Y48" s="42">
        <f t="shared" si="9"/>
        <v>-6790612</v>
      </c>
      <c r="Z48" s="43">
        <f>+IF(X48&lt;&gt;0,+(Y48/X48)*100,0)</f>
        <v>-13.255975387882904</v>
      </c>
      <c r="AA48" s="40">
        <f>+AA28+AA32+AA38+AA42+AA47</f>
        <v>110456164</v>
      </c>
    </row>
    <row r="49" spans="1:27" ht="13.5">
      <c r="A49" s="14" t="s">
        <v>58</v>
      </c>
      <c r="B49" s="15"/>
      <c r="C49" s="44">
        <f aca="true" t="shared" si="10" ref="C49:Y49">+C25-C48</f>
        <v>5463809</v>
      </c>
      <c r="D49" s="44">
        <f>+D25-D48</f>
        <v>0</v>
      </c>
      <c r="E49" s="45">
        <f t="shared" si="10"/>
        <v>63386</v>
      </c>
      <c r="F49" s="46">
        <f t="shared" si="10"/>
        <v>63386</v>
      </c>
      <c r="G49" s="46">
        <f t="shared" si="10"/>
        <v>30680898</v>
      </c>
      <c r="H49" s="46">
        <f t="shared" si="10"/>
        <v>-1814083</v>
      </c>
      <c r="I49" s="46">
        <f t="shared" si="10"/>
        <v>-1670404</v>
      </c>
      <c r="J49" s="46">
        <f t="shared" si="10"/>
        <v>27196411</v>
      </c>
      <c r="K49" s="46">
        <f t="shared" si="10"/>
        <v>910044</v>
      </c>
      <c r="L49" s="46">
        <f t="shared" si="10"/>
        <v>14882439</v>
      </c>
      <c r="M49" s="46">
        <f t="shared" si="10"/>
        <v>7459710</v>
      </c>
      <c r="N49" s="46">
        <f t="shared" si="10"/>
        <v>23252193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50448604</v>
      </c>
      <c r="X49" s="46">
        <f>IF(F25=F48,0,X25-X48)</f>
        <v>13392238</v>
      </c>
      <c r="Y49" s="46">
        <f t="shared" si="10"/>
        <v>37056366</v>
      </c>
      <c r="Z49" s="47">
        <f>+IF(X49&lt;&gt;0,+(Y49/X49)*100,0)</f>
        <v>276.70032447153346</v>
      </c>
      <c r="AA49" s="44">
        <f>+AA25-AA48</f>
        <v>63386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42471488</v>
      </c>
      <c r="D5" s="19">
        <f>SUM(D6:D8)</f>
        <v>0</v>
      </c>
      <c r="E5" s="20">
        <f t="shared" si="0"/>
        <v>43573064</v>
      </c>
      <c r="F5" s="21">
        <f t="shared" si="0"/>
        <v>43573064</v>
      </c>
      <c r="G5" s="21">
        <f t="shared" si="0"/>
        <v>474203</v>
      </c>
      <c r="H5" s="21">
        <f t="shared" si="0"/>
        <v>15041638</v>
      </c>
      <c r="I5" s="21">
        <f t="shared" si="0"/>
        <v>1671246</v>
      </c>
      <c r="J5" s="21">
        <f t="shared" si="0"/>
        <v>17187087</v>
      </c>
      <c r="K5" s="21">
        <f t="shared" si="0"/>
        <v>508016</v>
      </c>
      <c r="L5" s="21">
        <f t="shared" si="0"/>
        <v>977583</v>
      </c>
      <c r="M5" s="21">
        <f t="shared" si="0"/>
        <v>6559872</v>
      </c>
      <c r="N5" s="21">
        <f t="shared" si="0"/>
        <v>8045471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25232558</v>
      </c>
      <c r="X5" s="21">
        <f t="shared" si="0"/>
        <v>21786534</v>
      </c>
      <c r="Y5" s="21">
        <f t="shared" si="0"/>
        <v>3446024</v>
      </c>
      <c r="Z5" s="4">
        <f>+IF(X5&lt;&gt;0,+(Y5/X5)*100,0)</f>
        <v>15.817219939619584</v>
      </c>
      <c r="AA5" s="19">
        <f>SUM(AA6:AA8)</f>
        <v>43573064</v>
      </c>
    </row>
    <row r="6" spans="1:27" ht="13.5">
      <c r="A6" s="5" t="s">
        <v>33</v>
      </c>
      <c r="B6" s="3"/>
      <c r="C6" s="22">
        <v>32505209</v>
      </c>
      <c r="D6" s="22"/>
      <c r="E6" s="23">
        <v>34772000</v>
      </c>
      <c r="F6" s="24">
        <v>34772000</v>
      </c>
      <c r="G6" s="24">
        <v>30550</v>
      </c>
      <c r="H6" s="24">
        <v>12717528</v>
      </c>
      <c r="I6" s="24">
        <v>1475936</v>
      </c>
      <c r="J6" s="24">
        <v>14224014</v>
      </c>
      <c r="K6" s="24">
        <v>3952</v>
      </c>
      <c r="L6" s="24">
        <v>405574</v>
      </c>
      <c r="M6" s="24">
        <v>6080012</v>
      </c>
      <c r="N6" s="24">
        <v>6489538</v>
      </c>
      <c r="O6" s="24"/>
      <c r="P6" s="24"/>
      <c r="Q6" s="24"/>
      <c r="R6" s="24"/>
      <c r="S6" s="24"/>
      <c r="T6" s="24"/>
      <c r="U6" s="24"/>
      <c r="V6" s="24"/>
      <c r="W6" s="24">
        <v>20713552</v>
      </c>
      <c r="X6" s="24">
        <v>17386002</v>
      </c>
      <c r="Y6" s="24">
        <v>3327550</v>
      </c>
      <c r="Z6" s="6">
        <v>19.14</v>
      </c>
      <c r="AA6" s="22">
        <v>34772000</v>
      </c>
    </row>
    <row r="7" spans="1:27" ht="13.5">
      <c r="A7" s="5" t="s">
        <v>34</v>
      </c>
      <c r="B7" s="3"/>
      <c r="C7" s="25">
        <v>9822836</v>
      </c>
      <c r="D7" s="25"/>
      <c r="E7" s="26">
        <v>8801064</v>
      </c>
      <c r="F7" s="27">
        <v>8801064</v>
      </c>
      <c r="G7" s="27">
        <v>443653</v>
      </c>
      <c r="H7" s="27">
        <v>2324110</v>
      </c>
      <c r="I7" s="27">
        <v>195310</v>
      </c>
      <c r="J7" s="27">
        <v>2963073</v>
      </c>
      <c r="K7" s="27">
        <v>504064</v>
      </c>
      <c r="L7" s="27">
        <v>572009</v>
      </c>
      <c r="M7" s="27">
        <v>479860</v>
      </c>
      <c r="N7" s="27">
        <v>1555933</v>
      </c>
      <c r="O7" s="27"/>
      <c r="P7" s="27"/>
      <c r="Q7" s="27"/>
      <c r="R7" s="27"/>
      <c r="S7" s="27"/>
      <c r="T7" s="27"/>
      <c r="U7" s="27"/>
      <c r="V7" s="27"/>
      <c r="W7" s="27">
        <v>4519006</v>
      </c>
      <c r="X7" s="27">
        <v>4400532</v>
      </c>
      <c r="Y7" s="27">
        <v>118474</v>
      </c>
      <c r="Z7" s="7">
        <v>2.69</v>
      </c>
      <c r="AA7" s="25">
        <v>8801064</v>
      </c>
    </row>
    <row r="8" spans="1:27" ht="13.5">
      <c r="A8" s="5" t="s">
        <v>35</v>
      </c>
      <c r="B8" s="3"/>
      <c r="C8" s="22">
        <v>143443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1407994</v>
      </c>
      <c r="D9" s="19">
        <f>SUM(D10:D14)</f>
        <v>0</v>
      </c>
      <c r="E9" s="20">
        <f t="shared" si="1"/>
        <v>2290500</v>
      </c>
      <c r="F9" s="21">
        <f t="shared" si="1"/>
        <v>2290500</v>
      </c>
      <c r="G9" s="21">
        <f t="shared" si="1"/>
        <v>39543</v>
      </c>
      <c r="H9" s="21">
        <f t="shared" si="1"/>
        <v>51867</v>
      </c>
      <c r="I9" s="21">
        <f t="shared" si="1"/>
        <v>31150</v>
      </c>
      <c r="J9" s="21">
        <f t="shared" si="1"/>
        <v>122560</v>
      </c>
      <c r="K9" s="21">
        <f t="shared" si="1"/>
        <v>69502</v>
      </c>
      <c r="L9" s="21">
        <f t="shared" si="1"/>
        <v>42167</v>
      </c>
      <c r="M9" s="21">
        <f t="shared" si="1"/>
        <v>27421</v>
      </c>
      <c r="N9" s="21">
        <f t="shared" si="1"/>
        <v>139090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261650</v>
      </c>
      <c r="X9" s="21">
        <f t="shared" si="1"/>
        <v>1145250</v>
      </c>
      <c r="Y9" s="21">
        <f t="shared" si="1"/>
        <v>-883600</v>
      </c>
      <c r="Z9" s="4">
        <f>+IF(X9&lt;&gt;0,+(Y9/X9)*100,0)</f>
        <v>-77.15345994324383</v>
      </c>
      <c r="AA9" s="19">
        <f>SUM(AA10:AA14)</f>
        <v>2290500</v>
      </c>
    </row>
    <row r="10" spans="1:27" ht="13.5">
      <c r="A10" s="5" t="s">
        <v>37</v>
      </c>
      <c r="B10" s="3"/>
      <c r="C10" s="22">
        <v>784508</v>
      </c>
      <c r="D10" s="22"/>
      <c r="E10" s="23">
        <v>729000</v>
      </c>
      <c r="F10" s="24">
        <v>729000</v>
      </c>
      <c r="G10" s="24">
        <v>4413</v>
      </c>
      <c r="H10" s="24">
        <v>6444</v>
      </c>
      <c r="I10" s="24">
        <v>2718</v>
      </c>
      <c r="J10" s="24">
        <v>13575</v>
      </c>
      <c r="K10" s="24">
        <v>2416</v>
      </c>
      <c r="L10" s="24">
        <v>3322</v>
      </c>
      <c r="M10" s="24">
        <v>4077</v>
      </c>
      <c r="N10" s="24">
        <v>9815</v>
      </c>
      <c r="O10" s="24"/>
      <c r="P10" s="24"/>
      <c r="Q10" s="24"/>
      <c r="R10" s="24"/>
      <c r="S10" s="24"/>
      <c r="T10" s="24"/>
      <c r="U10" s="24"/>
      <c r="V10" s="24"/>
      <c r="W10" s="24">
        <v>23390</v>
      </c>
      <c r="X10" s="24">
        <v>364500</v>
      </c>
      <c r="Y10" s="24">
        <v>-341110</v>
      </c>
      <c r="Z10" s="6">
        <v>-93.58</v>
      </c>
      <c r="AA10" s="22">
        <v>729000</v>
      </c>
    </row>
    <row r="11" spans="1:27" ht="13.5">
      <c r="A11" s="5" t="s">
        <v>38</v>
      </c>
      <c r="B11" s="3"/>
      <c r="C11" s="22">
        <v>23867</v>
      </c>
      <c r="D11" s="22"/>
      <c r="E11" s="23">
        <v>122500</v>
      </c>
      <c r="F11" s="24">
        <v>122500</v>
      </c>
      <c r="G11" s="24">
        <v>1885</v>
      </c>
      <c r="H11" s="24">
        <v>1249</v>
      </c>
      <c r="I11" s="24">
        <v>3749</v>
      </c>
      <c r="J11" s="24">
        <v>6883</v>
      </c>
      <c r="K11" s="24">
        <v>4119</v>
      </c>
      <c r="L11" s="24">
        <v>2681</v>
      </c>
      <c r="M11" s="24">
        <v>2267</v>
      </c>
      <c r="N11" s="24">
        <v>9067</v>
      </c>
      <c r="O11" s="24"/>
      <c r="P11" s="24"/>
      <c r="Q11" s="24"/>
      <c r="R11" s="24"/>
      <c r="S11" s="24"/>
      <c r="T11" s="24"/>
      <c r="U11" s="24"/>
      <c r="V11" s="24"/>
      <c r="W11" s="24">
        <v>15950</v>
      </c>
      <c r="X11" s="24">
        <v>61248</v>
      </c>
      <c r="Y11" s="24">
        <v>-45298</v>
      </c>
      <c r="Z11" s="6">
        <v>-73.96</v>
      </c>
      <c r="AA11" s="22">
        <v>122500</v>
      </c>
    </row>
    <row r="12" spans="1:27" ht="13.5">
      <c r="A12" s="5" t="s">
        <v>39</v>
      </c>
      <c r="B12" s="3"/>
      <c r="C12" s="22">
        <v>599619</v>
      </c>
      <c r="D12" s="22"/>
      <c r="E12" s="23">
        <v>1439000</v>
      </c>
      <c r="F12" s="24">
        <v>1439000</v>
      </c>
      <c r="G12" s="24">
        <v>33245</v>
      </c>
      <c r="H12" s="24">
        <v>44174</v>
      </c>
      <c r="I12" s="24">
        <v>24683</v>
      </c>
      <c r="J12" s="24">
        <v>102102</v>
      </c>
      <c r="K12" s="24">
        <v>62967</v>
      </c>
      <c r="L12" s="24">
        <v>36164</v>
      </c>
      <c r="M12" s="24">
        <v>21077</v>
      </c>
      <c r="N12" s="24">
        <v>120208</v>
      </c>
      <c r="O12" s="24"/>
      <c r="P12" s="24"/>
      <c r="Q12" s="24"/>
      <c r="R12" s="24"/>
      <c r="S12" s="24"/>
      <c r="T12" s="24"/>
      <c r="U12" s="24"/>
      <c r="V12" s="24"/>
      <c r="W12" s="24">
        <v>222310</v>
      </c>
      <c r="X12" s="24">
        <v>719502</v>
      </c>
      <c r="Y12" s="24">
        <v>-497192</v>
      </c>
      <c r="Z12" s="6">
        <v>-69.1</v>
      </c>
      <c r="AA12" s="22">
        <v>1439000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8193092</v>
      </c>
      <c r="D15" s="19">
        <f>SUM(D16:D18)</f>
        <v>0</v>
      </c>
      <c r="E15" s="20">
        <f t="shared" si="2"/>
        <v>14902630</v>
      </c>
      <c r="F15" s="21">
        <f t="shared" si="2"/>
        <v>14902630</v>
      </c>
      <c r="G15" s="21">
        <f t="shared" si="2"/>
        <v>5650</v>
      </c>
      <c r="H15" s="21">
        <f t="shared" si="2"/>
        <v>3237949</v>
      </c>
      <c r="I15" s="21">
        <f t="shared" si="2"/>
        <v>48387</v>
      </c>
      <c r="J15" s="21">
        <f t="shared" si="2"/>
        <v>3291986</v>
      </c>
      <c r="K15" s="21">
        <f t="shared" si="2"/>
        <v>3282</v>
      </c>
      <c r="L15" s="21">
        <f t="shared" si="2"/>
        <v>4317967</v>
      </c>
      <c r="M15" s="21">
        <f t="shared" si="2"/>
        <v>5710</v>
      </c>
      <c r="N15" s="21">
        <f t="shared" si="2"/>
        <v>4326959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7618945</v>
      </c>
      <c r="X15" s="21">
        <f t="shared" si="2"/>
        <v>7451316</v>
      </c>
      <c r="Y15" s="21">
        <f t="shared" si="2"/>
        <v>167629</v>
      </c>
      <c r="Z15" s="4">
        <f>+IF(X15&lt;&gt;0,+(Y15/X15)*100,0)</f>
        <v>2.249656302322972</v>
      </c>
      <c r="AA15" s="19">
        <f>SUM(AA16:AA18)</f>
        <v>14902630</v>
      </c>
    </row>
    <row r="16" spans="1:27" ht="13.5">
      <c r="A16" s="5" t="s">
        <v>43</v>
      </c>
      <c r="B16" s="3"/>
      <c r="C16" s="22"/>
      <c r="D16" s="22"/>
      <c r="E16" s="23">
        <v>1987630</v>
      </c>
      <c r="F16" s="24">
        <v>1987630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993816</v>
      </c>
      <c r="Y16" s="24">
        <v>-993816</v>
      </c>
      <c r="Z16" s="6">
        <v>-100</v>
      </c>
      <c r="AA16" s="22">
        <v>1987630</v>
      </c>
    </row>
    <row r="17" spans="1:27" ht="13.5">
      <c r="A17" s="5" t="s">
        <v>44</v>
      </c>
      <c r="B17" s="3"/>
      <c r="C17" s="22">
        <v>8193092</v>
      </c>
      <c r="D17" s="22"/>
      <c r="E17" s="23">
        <v>12915000</v>
      </c>
      <c r="F17" s="24">
        <v>12915000</v>
      </c>
      <c r="G17" s="24">
        <v>5650</v>
      </c>
      <c r="H17" s="24">
        <v>3237949</v>
      </c>
      <c r="I17" s="24">
        <v>48387</v>
      </c>
      <c r="J17" s="24">
        <v>3291986</v>
      </c>
      <c r="K17" s="24">
        <v>3282</v>
      </c>
      <c r="L17" s="24">
        <v>4317967</v>
      </c>
      <c r="M17" s="24">
        <v>5710</v>
      </c>
      <c r="N17" s="24">
        <v>4326959</v>
      </c>
      <c r="O17" s="24"/>
      <c r="P17" s="24"/>
      <c r="Q17" s="24"/>
      <c r="R17" s="24"/>
      <c r="S17" s="24"/>
      <c r="T17" s="24"/>
      <c r="U17" s="24"/>
      <c r="V17" s="24"/>
      <c r="W17" s="24">
        <v>7618945</v>
      </c>
      <c r="X17" s="24">
        <v>6457500</v>
      </c>
      <c r="Y17" s="24">
        <v>1161445</v>
      </c>
      <c r="Z17" s="6">
        <v>17.99</v>
      </c>
      <c r="AA17" s="22">
        <v>12915000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39045569</v>
      </c>
      <c r="D19" s="19">
        <f>SUM(D20:D23)</f>
        <v>0</v>
      </c>
      <c r="E19" s="20">
        <f t="shared" si="3"/>
        <v>47835856</v>
      </c>
      <c r="F19" s="21">
        <f t="shared" si="3"/>
        <v>47835856</v>
      </c>
      <c r="G19" s="21">
        <f t="shared" si="3"/>
        <v>3011089</v>
      </c>
      <c r="H19" s="21">
        <f t="shared" si="3"/>
        <v>1449653</v>
      </c>
      <c r="I19" s="21">
        <f t="shared" si="3"/>
        <v>2004258</v>
      </c>
      <c r="J19" s="21">
        <f t="shared" si="3"/>
        <v>6465000</v>
      </c>
      <c r="K19" s="21">
        <f t="shared" si="3"/>
        <v>3886535</v>
      </c>
      <c r="L19" s="21">
        <f t="shared" si="3"/>
        <v>3103862</v>
      </c>
      <c r="M19" s="21">
        <f t="shared" si="3"/>
        <v>4569092</v>
      </c>
      <c r="N19" s="21">
        <f t="shared" si="3"/>
        <v>11559489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18024489</v>
      </c>
      <c r="X19" s="21">
        <f t="shared" si="3"/>
        <v>23917932</v>
      </c>
      <c r="Y19" s="21">
        <f t="shared" si="3"/>
        <v>-5893443</v>
      </c>
      <c r="Z19" s="4">
        <f>+IF(X19&lt;&gt;0,+(Y19/X19)*100,0)</f>
        <v>-24.640269902933078</v>
      </c>
      <c r="AA19" s="19">
        <f>SUM(AA20:AA23)</f>
        <v>47835856</v>
      </c>
    </row>
    <row r="20" spans="1:27" ht="13.5">
      <c r="A20" s="5" t="s">
        <v>47</v>
      </c>
      <c r="B20" s="3"/>
      <c r="C20" s="22">
        <v>17686591</v>
      </c>
      <c r="D20" s="22"/>
      <c r="E20" s="23">
        <v>16404372</v>
      </c>
      <c r="F20" s="24">
        <v>16404372</v>
      </c>
      <c r="G20" s="24">
        <v>1570503</v>
      </c>
      <c r="H20" s="24">
        <v>52195</v>
      </c>
      <c r="I20" s="24">
        <v>1178643</v>
      </c>
      <c r="J20" s="24">
        <v>2801341</v>
      </c>
      <c r="K20" s="24">
        <v>2488511</v>
      </c>
      <c r="L20" s="24">
        <v>1608348</v>
      </c>
      <c r="M20" s="24">
        <v>1498299</v>
      </c>
      <c r="N20" s="24">
        <v>5595158</v>
      </c>
      <c r="O20" s="24"/>
      <c r="P20" s="24"/>
      <c r="Q20" s="24"/>
      <c r="R20" s="24"/>
      <c r="S20" s="24"/>
      <c r="T20" s="24"/>
      <c r="U20" s="24"/>
      <c r="V20" s="24"/>
      <c r="W20" s="24">
        <v>8396499</v>
      </c>
      <c r="X20" s="24">
        <v>8202186</v>
      </c>
      <c r="Y20" s="24">
        <v>194313</v>
      </c>
      <c r="Z20" s="6">
        <v>2.37</v>
      </c>
      <c r="AA20" s="22">
        <v>16404372</v>
      </c>
    </row>
    <row r="21" spans="1:27" ht="13.5">
      <c r="A21" s="5" t="s">
        <v>48</v>
      </c>
      <c r="B21" s="3"/>
      <c r="C21" s="22">
        <v>10795995</v>
      </c>
      <c r="D21" s="22"/>
      <c r="E21" s="23">
        <v>15278565</v>
      </c>
      <c r="F21" s="24">
        <v>15278565</v>
      </c>
      <c r="G21" s="24">
        <v>608959</v>
      </c>
      <c r="H21" s="24">
        <v>564998</v>
      </c>
      <c r="I21" s="24">
        <v>176082</v>
      </c>
      <c r="J21" s="24">
        <v>1350039</v>
      </c>
      <c r="K21" s="24">
        <v>552603</v>
      </c>
      <c r="L21" s="24">
        <v>646716</v>
      </c>
      <c r="M21" s="24">
        <v>2220772</v>
      </c>
      <c r="N21" s="24">
        <v>3420091</v>
      </c>
      <c r="O21" s="24"/>
      <c r="P21" s="24"/>
      <c r="Q21" s="24"/>
      <c r="R21" s="24"/>
      <c r="S21" s="24"/>
      <c r="T21" s="24"/>
      <c r="U21" s="24"/>
      <c r="V21" s="24"/>
      <c r="W21" s="24">
        <v>4770130</v>
      </c>
      <c r="X21" s="24">
        <v>7639284</v>
      </c>
      <c r="Y21" s="24">
        <v>-2869154</v>
      </c>
      <c r="Z21" s="6">
        <v>-37.56</v>
      </c>
      <c r="AA21" s="22">
        <v>15278565</v>
      </c>
    </row>
    <row r="22" spans="1:27" ht="13.5">
      <c r="A22" s="5" t="s">
        <v>49</v>
      </c>
      <c r="B22" s="3"/>
      <c r="C22" s="25">
        <v>6018635</v>
      </c>
      <c r="D22" s="25"/>
      <c r="E22" s="26">
        <v>11501683</v>
      </c>
      <c r="F22" s="27">
        <v>11501683</v>
      </c>
      <c r="G22" s="27">
        <v>426783</v>
      </c>
      <c r="H22" s="27">
        <v>427963</v>
      </c>
      <c r="I22" s="27">
        <v>328326</v>
      </c>
      <c r="J22" s="27">
        <v>1183072</v>
      </c>
      <c r="K22" s="27">
        <v>434923</v>
      </c>
      <c r="L22" s="27">
        <v>437017</v>
      </c>
      <c r="M22" s="27">
        <v>441732</v>
      </c>
      <c r="N22" s="27">
        <v>1313672</v>
      </c>
      <c r="O22" s="27"/>
      <c r="P22" s="27"/>
      <c r="Q22" s="27"/>
      <c r="R22" s="27"/>
      <c r="S22" s="27"/>
      <c r="T22" s="27"/>
      <c r="U22" s="27"/>
      <c r="V22" s="27"/>
      <c r="W22" s="27">
        <v>2496744</v>
      </c>
      <c r="X22" s="27">
        <v>5750844</v>
      </c>
      <c r="Y22" s="27">
        <v>-3254100</v>
      </c>
      <c r="Z22" s="7">
        <v>-56.58</v>
      </c>
      <c r="AA22" s="25">
        <v>11501683</v>
      </c>
    </row>
    <row r="23" spans="1:27" ht="13.5">
      <c r="A23" s="5" t="s">
        <v>50</v>
      </c>
      <c r="B23" s="3"/>
      <c r="C23" s="22">
        <v>4544348</v>
      </c>
      <c r="D23" s="22"/>
      <c r="E23" s="23">
        <v>4651236</v>
      </c>
      <c r="F23" s="24">
        <v>4651236</v>
      </c>
      <c r="G23" s="24">
        <v>404844</v>
      </c>
      <c r="H23" s="24">
        <v>404497</v>
      </c>
      <c r="I23" s="24">
        <v>321207</v>
      </c>
      <c r="J23" s="24">
        <v>1130548</v>
      </c>
      <c r="K23" s="24">
        <v>410498</v>
      </c>
      <c r="L23" s="24">
        <v>411781</v>
      </c>
      <c r="M23" s="24">
        <v>408289</v>
      </c>
      <c r="N23" s="24">
        <v>1230568</v>
      </c>
      <c r="O23" s="24"/>
      <c r="P23" s="24"/>
      <c r="Q23" s="24"/>
      <c r="R23" s="24"/>
      <c r="S23" s="24"/>
      <c r="T23" s="24"/>
      <c r="U23" s="24"/>
      <c r="V23" s="24"/>
      <c r="W23" s="24">
        <v>2361116</v>
      </c>
      <c r="X23" s="24">
        <v>2325618</v>
      </c>
      <c r="Y23" s="24">
        <v>35498</v>
      </c>
      <c r="Z23" s="6">
        <v>1.53</v>
      </c>
      <c r="AA23" s="22">
        <v>4651236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91118143</v>
      </c>
      <c r="D25" s="40">
        <f>+D5+D9+D15+D19+D24</f>
        <v>0</v>
      </c>
      <c r="E25" s="41">
        <f t="shared" si="4"/>
        <v>108602050</v>
      </c>
      <c r="F25" s="42">
        <f t="shared" si="4"/>
        <v>108602050</v>
      </c>
      <c r="G25" s="42">
        <f t="shared" si="4"/>
        <v>3530485</v>
      </c>
      <c r="H25" s="42">
        <f t="shared" si="4"/>
        <v>19781107</v>
      </c>
      <c r="I25" s="42">
        <f t="shared" si="4"/>
        <v>3755041</v>
      </c>
      <c r="J25" s="42">
        <f t="shared" si="4"/>
        <v>27066633</v>
      </c>
      <c r="K25" s="42">
        <f t="shared" si="4"/>
        <v>4467335</v>
      </c>
      <c r="L25" s="42">
        <f t="shared" si="4"/>
        <v>8441579</v>
      </c>
      <c r="M25" s="42">
        <f t="shared" si="4"/>
        <v>11162095</v>
      </c>
      <c r="N25" s="42">
        <f t="shared" si="4"/>
        <v>24071009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51137642</v>
      </c>
      <c r="X25" s="42">
        <f t="shared" si="4"/>
        <v>54301032</v>
      </c>
      <c r="Y25" s="42">
        <f t="shared" si="4"/>
        <v>-3163390</v>
      </c>
      <c r="Z25" s="43">
        <f>+IF(X25&lt;&gt;0,+(Y25/X25)*100,0)</f>
        <v>-5.825653552956416</v>
      </c>
      <c r="AA25" s="40">
        <f>+AA5+AA9+AA15+AA19+AA24</f>
        <v>108602050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50059667</v>
      </c>
      <c r="D28" s="19">
        <f>SUM(D29:D31)</f>
        <v>0</v>
      </c>
      <c r="E28" s="20">
        <f t="shared" si="5"/>
        <v>53454223</v>
      </c>
      <c r="F28" s="21">
        <f t="shared" si="5"/>
        <v>53454223</v>
      </c>
      <c r="G28" s="21">
        <f t="shared" si="5"/>
        <v>1639751</v>
      </c>
      <c r="H28" s="21">
        <f t="shared" si="5"/>
        <v>2274550</v>
      </c>
      <c r="I28" s="21">
        <f t="shared" si="5"/>
        <v>6986685</v>
      </c>
      <c r="J28" s="21">
        <f t="shared" si="5"/>
        <v>10900986</v>
      </c>
      <c r="K28" s="21">
        <f t="shared" si="5"/>
        <v>2844491</v>
      </c>
      <c r="L28" s="21">
        <f t="shared" si="5"/>
        <v>3234678</v>
      </c>
      <c r="M28" s="21">
        <f t="shared" si="5"/>
        <v>7476378</v>
      </c>
      <c r="N28" s="21">
        <f t="shared" si="5"/>
        <v>13555547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24456533</v>
      </c>
      <c r="X28" s="21">
        <f t="shared" si="5"/>
        <v>26111316</v>
      </c>
      <c r="Y28" s="21">
        <f t="shared" si="5"/>
        <v>-1654783</v>
      </c>
      <c r="Z28" s="4">
        <f>+IF(X28&lt;&gt;0,+(Y28/X28)*100,0)</f>
        <v>-6.33741708001236</v>
      </c>
      <c r="AA28" s="19">
        <f>SUM(AA29:AA31)</f>
        <v>53454223</v>
      </c>
    </row>
    <row r="29" spans="1:27" ht="13.5">
      <c r="A29" s="5" t="s">
        <v>33</v>
      </c>
      <c r="B29" s="3"/>
      <c r="C29" s="22">
        <v>30421983</v>
      </c>
      <c r="D29" s="22"/>
      <c r="E29" s="23">
        <v>21542297</v>
      </c>
      <c r="F29" s="24">
        <v>21542297</v>
      </c>
      <c r="G29" s="24">
        <v>446659</v>
      </c>
      <c r="H29" s="24">
        <v>529253</v>
      </c>
      <c r="I29" s="24">
        <v>3293856</v>
      </c>
      <c r="J29" s="24">
        <v>4269768</v>
      </c>
      <c r="K29" s="24">
        <v>952668</v>
      </c>
      <c r="L29" s="24">
        <v>702228</v>
      </c>
      <c r="M29" s="24">
        <v>3366822</v>
      </c>
      <c r="N29" s="24">
        <v>5021718</v>
      </c>
      <c r="O29" s="24"/>
      <c r="P29" s="24"/>
      <c r="Q29" s="24"/>
      <c r="R29" s="24"/>
      <c r="S29" s="24"/>
      <c r="T29" s="24"/>
      <c r="U29" s="24"/>
      <c r="V29" s="24"/>
      <c r="W29" s="24">
        <v>9291486</v>
      </c>
      <c r="X29" s="24">
        <v>10458204</v>
      </c>
      <c r="Y29" s="24">
        <v>-1166718</v>
      </c>
      <c r="Z29" s="6">
        <v>-11.16</v>
      </c>
      <c r="AA29" s="22">
        <v>21542297</v>
      </c>
    </row>
    <row r="30" spans="1:27" ht="13.5">
      <c r="A30" s="5" t="s">
        <v>34</v>
      </c>
      <c r="B30" s="3"/>
      <c r="C30" s="25">
        <v>12250855</v>
      </c>
      <c r="D30" s="25"/>
      <c r="E30" s="26">
        <v>24464534</v>
      </c>
      <c r="F30" s="27">
        <v>24464534</v>
      </c>
      <c r="G30" s="27">
        <v>606544</v>
      </c>
      <c r="H30" s="27">
        <v>1134134</v>
      </c>
      <c r="I30" s="27">
        <v>3076369</v>
      </c>
      <c r="J30" s="27">
        <v>4817047</v>
      </c>
      <c r="K30" s="27">
        <v>1307119</v>
      </c>
      <c r="L30" s="27">
        <v>1462675</v>
      </c>
      <c r="M30" s="27">
        <v>3510528</v>
      </c>
      <c r="N30" s="27">
        <v>6280322</v>
      </c>
      <c r="O30" s="27"/>
      <c r="P30" s="27"/>
      <c r="Q30" s="27"/>
      <c r="R30" s="27"/>
      <c r="S30" s="27"/>
      <c r="T30" s="27"/>
      <c r="U30" s="27"/>
      <c r="V30" s="27"/>
      <c r="W30" s="27">
        <v>11097369</v>
      </c>
      <c r="X30" s="27">
        <v>12064512</v>
      </c>
      <c r="Y30" s="27">
        <v>-967143</v>
      </c>
      <c r="Z30" s="7">
        <v>-8.02</v>
      </c>
      <c r="AA30" s="25">
        <v>24464534</v>
      </c>
    </row>
    <row r="31" spans="1:27" ht="13.5">
      <c r="A31" s="5" t="s">
        <v>35</v>
      </c>
      <c r="B31" s="3"/>
      <c r="C31" s="22">
        <v>7386829</v>
      </c>
      <c r="D31" s="22"/>
      <c r="E31" s="23">
        <v>7447392</v>
      </c>
      <c r="F31" s="24">
        <v>7447392</v>
      </c>
      <c r="G31" s="24">
        <v>586548</v>
      </c>
      <c r="H31" s="24">
        <v>611163</v>
      </c>
      <c r="I31" s="24">
        <v>616460</v>
      </c>
      <c r="J31" s="24">
        <v>1814171</v>
      </c>
      <c r="K31" s="24">
        <v>584704</v>
      </c>
      <c r="L31" s="24">
        <v>1069775</v>
      </c>
      <c r="M31" s="24">
        <v>599028</v>
      </c>
      <c r="N31" s="24">
        <v>2253507</v>
      </c>
      <c r="O31" s="24"/>
      <c r="P31" s="24"/>
      <c r="Q31" s="24"/>
      <c r="R31" s="24"/>
      <c r="S31" s="24"/>
      <c r="T31" s="24"/>
      <c r="U31" s="24"/>
      <c r="V31" s="24"/>
      <c r="W31" s="24">
        <v>4067678</v>
      </c>
      <c r="X31" s="24">
        <v>3588600</v>
      </c>
      <c r="Y31" s="24">
        <v>479078</v>
      </c>
      <c r="Z31" s="6">
        <v>13.35</v>
      </c>
      <c r="AA31" s="22">
        <v>7447392</v>
      </c>
    </row>
    <row r="32" spans="1:27" ht="13.5">
      <c r="A32" s="2" t="s">
        <v>36</v>
      </c>
      <c r="B32" s="3"/>
      <c r="C32" s="19">
        <f aca="true" t="shared" si="6" ref="C32:Y32">SUM(C33:C37)</f>
        <v>5218197</v>
      </c>
      <c r="D32" s="19">
        <f>SUM(D33:D37)</f>
        <v>0</v>
      </c>
      <c r="E32" s="20">
        <f t="shared" si="6"/>
        <v>8331098</v>
      </c>
      <c r="F32" s="21">
        <f t="shared" si="6"/>
        <v>8331098</v>
      </c>
      <c r="G32" s="21">
        <f t="shared" si="6"/>
        <v>335995</v>
      </c>
      <c r="H32" s="21">
        <f t="shared" si="6"/>
        <v>373414</v>
      </c>
      <c r="I32" s="21">
        <f t="shared" si="6"/>
        <v>353996</v>
      </c>
      <c r="J32" s="21">
        <f t="shared" si="6"/>
        <v>1063405</v>
      </c>
      <c r="K32" s="21">
        <f t="shared" si="6"/>
        <v>332446</v>
      </c>
      <c r="L32" s="21">
        <f t="shared" si="6"/>
        <v>560618</v>
      </c>
      <c r="M32" s="21">
        <f t="shared" si="6"/>
        <v>362292</v>
      </c>
      <c r="N32" s="21">
        <f t="shared" si="6"/>
        <v>1255356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2318761</v>
      </c>
      <c r="X32" s="21">
        <f t="shared" si="6"/>
        <v>4181592</v>
      </c>
      <c r="Y32" s="21">
        <f t="shared" si="6"/>
        <v>-1862831</v>
      </c>
      <c r="Z32" s="4">
        <f>+IF(X32&lt;&gt;0,+(Y32/X32)*100,0)</f>
        <v>-44.54836818130511</v>
      </c>
      <c r="AA32" s="19">
        <f>SUM(AA33:AA37)</f>
        <v>8331098</v>
      </c>
    </row>
    <row r="33" spans="1:27" ht="13.5">
      <c r="A33" s="5" t="s">
        <v>37</v>
      </c>
      <c r="B33" s="3"/>
      <c r="C33" s="22">
        <v>917769</v>
      </c>
      <c r="D33" s="22"/>
      <c r="E33" s="23">
        <v>2385909</v>
      </c>
      <c r="F33" s="24">
        <v>2385909</v>
      </c>
      <c r="G33" s="24">
        <v>81060</v>
      </c>
      <c r="H33" s="24">
        <v>131894</v>
      </c>
      <c r="I33" s="24">
        <v>100380</v>
      </c>
      <c r="J33" s="24">
        <v>313334</v>
      </c>
      <c r="K33" s="24">
        <v>91575</v>
      </c>
      <c r="L33" s="24">
        <v>118204</v>
      </c>
      <c r="M33" s="24">
        <v>113912</v>
      </c>
      <c r="N33" s="24">
        <v>323691</v>
      </c>
      <c r="O33" s="24"/>
      <c r="P33" s="24"/>
      <c r="Q33" s="24"/>
      <c r="R33" s="24"/>
      <c r="S33" s="24"/>
      <c r="T33" s="24"/>
      <c r="U33" s="24"/>
      <c r="V33" s="24"/>
      <c r="W33" s="24">
        <v>637025</v>
      </c>
      <c r="X33" s="24">
        <v>1114470</v>
      </c>
      <c r="Y33" s="24">
        <v>-477445</v>
      </c>
      <c r="Z33" s="6">
        <v>-42.84</v>
      </c>
      <c r="AA33" s="22">
        <v>2385909</v>
      </c>
    </row>
    <row r="34" spans="1:27" ht="13.5">
      <c r="A34" s="5" t="s">
        <v>38</v>
      </c>
      <c r="B34" s="3"/>
      <c r="C34" s="22">
        <v>698426</v>
      </c>
      <c r="D34" s="22"/>
      <c r="E34" s="23">
        <v>1286915</v>
      </c>
      <c r="F34" s="24">
        <v>1286915</v>
      </c>
      <c r="G34" s="24">
        <v>53774</v>
      </c>
      <c r="H34" s="24">
        <v>60851</v>
      </c>
      <c r="I34" s="24">
        <v>58067</v>
      </c>
      <c r="J34" s="24">
        <v>172692</v>
      </c>
      <c r="K34" s="24">
        <v>60156</v>
      </c>
      <c r="L34" s="24">
        <v>110770</v>
      </c>
      <c r="M34" s="24">
        <v>71598</v>
      </c>
      <c r="N34" s="24">
        <v>242524</v>
      </c>
      <c r="O34" s="24"/>
      <c r="P34" s="24"/>
      <c r="Q34" s="24"/>
      <c r="R34" s="24"/>
      <c r="S34" s="24"/>
      <c r="T34" s="24"/>
      <c r="U34" s="24"/>
      <c r="V34" s="24"/>
      <c r="W34" s="24">
        <v>415216</v>
      </c>
      <c r="X34" s="24">
        <v>645816</v>
      </c>
      <c r="Y34" s="24">
        <v>-230600</v>
      </c>
      <c r="Z34" s="6">
        <v>-35.71</v>
      </c>
      <c r="AA34" s="22">
        <v>1286915</v>
      </c>
    </row>
    <row r="35" spans="1:27" ht="13.5">
      <c r="A35" s="5" t="s">
        <v>39</v>
      </c>
      <c r="B35" s="3"/>
      <c r="C35" s="22">
        <v>3602002</v>
      </c>
      <c r="D35" s="22"/>
      <c r="E35" s="23">
        <v>4658274</v>
      </c>
      <c r="F35" s="24">
        <v>4658274</v>
      </c>
      <c r="G35" s="24">
        <v>201161</v>
      </c>
      <c r="H35" s="24">
        <v>180669</v>
      </c>
      <c r="I35" s="24">
        <v>195549</v>
      </c>
      <c r="J35" s="24">
        <v>577379</v>
      </c>
      <c r="K35" s="24">
        <v>180715</v>
      </c>
      <c r="L35" s="24">
        <v>331644</v>
      </c>
      <c r="M35" s="24">
        <v>176782</v>
      </c>
      <c r="N35" s="24">
        <v>689141</v>
      </c>
      <c r="O35" s="24"/>
      <c r="P35" s="24"/>
      <c r="Q35" s="24"/>
      <c r="R35" s="24"/>
      <c r="S35" s="24"/>
      <c r="T35" s="24"/>
      <c r="U35" s="24"/>
      <c r="V35" s="24"/>
      <c r="W35" s="24">
        <v>1266520</v>
      </c>
      <c r="X35" s="24">
        <v>2421306</v>
      </c>
      <c r="Y35" s="24">
        <v>-1154786</v>
      </c>
      <c r="Z35" s="6">
        <v>-47.69</v>
      </c>
      <c r="AA35" s="22">
        <v>4658274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5683388</v>
      </c>
      <c r="D38" s="19">
        <f>SUM(D39:D41)</f>
        <v>0</v>
      </c>
      <c r="E38" s="20">
        <f t="shared" si="7"/>
        <v>6035504</v>
      </c>
      <c r="F38" s="21">
        <f t="shared" si="7"/>
        <v>6035504</v>
      </c>
      <c r="G38" s="21">
        <f t="shared" si="7"/>
        <v>190018</v>
      </c>
      <c r="H38" s="21">
        <f t="shared" si="7"/>
        <v>306727</v>
      </c>
      <c r="I38" s="21">
        <f t="shared" si="7"/>
        <v>551384</v>
      </c>
      <c r="J38" s="21">
        <f t="shared" si="7"/>
        <v>1048129</v>
      </c>
      <c r="K38" s="21">
        <f t="shared" si="7"/>
        <v>337438</v>
      </c>
      <c r="L38" s="21">
        <f t="shared" si="7"/>
        <v>345130</v>
      </c>
      <c r="M38" s="21">
        <f t="shared" si="7"/>
        <v>342487</v>
      </c>
      <c r="N38" s="21">
        <f t="shared" si="7"/>
        <v>1025055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2073184</v>
      </c>
      <c r="X38" s="21">
        <f t="shared" si="7"/>
        <v>3017754</v>
      </c>
      <c r="Y38" s="21">
        <f t="shared" si="7"/>
        <v>-944570</v>
      </c>
      <c r="Z38" s="4">
        <f>+IF(X38&lt;&gt;0,+(Y38/X38)*100,0)</f>
        <v>-31.30043071767944</v>
      </c>
      <c r="AA38" s="19">
        <f>SUM(AA39:AA41)</f>
        <v>6035504</v>
      </c>
    </row>
    <row r="39" spans="1:27" ht="13.5">
      <c r="A39" s="5" t="s">
        <v>43</v>
      </c>
      <c r="B39" s="3"/>
      <c r="C39" s="22">
        <v>893063</v>
      </c>
      <c r="D39" s="22"/>
      <c r="E39" s="23">
        <v>1338572</v>
      </c>
      <c r="F39" s="24">
        <v>1338572</v>
      </c>
      <c r="G39" s="24">
        <v>61275</v>
      </c>
      <c r="H39" s="24">
        <v>63463</v>
      </c>
      <c r="I39" s="24">
        <v>67255</v>
      </c>
      <c r="J39" s="24">
        <v>191993</v>
      </c>
      <c r="K39" s="24">
        <v>65812</v>
      </c>
      <c r="L39" s="24">
        <v>109407</v>
      </c>
      <c r="M39" s="24">
        <v>88405</v>
      </c>
      <c r="N39" s="24">
        <v>263624</v>
      </c>
      <c r="O39" s="24"/>
      <c r="P39" s="24"/>
      <c r="Q39" s="24"/>
      <c r="R39" s="24"/>
      <c r="S39" s="24"/>
      <c r="T39" s="24"/>
      <c r="U39" s="24"/>
      <c r="V39" s="24"/>
      <c r="W39" s="24">
        <v>455617</v>
      </c>
      <c r="X39" s="24">
        <v>669288</v>
      </c>
      <c r="Y39" s="24">
        <v>-213671</v>
      </c>
      <c r="Z39" s="6">
        <v>-31.93</v>
      </c>
      <c r="AA39" s="22">
        <v>1338572</v>
      </c>
    </row>
    <row r="40" spans="1:27" ht="13.5">
      <c r="A40" s="5" t="s">
        <v>44</v>
      </c>
      <c r="B40" s="3"/>
      <c r="C40" s="22">
        <v>4790325</v>
      </c>
      <c r="D40" s="22"/>
      <c r="E40" s="23">
        <v>4696932</v>
      </c>
      <c r="F40" s="24">
        <v>4696932</v>
      </c>
      <c r="G40" s="24">
        <v>128743</v>
      </c>
      <c r="H40" s="24">
        <v>243264</v>
      </c>
      <c r="I40" s="24">
        <v>484129</v>
      </c>
      <c r="J40" s="24">
        <v>856136</v>
      </c>
      <c r="K40" s="24">
        <v>271626</v>
      </c>
      <c r="L40" s="24">
        <v>235723</v>
      </c>
      <c r="M40" s="24">
        <v>254082</v>
      </c>
      <c r="N40" s="24">
        <v>761431</v>
      </c>
      <c r="O40" s="24"/>
      <c r="P40" s="24"/>
      <c r="Q40" s="24"/>
      <c r="R40" s="24"/>
      <c r="S40" s="24"/>
      <c r="T40" s="24"/>
      <c r="U40" s="24"/>
      <c r="V40" s="24"/>
      <c r="W40" s="24">
        <v>1617567</v>
      </c>
      <c r="X40" s="24">
        <v>2348466</v>
      </c>
      <c r="Y40" s="24">
        <v>-730899</v>
      </c>
      <c r="Z40" s="6">
        <v>-31.12</v>
      </c>
      <c r="AA40" s="22">
        <v>4696932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34621564</v>
      </c>
      <c r="D42" s="19">
        <f>SUM(D43:D46)</f>
        <v>0</v>
      </c>
      <c r="E42" s="20">
        <f t="shared" si="8"/>
        <v>47467320</v>
      </c>
      <c r="F42" s="21">
        <f t="shared" si="8"/>
        <v>47467320</v>
      </c>
      <c r="G42" s="21">
        <f t="shared" si="8"/>
        <v>1904609</v>
      </c>
      <c r="H42" s="21">
        <f t="shared" si="8"/>
        <v>2123949</v>
      </c>
      <c r="I42" s="21">
        <f t="shared" si="8"/>
        <v>2456984</v>
      </c>
      <c r="J42" s="21">
        <f t="shared" si="8"/>
        <v>6485542</v>
      </c>
      <c r="K42" s="21">
        <f t="shared" si="8"/>
        <v>2581232</v>
      </c>
      <c r="L42" s="21">
        <f t="shared" si="8"/>
        <v>1669444</v>
      </c>
      <c r="M42" s="21">
        <f t="shared" si="8"/>
        <v>3985655</v>
      </c>
      <c r="N42" s="21">
        <f t="shared" si="8"/>
        <v>8236331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14721873</v>
      </c>
      <c r="X42" s="21">
        <f t="shared" si="8"/>
        <v>24000156</v>
      </c>
      <c r="Y42" s="21">
        <f t="shared" si="8"/>
        <v>-9278283</v>
      </c>
      <c r="Z42" s="4">
        <f>+IF(X42&lt;&gt;0,+(Y42/X42)*100,0)</f>
        <v>-38.65926121480211</v>
      </c>
      <c r="AA42" s="19">
        <f>SUM(AA43:AA46)</f>
        <v>47467320</v>
      </c>
    </row>
    <row r="43" spans="1:27" ht="13.5">
      <c r="A43" s="5" t="s">
        <v>47</v>
      </c>
      <c r="B43" s="3"/>
      <c r="C43" s="22">
        <v>15565738</v>
      </c>
      <c r="D43" s="22"/>
      <c r="E43" s="23">
        <v>21124563</v>
      </c>
      <c r="F43" s="24">
        <v>21124563</v>
      </c>
      <c r="G43" s="24">
        <v>1210730</v>
      </c>
      <c r="H43" s="24">
        <v>1478525</v>
      </c>
      <c r="I43" s="24">
        <v>-122266</v>
      </c>
      <c r="J43" s="24">
        <v>2566989</v>
      </c>
      <c r="K43" s="24">
        <v>1514881</v>
      </c>
      <c r="L43" s="24">
        <v>276899</v>
      </c>
      <c r="M43" s="24">
        <v>1445580</v>
      </c>
      <c r="N43" s="24">
        <v>3237360</v>
      </c>
      <c r="O43" s="24"/>
      <c r="P43" s="24"/>
      <c r="Q43" s="24"/>
      <c r="R43" s="24"/>
      <c r="S43" s="24"/>
      <c r="T43" s="24"/>
      <c r="U43" s="24"/>
      <c r="V43" s="24"/>
      <c r="W43" s="24">
        <v>5804349</v>
      </c>
      <c r="X43" s="24">
        <v>10769034</v>
      </c>
      <c r="Y43" s="24">
        <v>-4964685</v>
      </c>
      <c r="Z43" s="6">
        <v>-46.1</v>
      </c>
      <c r="AA43" s="22">
        <v>21124563</v>
      </c>
    </row>
    <row r="44" spans="1:27" ht="13.5">
      <c r="A44" s="5" t="s">
        <v>48</v>
      </c>
      <c r="B44" s="3"/>
      <c r="C44" s="22">
        <v>11609053</v>
      </c>
      <c r="D44" s="22"/>
      <c r="E44" s="23">
        <v>14207293</v>
      </c>
      <c r="F44" s="24">
        <v>14207293</v>
      </c>
      <c r="G44" s="24">
        <v>333398</v>
      </c>
      <c r="H44" s="24">
        <v>372359</v>
      </c>
      <c r="I44" s="24">
        <v>1220839</v>
      </c>
      <c r="J44" s="24">
        <v>1926596</v>
      </c>
      <c r="K44" s="24">
        <v>453552</v>
      </c>
      <c r="L44" s="24">
        <v>632155</v>
      </c>
      <c r="M44" s="24">
        <v>1189697</v>
      </c>
      <c r="N44" s="24">
        <v>2275404</v>
      </c>
      <c r="O44" s="24"/>
      <c r="P44" s="24"/>
      <c r="Q44" s="24"/>
      <c r="R44" s="24"/>
      <c r="S44" s="24"/>
      <c r="T44" s="24"/>
      <c r="U44" s="24"/>
      <c r="V44" s="24"/>
      <c r="W44" s="24">
        <v>4202000</v>
      </c>
      <c r="X44" s="24">
        <v>7169766</v>
      </c>
      <c r="Y44" s="24">
        <v>-2967766</v>
      </c>
      <c r="Z44" s="6">
        <v>-41.39</v>
      </c>
      <c r="AA44" s="22">
        <v>14207293</v>
      </c>
    </row>
    <row r="45" spans="1:27" ht="13.5">
      <c r="A45" s="5" t="s">
        <v>49</v>
      </c>
      <c r="B45" s="3"/>
      <c r="C45" s="25">
        <v>4147598</v>
      </c>
      <c r="D45" s="25"/>
      <c r="E45" s="26">
        <v>6434496</v>
      </c>
      <c r="F45" s="27">
        <v>6434496</v>
      </c>
      <c r="G45" s="27">
        <v>167230</v>
      </c>
      <c r="H45" s="27">
        <v>116183</v>
      </c>
      <c r="I45" s="27">
        <v>569918</v>
      </c>
      <c r="J45" s="27">
        <v>853331</v>
      </c>
      <c r="K45" s="27">
        <v>299780</v>
      </c>
      <c r="L45" s="27">
        <v>337071</v>
      </c>
      <c r="M45" s="27">
        <v>578059</v>
      </c>
      <c r="N45" s="27">
        <v>1214910</v>
      </c>
      <c r="O45" s="27"/>
      <c r="P45" s="27"/>
      <c r="Q45" s="27"/>
      <c r="R45" s="27"/>
      <c r="S45" s="27"/>
      <c r="T45" s="27"/>
      <c r="U45" s="27"/>
      <c r="V45" s="27"/>
      <c r="W45" s="27">
        <v>2068241</v>
      </c>
      <c r="X45" s="27">
        <v>3195870</v>
      </c>
      <c r="Y45" s="27">
        <v>-1127629</v>
      </c>
      <c r="Z45" s="7">
        <v>-35.28</v>
      </c>
      <c r="AA45" s="25">
        <v>6434496</v>
      </c>
    </row>
    <row r="46" spans="1:27" ht="13.5">
      <c r="A46" s="5" t="s">
        <v>50</v>
      </c>
      <c r="B46" s="3"/>
      <c r="C46" s="22">
        <v>3299175</v>
      </c>
      <c r="D46" s="22"/>
      <c r="E46" s="23">
        <v>5700968</v>
      </c>
      <c r="F46" s="24">
        <v>5700968</v>
      </c>
      <c r="G46" s="24">
        <v>193251</v>
      </c>
      <c r="H46" s="24">
        <v>156882</v>
      </c>
      <c r="I46" s="24">
        <v>788493</v>
      </c>
      <c r="J46" s="24">
        <v>1138626</v>
      </c>
      <c r="K46" s="24">
        <v>313019</v>
      </c>
      <c r="L46" s="24">
        <v>423319</v>
      </c>
      <c r="M46" s="24">
        <v>772319</v>
      </c>
      <c r="N46" s="24">
        <v>1508657</v>
      </c>
      <c r="O46" s="24"/>
      <c r="P46" s="24"/>
      <c r="Q46" s="24"/>
      <c r="R46" s="24"/>
      <c r="S46" s="24"/>
      <c r="T46" s="24"/>
      <c r="U46" s="24"/>
      <c r="V46" s="24"/>
      <c r="W46" s="24">
        <v>2647283</v>
      </c>
      <c r="X46" s="24">
        <v>2865486</v>
      </c>
      <c r="Y46" s="24">
        <v>-218203</v>
      </c>
      <c r="Z46" s="6">
        <v>-7.61</v>
      </c>
      <c r="AA46" s="22">
        <v>5700968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95582816</v>
      </c>
      <c r="D48" s="40">
        <f>+D28+D32+D38+D42+D47</f>
        <v>0</v>
      </c>
      <c r="E48" s="41">
        <f t="shared" si="9"/>
        <v>115288145</v>
      </c>
      <c r="F48" s="42">
        <f t="shared" si="9"/>
        <v>115288145</v>
      </c>
      <c r="G48" s="42">
        <f t="shared" si="9"/>
        <v>4070373</v>
      </c>
      <c r="H48" s="42">
        <f t="shared" si="9"/>
        <v>5078640</v>
      </c>
      <c r="I48" s="42">
        <f t="shared" si="9"/>
        <v>10349049</v>
      </c>
      <c r="J48" s="42">
        <f t="shared" si="9"/>
        <v>19498062</v>
      </c>
      <c r="K48" s="42">
        <f t="shared" si="9"/>
        <v>6095607</v>
      </c>
      <c r="L48" s="42">
        <f t="shared" si="9"/>
        <v>5809870</v>
      </c>
      <c r="M48" s="42">
        <f t="shared" si="9"/>
        <v>12166812</v>
      </c>
      <c r="N48" s="42">
        <f t="shared" si="9"/>
        <v>24072289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43570351</v>
      </c>
      <c r="X48" s="42">
        <f t="shared" si="9"/>
        <v>57310818</v>
      </c>
      <c r="Y48" s="42">
        <f t="shared" si="9"/>
        <v>-13740467</v>
      </c>
      <c r="Z48" s="43">
        <f>+IF(X48&lt;&gt;0,+(Y48/X48)*100,0)</f>
        <v>-23.975346155415195</v>
      </c>
      <c r="AA48" s="40">
        <f>+AA28+AA32+AA38+AA42+AA47</f>
        <v>115288145</v>
      </c>
    </row>
    <row r="49" spans="1:27" ht="13.5">
      <c r="A49" s="14" t="s">
        <v>58</v>
      </c>
      <c r="B49" s="15"/>
      <c r="C49" s="44">
        <f aca="true" t="shared" si="10" ref="C49:Y49">+C25-C48</f>
        <v>-4464673</v>
      </c>
      <c r="D49" s="44">
        <f>+D25-D48</f>
        <v>0</v>
      </c>
      <c r="E49" s="45">
        <f t="shared" si="10"/>
        <v>-6686095</v>
      </c>
      <c r="F49" s="46">
        <f t="shared" si="10"/>
        <v>-6686095</v>
      </c>
      <c r="G49" s="46">
        <f t="shared" si="10"/>
        <v>-539888</v>
      </c>
      <c r="H49" s="46">
        <f t="shared" si="10"/>
        <v>14702467</v>
      </c>
      <c r="I49" s="46">
        <f t="shared" si="10"/>
        <v>-6594008</v>
      </c>
      <c r="J49" s="46">
        <f t="shared" si="10"/>
        <v>7568571</v>
      </c>
      <c r="K49" s="46">
        <f t="shared" si="10"/>
        <v>-1628272</v>
      </c>
      <c r="L49" s="46">
        <f t="shared" si="10"/>
        <v>2631709</v>
      </c>
      <c r="M49" s="46">
        <f t="shared" si="10"/>
        <v>-1004717</v>
      </c>
      <c r="N49" s="46">
        <f t="shared" si="10"/>
        <v>-1280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7567291</v>
      </c>
      <c r="X49" s="46">
        <f>IF(F25=F48,0,X25-X48)</f>
        <v>-3009786</v>
      </c>
      <c r="Y49" s="46">
        <f t="shared" si="10"/>
        <v>10577077</v>
      </c>
      <c r="Z49" s="47">
        <f>+IF(X49&lt;&gt;0,+(Y49/X49)*100,0)</f>
        <v>-351.4228918600857</v>
      </c>
      <c r="AA49" s="44">
        <f>+AA25-AA48</f>
        <v>-6686095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34191070</v>
      </c>
      <c r="D5" s="19">
        <f>SUM(D6:D8)</f>
        <v>0</v>
      </c>
      <c r="E5" s="20">
        <f t="shared" si="0"/>
        <v>32439751</v>
      </c>
      <c r="F5" s="21">
        <f t="shared" si="0"/>
        <v>32439751</v>
      </c>
      <c r="G5" s="21">
        <f t="shared" si="0"/>
        <v>30327499</v>
      </c>
      <c r="H5" s="21">
        <f t="shared" si="0"/>
        <v>1715689</v>
      </c>
      <c r="I5" s="21">
        <f t="shared" si="0"/>
        <v>1660854</v>
      </c>
      <c r="J5" s="21">
        <f t="shared" si="0"/>
        <v>33704042</v>
      </c>
      <c r="K5" s="21">
        <f t="shared" si="0"/>
        <v>1595776</v>
      </c>
      <c r="L5" s="21">
        <f t="shared" si="0"/>
        <v>1862044</v>
      </c>
      <c r="M5" s="21">
        <f t="shared" si="0"/>
        <v>27115017</v>
      </c>
      <c r="N5" s="21">
        <f t="shared" si="0"/>
        <v>30572837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64276879</v>
      </c>
      <c r="X5" s="21">
        <f t="shared" si="0"/>
        <v>16201242</v>
      </c>
      <c r="Y5" s="21">
        <f t="shared" si="0"/>
        <v>48075637</v>
      </c>
      <c r="Z5" s="4">
        <f>+IF(X5&lt;&gt;0,+(Y5/X5)*100,0)</f>
        <v>296.7404412575283</v>
      </c>
      <c r="AA5" s="19">
        <f>SUM(AA6:AA8)</f>
        <v>32439751</v>
      </c>
    </row>
    <row r="6" spans="1:27" ht="13.5">
      <c r="A6" s="5" t="s">
        <v>33</v>
      </c>
      <c r="B6" s="3"/>
      <c r="C6" s="22">
        <v>16561227</v>
      </c>
      <c r="D6" s="22"/>
      <c r="E6" s="23">
        <v>7086260</v>
      </c>
      <c r="F6" s="24">
        <v>7086260</v>
      </c>
      <c r="G6" s="24">
        <v>28257950</v>
      </c>
      <c r="H6" s="24">
        <v>15080</v>
      </c>
      <c r="I6" s="24">
        <v>30051</v>
      </c>
      <c r="J6" s="24">
        <v>28303081</v>
      </c>
      <c r="K6" s="24">
        <v>13671</v>
      </c>
      <c r="L6" s="24">
        <v>13671</v>
      </c>
      <c r="M6" s="24">
        <v>25347266</v>
      </c>
      <c r="N6" s="24">
        <v>25374608</v>
      </c>
      <c r="O6" s="24"/>
      <c r="P6" s="24"/>
      <c r="Q6" s="24"/>
      <c r="R6" s="24"/>
      <c r="S6" s="24"/>
      <c r="T6" s="24"/>
      <c r="U6" s="24"/>
      <c r="V6" s="24"/>
      <c r="W6" s="24">
        <v>53677689</v>
      </c>
      <c r="X6" s="24">
        <v>3542658</v>
      </c>
      <c r="Y6" s="24">
        <v>50135031</v>
      </c>
      <c r="Z6" s="6">
        <v>1415.18</v>
      </c>
      <c r="AA6" s="22">
        <v>7086260</v>
      </c>
    </row>
    <row r="7" spans="1:27" ht="13.5">
      <c r="A7" s="5" t="s">
        <v>34</v>
      </c>
      <c r="B7" s="3"/>
      <c r="C7" s="25">
        <v>17567981</v>
      </c>
      <c r="D7" s="25"/>
      <c r="E7" s="26">
        <v>22956087</v>
      </c>
      <c r="F7" s="27">
        <v>22956087</v>
      </c>
      <c r="G7" s="27">
        <v>2067855</v>
      </c>
      <c r="H7" s="27">
        <v>1698594</v>
      </c>
      <c r="I7" s="27">
        <v>1629912</v>
      </c>
      <c r="J7" s="27">
        <v>5396361</v>
      </c>
      <c r="K7" s="27">
        <v>1580795</v>
      </c>
      <c r="L7" s="27">
        <v>1844894</v>
      </c>
      <c r="M7" s="27">
        <v>1766698</v>
      </c>
      <c r="N7" s="27">
        <v>5192387</v>
      </c>
      <c r="O7" s="27"/>
      <c r="P7" s="27"/>
      <c r="Q7" s="27"/>
      <c r="R7" s="27"/>
      <c r="S7" s="27"/>
      <c r="T7" s="27"/>
      <c r="U7" s="27"/>
      <c r="V7" s="27"/>
      <c r="W7" s="27">
        <v>10588748</v>
      </c>
      <c r="X7" s="27">
        <v>11478024</v>
      </c>
      <c r="Y7" s="27">
        <v>-889276</v>
      </c>
      <c r="Z7" s="7">
        <v>-7.75</v>
      </c>
      <c r="AA7" s="25">
        <v>22956087</v>
      </c>
    </row>
    <row r="8" spans="1:27" ht="13.5">
      <c r="A8" s="5" t="s">
        <v>35</v>
      </c>
      <c r="B8" s="3"/>
      <c r="C8" s="22">
        <v>61862</v>
      </c>
      <c r="D8" s="22"/>
      <c r="E8" s="23">
        <v>2397404</v>
      </c>
      <c r="F8" s="24">
        <v>2397404</v>
      </c>
      <c r="G8" s="24">
        <v>1694</v>
      </c>
      <c r="H8" s="24">
        <v>2015</v>
      </c>
      <c r="I8" s="24">
        <v>891</v>
      </c>
      <c r="J8" s="24">
        <v>4600</v>
      </c>
      <c r="K8" s="24">
        <v>1310</v>
      </c>
      <c r="L8" s="24">
        <v>3479</v>
      </c>
      <c r="M8" s="24">
        <v>1053</v>
      </c>
      <c r="N8" s="24">
        <v>5842</v>
      </c>
      <c r="O8" s="24"/>
      <c r="P8" s="24"/>
      <c r="Q8" s="24"/>
      <c r="R8" s="24"/>
      <c r="S8" s="24"/>
      <c r="T8" s="24"/>
      <c r="U8" s="24"/>
      <c r="V8" s="24"/>
      <c r="W8" s="24">
        <v>10442</v>
      </c>
      <c r="X8" s="24">
        <v>1180560</v>
      </c>
      <c r="Y8" s="24">
        <v>-1170118</v>
      </c>
      <c r="Z8" s="6">
        <v>-99.12</v>
      </c>
      <c r="AA8" s="22">
        <v>2397404</v>
      </c>
    </row>
    <row r="9" spans="1:27" ht="13.5">
      <c r="A9" s="2" t="s">
        <v>36</v>
      </c>
      <c r="B9" s="3"/>
      <c r="C9" s="19">
        <f aca="true" t="shared" si="1" ref="C9:Y9">SUM(C10:C14)</f>
        <v>18054196</v>
      </c>
      <c r="D9" s="19">
        <f>SUM(D10:D14)</f>
        <v>0</v>
      </c>
      <c r="E9" s="20">
        <f t="shared" si="1"/>
        <v>19372274</v>
      </c>
      <c r="F9" s="21">
        <f t="shared" si="1"/>
        <v>19372274</v>
      </c>
      <c r="G9" s="21">
        <f t="shared" si="1"/>
        <v>292941</v>
      </c>
      <c r="H9" s="21">
        <f t="shared" si="1"/>
        <v>264487</v>
      </c>
      <c r="I9" s="21">
        <f t="shared" si="1"/>
        <v>312233</v>
      </c>
      <c r="J9" s="21">
        <f t="shared" si="1"/>
        <v>869661</v>
      </c>
      <c r="K9" s="21">
        <f t="shared" si="1"/>
        <v>315263</v>
      </c>
      <c r="L9" s="21">
        <f t="shared" si="1"/>
        <v>245159</v>
      </c>
      <c r="M9" s="21">
        <f t="shared" si="1"/>
        <v>210187</v>
      </c>
      <c r="N9" s="21">
        <f t="shared" si="1"/>
        <v>770609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1640270</v>
      </c>
      <c r="X9" s="21">
        <f t="shared" si="1"/>
        <v>9643962</v>
      </c>
      <c r="Y9" s="21">
        <f t="shared" si="1"/>
        <v>-8003692</v>
      </c>
      <c r="Z9" s="4">
        <f>+IF(X9&lt;&gt;0,+(Y9/X9)*100,0)</f>
        <v>-82.99174136107132</v>
      </c>
      <c r="AA9" s="19">
        <f>SUM(AA10:AA14)</f>
        <v>19372274</v>
      </c>
    </row>
    <row r="10" spans="1:27" ht="13.5">
      <c r="A10" s="5" t="s">
        <v>37</v>
      </c>
      <c r="B10" s="3"/>
      <c r="C10" s="22">
        <v>12140883</v>
      </c>
      <c r="D10" s="22"/>
      <c r="E10" s="23">
        <v>13101458</v>
      </c>
      <c r="F10" s="24">
        <v>13101458</v>
      </c>
      <c r="G10" s="24">
        <v>78300</v>
      </c>
      <c r="H10" s="24">
        <v>28773</v>
      </c>
      <c r="I10" s="24">
        <v>32985</v>
      </c>
      <c r="J10" s="24">
        <v>140058</v>
      </c>
      <c r="K10" s="24">
        <v>30189</v>
      </c>
      <c r="L10" s="24">
        <v>29954</v>
      </c>
      <c r="M10" s="24">
        <v>29247</v>
      </c>
      <c r="N10" s="24">
        <v>89390</v>
      </c>
      <c r="O10" s="24"/>
      <c r="P10" s="24"/>
      <c r="Q10" s="24"/>
      <c r="R10" s="24"/>
      <c r="S10" s="24"/>
      <c r="T10" s="24"/>
      <c r="U10" s="24"/>
      <c r="V10" s="24"/>
      <c r="W10" s="24">
        <v>229448</v>
      </c>
      <c r="X10" s="24">
        <v>6595644</v>
      </c>
      <c r="Y10" s="24">
        <v>-6366196</v>
      </c>
      <c r="Z10" s="6">
        <v>-96.52</v>
      </c>
      <c r="AA10" s="22">
        <v>13101458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5913313</v>
      </c>
      <c r="D12" s="22"/>
      <c r="E12" s="23">
        <v>6270816</v>
      </c>
      <c r="F12" s="24">
        <v>6270816</v>
      </c>
      <c r="G12" s="24">
        <v>214641</v>
      </c>
      <c r="H12" s="24">
        <v>235714</v>
      </c>
      <c r="I12" s="24">
        <v>279248</v>
      </c>
      <c r="J12" s="24">
        <v>729603</v>
      </c>
      <c r="K12" s="24">
        <v>285074</v>
      </c>
      <c r="L12" s="24">
        <v>215205</v>
      </c>
      <c r="M12" s="24">
        <v>180940</v>
      </c>
      <c r="N12" s="24">
        <v>681219</v>
      </c>
      <c r="O12" s="24"/>
      <c r="P12" s="24"/>
      <c r="Q12" s="24"/>
      <c r="R12" s="24"/>
      <c r="S12" s="24"/>
      <c r="T12" s="24"/>
      <c r="U12" s="24"/>
      <c r="V12" s="24"/>
      <c r="W12" s="24">
        <v>1410822</v>
      </c>
      <c r="X12" s="24">
        <v>3048318</v>
      </c>
      <c r="Y12" s="24">
        <v>-1637496</v>
      </c>
      <c r="Z12" s="6">
        <v>-53.72</v>
      </c>
      <c r="AA12" s="22">
        <v>6270816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24278965</v>
      </c>
      <c r="D15" s="19">
        <f>SUM(D16:D18)</f>
        <v>0</v>
      </c>
      <c r="E15" s="20">
        <f t="shared" si="2"/>
        <v>9219777</v>
      </c>
      <c r="F15" s="21">
        <f t="shared" si="2"/>
        <v>9219777</v>
      </c>
      <c r="G15" s="21">
        <f t="shared" si="2"/>
        <v>0</v>
      </c>
      <c r="H15" s="21">
        <f t="shared" si="2"/>
        <v>5799</v>
      </c>
      <c r="I15" s="21">
        <f t="shared" si="2"/>
        <v>2049</v>
      </c>
      <c r="J15" s="21">
        <f t="shared" si="2"/>
        <v>7848</v>
      </c>
      <c r="K15" s="21">
        <f t="shared" si="2"/>
        <v>4486</v>
      </c>
      <c r="L15" s="21">
        <f t="shared" si="2"/>
        <v>5360</v>
      </c>
      <c r="M15" s="21">
        <f t="shared" si="2"/>
        <v>4126</v>
      </c>
      <c r="N15" s="21">
        <f t="shared" si="2"/>
        <v>13972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21820</v>
      </c>
      <c r="X15" s="21">
        <f t="shared" si="2"/>
        <v>4608528</v>
      </c>
      <c r="Y15" s="21">
        <f t="shared" si="2"/>
        <v>-4586708</v>
      </c>
      <c r="Z15" s="4">
        <f>+IF(X15&lt;&gt;0,+(Y15/X15)*100,0)</f>
        <v>-99.52652994622144</v>
      </c>
      <c r="AA15" s="19">
        <f>SUM(AA16:AA18)</f>
        <v>9219777</v>
      </c>
    </row>
    <row r="16" spans="1:27" ht="13.5">
      <c r="A16" s="5" t="s">
        <v>43</v>
      </c>
      <c r="B16" s="3"/>
      <c r="C16" s="22">
        <v>3905177</v>
      </c>
      <c r="D16" s="22"/>
      <c r="E16" s="23">
        <v>1724047</v>
      </c>
      <c r="F16" s="24">
        <v>1724047</v>
      </c>
      <c r="G16" s="24"/>
      <c r="H16" s="24"/>
      <c r="I16" s="24"/>
      <c r="J16" s="24"/>
      <c r="K16" s="24"/>
      <c r="L16" s="24">
        <v>1264</v>
      </c>
      <c r="M16" s="24"/>
      <c r="N16" s="24">
        <v>1264</v>
      </c>
      <c r="O16" s="24"/>
      <c r="P16" s="24"/>
      <c r="Q16" s="24"/>
      <c r="R16" s="24"/>
      <c r="S16" s="24"/>
      <c r="T16" s="24"/>
      <c r="U16" s="24"/>
      <c r="V16" s="24"/>
      <c r="W16" s="24">
        <v>1264</v>
      </c>
      <c r="X16" s="24">
        <v>860778</v>
      </c>
      <c r="Y16" s="24">
        <v>-859514</v>
      </c>
      <c r="Z16" s="6">
        <v>-99.85</v>
      </c>
      <c r="AA16" s="22">
        <v>1724047</v>
      </c>
    </row>
    <row r="17" spans="1:27" ht="13.5">
      <c r="A17" s="5" t="s">
        <v>44</v>
      </c>
      <c r="B17" s="3"/>
      <c r="C17" s="22">
        <v>19810260</v>
      </c>
      <c r="D17" s="22"/>
      <c r="E17" s="23">
        <v>6905911</v>
      </c>
      <c r="F17" s="24">
        <v>6905911</v>
      </c>
      <c r="G17" s="24"/>
      <c r="H17" s="24"/>
      <c r="I17" s="24"/>
      <c r="J17" s="24"/>
      <c r="K17" s="24"/>
      <c r="L17" s="24">
        <v>360</v>
      </c>
      <c r="M17" s="24"/>
      <c r="N17" s="24">
        <v>360</v>
      </c>
      <c r="O17" s="24"/>
      <c r="P17" s="24"/>
      <c r="Q17" s="24"/>
      <c r="R17" s="24"/>
      <c r="S17" s="24"/>
      <c r="T17" s="24"/>
      <c r="U17" s="24"/>
      <c r="V17" s="24"/>
      <c r="W17" s="24">
        <v>360</v>
      </c>
      <c r="X17" s="24">
        <v>3452958</v>
      </c>
      <c r="Y17" s="24">
        <v>-3452598</v>
      </c>
      <c r="Z17" s="6">
        <v>-99.99</v>
      </c>
      <c r="AA17" s="22">
        <v>6905911</v>
      </c>
    </row>
    <row r="18" spans="1:27" ht="13.5">
      <c r="A18" s="5" t="s">
        <v>45</v>
      </c>
      <c r="B18" s="3"/>
      <c r="C18" s="22">
        <v>563528</v>
      </c>
      <c r="D18" s="22"/>
      <c r="E18" s="23">
        <v>589819</v>
      </c>
      <c r="F18" s="24">
        <v>589819</v>
      </c>
      <c r="G18" s="24"/>
      <c r="H18" s="24">
        <v>5799</v>
      </c>
      <c r="I18" s="24">
        <v>2049</v>
      </c>
      <c r="J18" s="24">
        <v>7848</v>
      </c>
      <c r="K18" s="24">
        <v>4486</v>
      </c>
      <c r="L18" s="24">
        <v>3736</v>
      </c>
      <c r="M18" s="24">
        <v>4126</v>
      </c>
      <c r="N18" s="24">
        <v>12348</v>
      </c>
      <c r="O18" s="24"/>
      <c r="P18" s="24"/>
      <c r="Q18" s="24"/>
      <c r="R18" s="24"/>
      <c r="S18" s="24"/>
      <c r="T18" s="24"/>
      <c r="U18" s="24"/>
      <c r="V18" s="24"/>
      <c r="W18" s="24">
        <v>20196</v>
      </c>
      <c r="X18" s="24">
        <v>294792</v>
      </c>
      <c r="Y18" s="24">
        <v>-274596</v>
      </c>
      <c r="Z18" s="6">
        <v>-93.15</v>
      </c>
      <c r="AA18" s="22">
        <v>589819</v>
      </c>
    </row>
    <row r="19" spans="1:27" ht="13.5">
      <c r="A19" s="2" t="s">
        <v>46</v>
      </c>
      <c r="B19" s="8"/>
      <c r="C19" s="19">
        <f aca="true" t="shared" si="3" ref="C19:Y19">SUM(C20:C23)</f>
        <v>141427482</v>
      </c>
      <c r="D19" s="19">
        <f>SUM(D20:D23)</f>
        <v>0</v>
      </c>
      <c r="E19" s="20">
        <f t="shared" si="3"/>
        <v>140255684</v>
      </c>
      <c r="F19" s="21">
        <f t="shared" si="3"/>
        <v>140255684</v>
      </c>
      <c r="G19" s="21">
        <f t="shared" si="3"/>
        <v>7192424</v>
      </c>
      <c r="H19" s="21">
        <f t="shared" si="3"/>
        <v>6977021</v>
      </c>
      <c r="I19" s="21">
        <f t="shared" si="3"/>
        <v>6408579</v>
      </c>
      <c r="J19" s="21">
        <f t="shared" si="3"/>
        <v>20578024</v>
      </c>
      <c r="K19" s="21">
        <f t="shared" si="3"/>
        <v>6751273</v>
      </c>
      <c r="L19" s="21">
        <f t="shared" si="3"/>
        <v>6870347</v>
      </c>
      <c r="M19" s="21">
        <f t="shared" si="3"/>
        <v>7102449</v>
      </c>
      <c r="N19" s="21">
        <f t="shared" si="3"/>
        <v>20724069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41302093</v>
      </c>
      <c r="X19" s="21">
        <f t="shared" si="3"/>
        <v>70114230</v>
      </c>
      <c r="Y19" s="21">
        <f t="shared" si="3"/>
        <v>-28812137</v>
      </c>
      <c r="Z19" s="4">
        <f>+IF(X19&lt;&gt;0,+(Y19/X19)*100,0)</f>
        <v>-41.09313758419653</v>
      </c>
      <c r="AA19" s="19">
        <f>SUM(AA20:AA23)</f>
        <v>140255684</v>
      </c>
    </row>
    <row r="20" spans="1:27" ht="13.5">
      <c r="A20" s="5" t="s">
        <v>47</v>
      </c>
      <c r="B20" s="3"/>
      <c r="C20" s="22">
        <v>46190369</v>
      </c>
      <c r="D20" s="22"/>
      <c r="E20" s="23">
        <v>64389379</v>
      </c>
      <c r="F20" s="24">
        <v>64389379</v>
      </c>
      <c r="G20" s="24">
        <v>3111708</v>
      </c>
      <c r="H20" s="24">
        <v>2653511</v>
      </c>
      <c r="I20" s="24">
        <v>2269955</v>
      </c>
      <c r="J20" s="24">
        <v>8035174</v>
      </c>
      <c r="K20" s="24">
        <v>2559867</v>
      </c>
      <c r="L20" s="24">
        <v>2493503</v>
      </c>
      <c r="M20" s="24">
        <v>2747363</v>
      </c>
      <c r="N20" s="24">
        <v>7800733</v>
      </c>
      <c r="O20" s="24"/>
      <c r="P20" s="24"/>
      <c r="Q20" s="24"/>
      <c r="R20" s="24"/>
      <c r="S20" s="24"/>
      <c r="T20" s="24"/>
      <c r="U20" s="24"/>
      <c r="V20" s="24"/>
      <c r="W20" s="24">
        <v>15835907</v>
      </c>
      <c r="X20" s="24">
        <v>32194686</v>
      </c>
      <c r="Y20" s="24">
        <v>-16358779</v>
      </c>
      <c r="Z20" s="6">
        <v>-50.81</v>
      </c>
      <c r="AA20" s="22">
        <v>64389379</v>
      </c>
    </row>
    <row r="21" spans="1:27" ht="13.5">
      <c r="A21" s="5" t="s">
        <v>48</v>
      </c>
      <c r="B21" s="3"/>
      <c r="C21" s="22">
        <v>61611312</v>
      </c>
      <c r="D21" s="22"/>
      <c r="E21" s="23">
        <v>42114933</v>
      </c>
      <c r="F21" s="24">
        <v>42114933</v>
      </c>
      <c r="G21" s="24">
        <v>2033773</v>
      </c>
      <c r="H21" s="24">
        <v>2275568</v>
      </c>
      <c r="I21" s="24">
        <v>2035846</v>
      </c>
      <c r="J21" s="24">
        <v>6345187</v>
      </c>
      <c r="K21" s="24">
        <v>2119854</v>
      </c>
      <c r="L21" s="24">
        <v>2301902</v>
      </c>
      <c r="M21" s="24">
        <v>2265649</v>
      </c>
      <c r="N21" s="24">
        <v>6687405</v>
      </c>
      <c r="O21" s="24"/>
      <c r="P21" s="24"/>
      <c r="Q21" s="24"/>
      <c r="R21" s="24"/>
      <c r="S21" s="24"/>
      <c r="T21" s="24"/>
      <c r="U21" s="24"/>
      <c r="V21" s="24"/>
      <c r="W21" s="24">
        <v>13032592</v>
      </c>
      <c r="X21" s="24">
        <v>21052062</v>
      </c>
      <c r="Y21" s="24">
        <v>-8019470</v>
      </c>
      <c r="Z21" s="6">
        <v>-38.09</v>
      </c>
      <c r="AA21" s="22">
        <v>42114933</v>
      </c>
    </row>
    <row r="22" spans="1:27" ht="13.5">
      <c r="A22" s="5" t="s">
        <v>49</v>
      </c>
      <c r="B22" s="3"/>
      <c r="C22" s="25">
        <v>22959031</v>
      </c>
      <c r="D22" s="25"/>
      <c r="E22" s="26">
        <v>21845027</v>
      </c>
      <c r="F22" s="27">
        <v>21845027</v>
      </c>
      <c r="G22" s="27">
        <v>1248585</v>
      </c>
      <c r="H22" s="27">
        <v>1243729</v>
      </c>
      <c r="I22" s="27">
        <v>1294783</v>
      </c>
      <c r="J22" s="27">
        <v>3787097</v>
      </c>
      <c r="K22" s="27">
        <v>1259041</v>
      </c>
      <c r="L22" s="27">
        <v>1259655</v>
      </c>
      <c r="M22" s="27">
        <v>1267939</v>
      </c>
      <c r="N22" s="27">
        <v>3786635</v>
      </c>
      <c r="O22" s="27"/>
      <c r="P22" s="27"/>
      <c r="Q22" s="27"/>
      <c r="R22" s="27"/>
      <c r="S22" s="27"/>
      <c r="T22" s="27"/>
      <c r="U22" s="27"/>
      <c r="V22" s="27"/>
      <c r="W22" s="27">
        <v>7573732</v>
      </c>
      <c r="X22" s="27">
        <v>10917522</v>
      </c>
      <c r="Y22" s="27">
        <v>-3343790</v>
      </c>
      <c r="Z22" s="7">
        <v>-30.63</v>
      </c>
      <c r="AA22" s="25">
        <v>21845027</v>
      </c>
    </row>
    <row r="23" spans="1:27" ht="13.5">
      <c r="A23" s="5" t="s">
        <v>50</v>
      </c>
      <c r="B23" s="3"/>
      <c r="C23" s="22">
        <v>10666770</v>
      </c>
      <c r="D23" s="22"/>
      <c r="E23" s="23">
        <v>11906345</v>
      </c>
      <c r="F23" s="24">
        <v>11906345</v>
      </c>
      <c r="G23" s="24">
        <v>798358</v>
      </c>
      <c r="H23" s="24">
        <v>804213</v>
      </c>
      <c r="I23" s="24">
        <v>807995</v>
      </c>
      <c r="J23" s="24">
        <v>2410566</v>
      </c>
      <c r="K23" s="24">
        <v>812511</v>
      </c>
      <c r="L23" s="24">
        <v>815287</v>
      </c>
      <c r="M23" s="24">
        <v>821498</v>
      </c>
      <c r="N23" s="24">
        <v>2449296</v>
      </c>
      <c r="O23" s="24"/>
      <c r="P23" s="24"/>
      <c r="Q23" s="24"/>
      <c r="R23" s="24"/>
      <c r="S23" s="24"/>
      <c r="T23" s="24"/>
      <c r="U23" s="24"/>
      <c r="V23" s="24"/>
      <c r="W23" s="24">
        <v>4859862</v>
      </c>
      <c r="X23" s="24">
        <v>5949960</v>
      </c>
      <c r="Y23" s="24">
        <v>-1090098</v>
      </c>
      <c r="Z23" s="6">
        <v>-18.32</v>
      </c>
      <c r="AA23" s="22">
        <v>11906345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217951713</v>
      </c>
      <c r="D25" s="40">
        <f>+D5+D9+D15+D19+D24</f>
        <v>0</v>
      </c>
      <c r="E25" s="41">
        <f t="shared" si="4"/>
        <v>201287486</v>
      </c>
      <c r="F25" s="42">
        <f t="shared" si="4"/>
        <v>201287486</v>
      </c>
      <c r="G25" s="42">
        <f t="shared" si="4"/>
        <v>37812864</v>
      </c>
      <c r="H25" s="42">
        <f t="shared" si="4"/>
        <v>8962996</v>
      </c>
      <c r="I25" s="42">
        <f t="shared" si="4"/>
        <v>8383715</v>
      </c>
      <c r="J25" s="42">
        <f t="shared" si="4"/>
        <v>55159575</v>
      </c>
      <c r="K25" s="42">
        <f t="shared" si="4"/>
        <v>8666798</v>
      </c>
      <c r="L25" s="42">
        <f t="shared" si="4"/>
        <v>8982910</v>
      </c>
      <c r="M25" s="42">
        <f t="shared" si="4"/>
        <v>34431779</v>
      </c>
      <c r="N25" s="42">
        <f t="shared" si="4"/>
        <v>52081487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107241062</v>
      </c>
      <c r="X25" s="42">
        <f t="shared" si="4"/>
        <v>100567962</v>
      </c>
      <c r="Y25" s="42">
        <f t="shared" si="4"/>
        <v>6673100</v>
      </c>
      <c r="Z25" s="43">
        <f>+IF(X25&lt;&gt;0,+(Y25/X25)*100,0)</f>
        <v>6.635413373495627</v>
      </c>
      <c r="AA25" s="40">
        <f>+AA5+AA9+AA15+AA19+AA24</f>
        <v>201287486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52266602</v>
      </c>
      <c r="D28" s="19">
        <f>SUM(D29:D31)</f>
        <v>0</v>
      </c>
      <c r="E28" s="20">
        <f t="shared" si="5"/>
        <v>51186521</v>
      </c>
      <c r="F28" s="21">
        <f t="shared" si="5"/>
        <v>51186521</v>
      </c>
      <c r="G28" s="21">
        <f t="shared" si="5"/>
        <v>3018852</v>
      </c>
      <c r="H28" s="21">
        <f t="shared" si="5"/>
        <v>3636958</v>
      </c>
      <c r="I28" s="21">
        <f t="shared" si="5"/>
        <v>3766113</v>
      </c>
      <c r="J28" s="21">
        <f t="shared" si="5"/>
        <v>10421923</v>
      </c>
      <c r="K28" s="21">
        <f t="shared" si="5"/>
        <v>3729887</v>
      </c>
      <c r="L28" s="21">
        <f t="shared" si="5"/>
        <v>3092112</v>
      </c>
      <c r="M28" s="21">
        <f t="shared" si="5"/>
        <v>5063763</v>
      </c>
      <c r="N28" s="21">
        <f t="shared" si="5"/>
        <v>11885762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22307685</v>
      </c>
      <c r="X28" s="21">
        <f t="shared" si="5"/>
        <v>25995114</v>
      </c>
      <c r="Y28" s="21">
        <f t="shared" si="5"/>
        <v>-3687429</v>
      </c>
      <c r="Z28" s="4">
        <f>+IF(X28&lt;&gt;0,+(Y28/X28)*100,0)</f>
        <v>-14.18508493557674</v>
      </c>
      <c r="AA28" s="19">
        <f>SUM(AA29:AA31)</f>
        <v>51186521</v>
      </c>
    </row>
    <row r="29" spans="1:27" ht="13.5">
      <c r="A29" s="5" t="s">
        <v>33</v>
      </c>
      <c r="B29" s="3"/>
      <c r="C29" s="22">
        <v>16345649</v>
      </c>
      <c r="D29" s="22"/>
      <c r="E29" s="23">
        <v>17485620</v>
      </c>
      <c r="F29" s="24">
        <v>17485620</v>
      </c>
      <c r="G29" s="24">
        <v>1170071</v>
      </c>
      <c r="H29" s="24">
        <v>1579270</v>
      </c>
      <c r="I29" s="24">
        <v>1162267</v>
      </c>
      <c r="J29" s="24">
        <v>3911608</v>
      </c>
      <c r="K29" s="24">
        <v>1500365</v>
      </c>
      <c r="L29" s="24">
        <v>1282291</v>
      </c>
      <c r="M29" s="24">
        <v>1194258</v>
      </c>
      <c r="N29" s="24">
        <v>3976914</v>
      </c>
      <c r="O29" s="24"/>
      <c r="P29" s="24"/>
      <c r="Q29" s="24"/>
      <c r="R29" s="24"/>
      <c r="S29" s="24"/>
      <c r="T29" s="24"/>
      <c r="U29" s="24"/>
      <c r="V29" s="24"/>
      <c r="W29" s="24">
        <v>7888522</v>
      </c>
      <c r="X29" s="24">
        <v>9340428</v>
      </c>
      <c r="Y29" s="24">
        <v>-1451906</v>
      </c>
      <c r="Z29" s="6">
        <v>-15.54</v>
      </c>
      <c r="AA29" s="22">
        <v>17485620</v>
      </c>
    </row>
    <row r="30" spans="1:27" ht="13.5">
      <c r="A30" s="5" t="s">
        <v>34</v>
      </c>
      <c r="B30" s="3"/>
      <c r="C30" s="25">
        <v>29491733</v>
      </c>
      <c r="D30" s="25"/>
      <c r="E30" s="26">
        <v>28557447</v>
      </c>
      <c r="F30" s="27">
        <v>28557447</v>
      </c>
      <c r="G30" s="27">
        <v>1281023</v>
      </c>
      <c r="H30" s="27">
        <v>1497442</v>
      </c>
      <c r="I30" s="27">
        <v>2170958</v>
      </c>
      <c r="J30" s="27">
        <v>4949423</v>
      </c>
      <c r="K30" s="27">
        <v>1748616</v>
      </c>
      <c r="L30" s="27">
        <v>1343025</v>
      </c>
      <c r="M30" s="27">
        <v>3375120</v>
      </c>
      <c r="N30" s="27">
        <v>6466761</v>
      </c>
      <c r="O30" s="27"/>
      <c r="P30" s="27"/>
      <c r="Q30" s="27"/>
      <c r="R30" s="27"/>
      <c r="S30" s="27"/>
      <c r="T30" s="27"/>
      <c r="U30" s="27"/>
      <c r="V30" s="27"/>
      <c r="W30" s="27">
        <v>11416184</v>
      </c>
      <c r="X30" s="27">
        <v>14083824</v>
      </c>
      <c r="Y30" s="27">
        <v>-2667640</v>
      </c>
      <c r="Z30" s="7">
        <v>-18.94</v>
      </c>
      <c r="AA30" s="25">
        <v>28557447</v>
      </c>
    </row>
    <row r="31" spans="1:27" ht="13.5">
      <c r="A31" s="5" t="s">
        <v>35</v>
      </c>
      <c r="B31" s="3"/>
      <c r="C31" s="22">
        <v>6429220</v>
      </c>
      <c r="D31" s="22"/>
      <c r="E31" s="23">
        <v>5143454</v>
      </c>
      <c r="F31" s="24">
        <v>5143454</v>
      </c>
      <c r="G31" s="24">
        <v>567758</v>
      </c>
      <c r="H31" s="24">
        <v>560246</v>
      </c>
      <c r="I31" s="24">
        <v>432888</v>
      </c>
      <c r="J31" s="24">
        <v>1560892</v>
      </c>
      <c r="K31" s="24">
        <v>480906</v>
      </c>
      <c r="L31" s="24">
        <v>466796</v>
      </c>
      <c r="M31" s="24">
        <v>494385</v>
      </c>
      <c r="N31" s="24">
        <v>1442087</v>
      </c>
      <c r="O31" s="24"/>
      <c r="P31" s="24"/>
      <c r="Q31" s="24"/>
      <c r="R31" s="24"/>
      <c r="S31" s="24"/>
      <c r="T31" s="24"/>
      <c r="U31" s="24"/>
      <c r="V31" s="24"/>
      <c r="W31" s="24">
        <v>3002979</v>
      </c>
      <c r="X31" s="24">
        <v>2570862</v>
      </c>
      <c r="Y31" s="24">
        <v>432117</v>
      </c>
      <c r="Z31" s="6">
        <v>16.81</v>
      </c>
      <c r="AA31" s="22">
        <v>5143454</v>
      </c>
    </row>
    <row r="32" spans="1:27" ht="13.5">
      <c r="A32" s="2" t="s">
        <v>36</v>
      </c>
      <c r="B32" s="3"/>
      <c r="C32" s="19">
        <f aca="true" t="shared" si="6" ref="C32:Y32">SUM(C33:C37)</f>
        <v>19499167</v>
      </c>
      <c r="D32" s="19">
        <f>SUM(D33:D37)</f>
        <v>0</v>
      </c>
      <c r="E32" s="20">
        <f t="shared" si="6"/>
        <v>17542569</v>
      </c>
      <c r="F32" s="21">
        <f t="shared" si="6"/>
        <v>17542569</v>
      </c>
      <c r="G32" s="21">
        <f t="shared" si="6"/>
        <v>1209014</v>
      </c>
      <c r="H32" s="21">
        <f t="shared" si="6"/>
        <v>1329140</v>
      </c>
      <c r="I32" s="21">
        <f t="shared" si="6"/>
        <v>1501649</v>
      </c>
      <c r="J32" s="21">
        <f t="shared" si="6"/>
        <v>4039803</v>
      </c>
      <c r="K32" s="21">
        <f t="shared" si="6"/>
        <v>1560803</v>
      </c>
      <c r="L32" s="21">
        <f t="shared" si="6"/>
        <v>1375504</v>
      </c>
      <c r="M32" s="21">
        <f t="shared" si="6"/>
        <v>1624794</v>
      </c>
      <c r="N32" s="21">
        <f t="shared" si="6"/>
        <v>4561101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8600904</v>
      </c>
      <c r="X32" s="21">
        <f t="shared" si="6"/>
        <v>8248950</v>
      </c>
      <c r="Y32" s="21">
        <f t="shared" si="6"/>
        <v>351954</v>
      </c>
      <c r="Z32" s="4">
        <f>+IF(X32&lt;&gt;0,+(Y32/X32)*100,0)</f>
        <v>4.2666521193606455</v>
      </c>
      <c r="AA32" s="19">
        <f>SUM(AA33:AA37)</f>
        <v>17542569</v>
      </c>
    </row>
    <row r="33" spans="1:27" ht="13.5">
      <c r="A33" s="5" t="s">
        <v>37</v>
      </c>
      <c r="B33" s="3"/>
      <c r="C33" s="22">
        <v>13628138</v>
      </c>
      <c r="D33" s="22"/>
      <c r="E33" s="23">
        <v>12625780</v>
      </c>
      <c r="F33" s="24">
        <v>12625780</v>
      </c>
      <c r="G33" s="24">
        <v>808652</v>
      </c>
      <c r="H33" s="24">
        <v>797522</v>
      </c>
      <c r="I33" s="24">
        <v>883959</v>
      </c>
      <c r="J33" s="24">
        <v>2490133</v>
      </c>
      <c r="K33" s="24">
        <v>912815</v>
      </c>
      <c r="L33" s="24">
        <v>788785</v>
      </c>
      <c r="M33" s="24">
        <v>1107960</v>
      </c>
      <c r="N33" s="24">
        <v>2809560</v>
      </c>
      <c r="O33" s="24"/>
      <c r="P33" s="24"/>
      <c r="Q33" s="24"/>
      <c r="R33" s="24"/>
      <c r="S33" s="24"/>
      <c r="T33" s="24"/>
      <c r="U33" s="24"/>
      <c r="V33" s="24"/>
      <c r="W33" s="24">
        <v>5299693</v>
      </c>
      <c r="X33" s="24">
        <v>5824176</v>
      </c>
      <c r="Y33" s="24">
        <v>-524483</v>
      </c>
      <c r="Z33" s="6">
        <v>-9.01</v>
      </c>
      <c r="AA33" s="22">
        <v>12625780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5871029</v>
      </c>
      <c r="D35" s="22"/>
      <c r="E35" s="23">
        <v>4916789</v>
      </c>
      <c r="F35" s="24">
        <v>4916789</v>
      </c>
      <c r="G35" s="24">
        <v>400362</v>
      </c>
      <c r="H35" s="24">
        <v>531618</v>
      </c>
      <c r="I35" s="24">
        <v>617690</v>
      </c>
      <c r="J35" s="24">
        <v>1549670</v>
      </c>
      <c r="K35" s="24">
        <v>647988</v>
      </c>
      <c r="L35" s="24">
        <v>586719</v>
      </c>
      <c r="M35" s="24">
        <v>516834</v>
      </c>
      <c r="N35" s="24">
        <v>1751541</v>
      </c>
      <c r="O35" s="24"/>
      <c r="P35" s="24"/>
      <c r="Q35" s="24"/>
      <c r="R35" s="24"/>
      <c r="S35" s="24"/>
      <c r="T35" s="24"/>
      <c r="U35" s="24"/>
      <c r="V35" s="24"/>
      <c r="W35" s="24">
        <v>3301211</v>
      </c>
      <c r="X35" s="24">
        <v>2424774</v>
      </c>
      <c r="Y35" s="24">
        <v>876437</v>
      </c>
      <c r="Z35" s="6">
        <v>36.15</v>
      </c>
      <c r="AA35" s="22">
        <v>4916789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14725832</v>
      </c>
      <c r="D38" s="19">
        <f>SUM(D39:D41)</f>
        <v>0</v>
      </c>
      <c r="E38" s="20">
        <f t="shared" si="7"/>
        <v>14650439</v>
      </c>
      <c r="F38" s="21">
        <f t="shared" si="7"/>
        <v>14650439</v>
      </c>
      <c r="G38" s="21">
        <f t="shared" si="7"/>
        <v>737018</v>
      </c>
      <c r="H38" s="21">
        <f t="shared" si="7"/>
        <v>1336732</v>
      </c>
      <c r="I38" s="21">
        <f t="shared" si="7"/>
        <v>763572</v>
      </c>
      <c r="J38" s="21">
        <f t="shared" si="7"/>
        <v>2837322</v>
      </c>
      <c r="K38" s="21">
        <f t="shared" si="7"/>
        <v>940968</v>
      </c>
      <c r="L38" s="21">
        <f t="shared" si="7"/>
        <v>1047238</v>
      </c>
      <c r="M38" s="21">
        <f t="shared" si="7"/>
        <v>1342167</v>
      </c>
      <c r="N38" s="21">
        <f t="shared" si="7"/>
        <v>3330373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6167695</v>
      </c>
      <c r="X38" s="21">
        <f t="shared" si="7"/>
        <v>6908904</v>
      </c>
      <c r="Y38" s="21">
        <f t="shared" si="7"/>
        <v>-741209</v>
      </c>
      <c r="Z38" s="4">
        <f>+IF(X38&lt;&gt;0,+(Y38/X38)*100,0)</f>
        <v>-10.728315229159357</v>
      </c>
      <c r="AA38" s="19">
        <f>SUM(AA39:AA41)</f>
        <v>14650439</v>
      </c>
    </row>
    <row r="39" spans="1:27" ht="13.5">
      <c r="A39" s="5" t="s">
        <v>43</v>
      </c>
      <c r="B39" s="3"/>
      <c r="C39" s="22">
        <v>5126988</v>
      </c>
      <c r="D39" s="22"/>
      <c r="E39" s="23">
        <v>4745851</v>
      </c>
      <c r="F39" s="24">
        <v>4745851</v>
      </c>
      <c r="G39" s="24">
        <v>60037</v>
      </c>
      <c r="H39" s="24">
        <v>568062</v>
      </c>
      <c r="I39" s="24">
        <v>323759</v>
      </c>
      <c r="J39" s="24">
        <v>951858</v>
      </c>
      <c r="K39" s="24">
        <v>407723</v>
      </c>
      <c r="L39" s="24">
        <v>330863</v>
      </c>
      <c r="M39" s="24">
        <v>401929</v>
      </c>
      <c r="N39" s="24">
        <v>1140515</v>
      </c>
      <c r="O39" s="24"/>
      <c r="P39" s="24"/>
      <c r="Q39" s="24"/>
      <c r="R39" s="24"/>
      <c r="S39" s="24"/>
      <c r="T39" s="24"/>
      <c r="U39" s="24"/>
      <c r="V39" s="24"/>
      <c r="W39" s="24">
        <v>2092373</v>
      </c>
      <c r="X39" s="24">
        <v>2079882</v>
      </c>
      <c r="Y39" s="24">
        <v>12491</v>
      </c>
      <c r="Z39" s="6">
        <v>0.6</v>
      </c>
      <c r="AA39" s="22">
        <v>4745851</v>
      </c>
    </row>
    <row r="40" spans="1:27" ht="13.5">
      <c r="A40" s="5" t="s">
        <v>44</v>
      </c>
      <c r="B40" s="3"/>
      <c r="C40" s="22">
        <v>8058191</v>
      </c>
      <c r="D40" s="22"/>
      <c r="E40" s="23">
        <v>8740315</v>
      </c>
      <c r="F40" s="24">
        <v>8740315</v>
      </c>
      <c r="G40" s="24">
        <v>652680</v>
      </c>
      <c r="H40" s="24">
        <v>681996</v>
      </c>
      <c r="I40" s="24">
        <v>396117</v>
      </c>
      <c r="J40" s="24">
        <v>1730793</v>
      </c>
      <c r="K40" s="24">
        <v>504975</v>
      </c>
      <c r="L40" s="24">
        <v>682119</v>
      </c>
      <c r="M40" s="24">
        <v>914764</v>
      </c>
      <c r="N40" s="24">
        <v>2101858</v>
      </c>
      <c r="O40" s="24"/>
      <c r="P40" s="24"/>
      <c r="Q40" s="24"/>
      <c r="R40" s="24"/>
      <c r="S40" s="24"/>
      <c r="T40" s="24"/>
      <c r="U40" s="24"/>
      <c r="V40" s="24"/>
      <c r="W40" s="24">
        <v>3832651</v>
      </c>
      <c r="X40" s="24">
        <v>4335762</v>
      </c>
      <c r="Y40" s="24">
        <v>-503111</v>
      </c>
      <c r="Z40" s="6">
        <v>-11.6</v>
      </c>
      <c r="AA40" s="22">
        <v>8740315</v>
      </c>
    </row>
    <row r="41" spans="1:27" ht="13.5">
      <c r="A41" s="5" t="s">
        <v>45</v>
      </c>
      <c r="B41" s="3"/>
      <c r="C41" s="22">
        <v>1540653</v>
      </c>
      <c r="D41" s="22"/>
      <c r="E41" s="23">
        <v>1164273</v>
      </c>
      <c r="F41" s="24">
        <v>1164273</v>
      </c>
      <c r="G41" s="24">
        <v>24301</v>
      </c>
      <c r="H41" s="24">
        <v>86674</v>
      </c>
      <c r="I41" s="24">
        <v>43696</v>
      </c>
      <c r="J41" s="24">
        <v>154671</v>
      </c>
      <c r="K41" s="24">
        <v>28270</v>
      </c>
      <c r="L41" s="24">
        <v>34256</v>
      </c>
      <c r="M41" s="24">
        <v>25474</v>
      </c>
      <c r="N41" s="24">
        <v>88000</v>
      </c>
      <c r="O41" s="24"/>
      <c r="P41" s="24"/>
      <c r="Q41" s="24"/>
      <c r="R41" s="24"/>
      <c r="S41" s="24"/>
      <c r="T41" s="24"/>
      <c r="U41" s="24"/>
      <c r="V41" s="24"/>
      <c r="W41" s="24">
        <v>242671</v>
      </c>
      <c r="X41" s="24">
        <v>493260</v>
      </c>
      <c r="Y41" s="24">
        <v>-250589</v>
      </c>
      <c r="Z41" s="6">
        <v>-50.8</v>
      </c>
      <c r="AA41" s="22">
        <v>1164273</v>
      </c>
    </row>
    <row r="42" spans="1:27" ht="13.5">
      <c r="A42" s="2" t="s">
        <v>46</v>
      </c>
      <c r="B42" s="8"/>
      <c r="C42" s="19">
        <f aca="true" t="shared" si="8" ref="C42:Y42">SUM(C43:C46)</f>
        <v>169967379</v>
      </c>
      <c r="D42" s="19">
        <f>SUM(D43:D46)</f>
        <v>0</v>
      </c>
      <c r="E42" s="20">
        <f t="shared" si="8"/>
        <v>135773948</v>
      </c>
      <c r="F42" s="21">
        <f t="shared" si="8"/>
        <v>135773948</v>
      </c>
      <c r="G42" s="21">
        <f t="shared" si="8"/>
        <v>1797399</v>
      </c>
      <c r="H42" s="21">
        <f t="shared" si="8"/>
        <v>8500984</v>
      </c>
      <c r="I42" s="21">
        <f t="shared" si="8"/>
        <v>2747493</v>
      </c>
      <c r="J42" s="21">
        <f t="shared" si="8"/>
        <v>13045876</v>
      </c>
      <c r="K42" s="21">
        <f t="shared" si="8"/>
        <v>5915978</v>
      </c>
      <c r="L42" s="21">
        <f t="shared" si="8"/>
        <v>10938719</v>
      </c>
      <c r="M42" s="21">
        <f t="shared" si="8"/>
        <v>16512572</v>
      </c>
      <c r="N42" s="21">
        <f t="shared" si="8"/>
        <v>33367269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46413145</v>
      </c>
      <c r="X42" s="21">
        <f t="shared" si="8"/>
        <v>67694628</v>
      </c>
      <c r="Y42" s="21">
        <f t="shared" si="8"/>
        <v>-21281483</v>
      </c>
      <c r="Z42" s="4">
        <f>+IF(X42&lt;&gt;0,+(Y42/X42)*100,0)</f>
        <v>-31.437476840850653</v>
      </c>
      <c r="AA42" s="19">
        <f>SUM(AA43:AA46)</f>
        <v>135773948</v>
      </c>
    </row>
    <row r="43" spans="1:27" ht="13.5">
      <c r="A43" s="5" t="s">
        <v>47</v>
      </c>
      <c r="B43" s="3"/>
      <c r="C43" s="22">
        <v>71428358</v>
      </c>
      <c r="D43" s="22"/>
      <c r="E43" s="23">
        <v>59344755</v>
      </c>
      <c r="F43" s="24">
        <v>59344755</v>
      </c>
      <c r="G43" s="24">
        <v>317032</v>
      </c>
      <c r="H43" s="24">
        <v>6552830</v>
      </c>
      <c r="I43" s="24">
        <v>558938</v>
      </c>
      <c r="J43" s="24">
        <v>7428800</v>
      </c>
      <c r="K43" s="24">
        <v>3398121</v>
      </c>
      <c r="L43" s="24">
        <v>7318756</v>
      </c>
      <c r="M43" s="24">
        <v>8152935</v>
      </c>
      <c r="N43" s="24">
        <v>18869812</v>
      </c>
      <c r="O43" s="24"/>
      <c r="P43" s="24"/>
      <c r="Q43" s="24"/>
      <c r="R43" s="24"/>
      <c r="S43" s="24"/>
      <c r="T43" s="24"/>
      <c r="U43" s="24"/>
      <c r="V43" s="24"/>
      <c r="W43" s="24">
        <v>26298612</v>
      </c>
      <c r="X43" s="24">
        <v>29740122</v>
      </c>
      <c r="Y43" s="24">
        <v>-3441510</v>
      </c>
      <c r="Z43" s="6">
        <v>-11.57</v>
      </c>
      <c r="AA43" s="22">
        <v>59344755</v>
      </c>
    </row>
    <row r="44" spans="1:27" ht="13.5">
      <c r="A44" s="5" t="s">
        <v>48</v>
      </c>
      <c r="B44" s="3"/>
      <c r="C44" s="22">
        <v>39353846</v>
      </c>
      <c r="D44" s="22"/>
      <c r="E44" s="23">
        <v>40677675</v>
      </c>
      <c r="F44" s="24">
        <v>40677675</v>
      </c>
      <c r="G44" s="24">
        <v>414062</v>
      </c>
      <c r="H44" s="24">
        <v>885834</v>
      </c>
      <c r="I44" s="24">
        <v>552904</v>
      </c>
      <c r="J44" s="24">
        <v>1852800</v>
      </c>
      <c r="K44" s="24">
        <v>1263036</v>
      </c>
      <c r="L44" s="24">
        <v>2602462</v>
      </c>
      <c r="M44" s="24">
        <v>6255875</v>
      </c>
      <c r="N44" s="24">
        <v>10121373</v>
      </c>
      <c r="O44" s="24"/>
      <c r="P44" s="24"/>
      <c r="Q44" s="24"/>
      <c r="R44" s="24"/>
      <c r="S44" s="24"/>
      <c r="T44" s="24"/>
      <c r="U44" s="24"/>
      <c r="V44" s="24"/>
      <c r="W44" s="24">
        <v>11974173</v>
      </c>
      <c r="X44" s="24">
        <v>20143602</v>
      </c>
      <c r="Y44" s="24">
        <v>-8169429</v>
      </c>
      <c r="Z44" s="6">
        <v>-40.56</v>
      </c>
      <c r="AA44" s="22">
        <v>40677675</v>
      </c>
    </row>
    <row r="45" spans="1:27" ht="13.5">
      <c r="A45" s="5" t="s">
        <v>49</v>
      </c>
      <c r="B45" s="3"/>
      <c r="C45" s="25">
        <v>29033662</v>
      </c>
      <c r="D45" s="25"/>
      <c r="E45" s="26">
        <v>26290697</v>
      </c>
      <c r="F45" s="27">
        <v>26290697</v>
      </c>
      <c r="G45" s="27">
        <v>707512</v>
      </c>
      <c r="H45" s="27">
        <v>676534</v>
      </c>
      <c r="I45" s="27">
        <v>1210908</v>
      </c>
      <c r="J45" s="27">
        <v>2594954</v>
      </c>
      <c r="K45" s="27">
        <v>642480</v>
      </c>
      <c r="L45" s="27">
        <v>512179</v>
      </c>
      <c r="M45" s="27">
        <v>1563149</v>
      </c>
      <c r="N45" s="27">
        <v>2717808</v>
      </c>
      <c r="O45" s="27"/>
      <c r="P45" s="27"/>
      <c r="Q45" s="27"/>
      <c r="R45" s="27"/>
      <c r="S45" s="27"/>
      <c r="T45" s="27"/>
      <c r="U45" s="27"/>
      <c r="V45" s="27"/>
      <c r="W45" s="27">
        <v>5312762</v>
      </c>
      <c r="X45" s="27">
        <v>13101408</v>
      </c>
      <c r="Y45" s="27">
        <v>-7788646</v>
      </c>
      <c r="Z45" s="7">
        <v>-59.45</v>
      </c>
      <c r="AA45" s="25">
        <v>26290697</v>
      </c>
    </row>
    <row r="46" spans="1:27" ht="13.5">
      <c r="A46" s="5" t="s">
        <v>50</v>
      </c>
      <c r="B46" s="3"/>
      <c r="C46" s="22">
        <v>30151513</v>
      </c>
      <c r="D46" s="22"/>
      <c r="E46" s="23">
        <v>9460821</v>
      </c>
      <c r="F46" s="24">
        <v>9460821</v>
      </c>
      <c r="G46" s="24">
        <v>358793</v>
      </c>
      <c r="H46" s="24">
        <v>385786</v>
      </c>
      <c r="I46" s="24">
        <v>424743</v>
      </c>
      <c r="J46" s="24">
        <v>1169322</v>
      </c>
      <c r="K46" s="24">
        <v>612341</v>
      </c>
      <c r="L46" s="24">
        <v>505322</v>
      </c>
      <c r="M46" s="24">
        <v>540613</v>
      </c>
      <c r="N46" s="24">
        <v>1658276</v>
      </c>
      <c r="O46" s="24"/>
      <c r="P46" s="24"/>
      <c r="Q46" s="24"/>
      <c r="R46" s="24"/>
      <c r="S46" s="24"/>
      <c r="T46" s="24"/>
      <c r="U46" s="24"/>
      <c r="V46" s="24"/>
      <c r="W46" s="24">
        <v>2827598</v>
      </c>
      <c r="X46" s="24">
        <v>4709496</v>
      </c>
      <c r="Y46" s="24">
        <v>-1881898</v>
      </c>
      <c r="Z46" s="6">
        <v>-39.96</v>
      </c>
      <c r="AA46" s="22">
        <v>9460821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256458980</v>
      </c>
      <c r="D48" s="40">
        <f>+D28+D32+D38+D42+D47</f>
        <v>0</v>
      </c>
      <c r="E48" s="41">
        <f t="shared" si="9"/>
        <v>219153477</v>
      </c>
      <c r="F48" s="42">
        <f t="shared" si="9"/>
        <v>219153477</v>
      </c>
      <c r="G48" s="42">
        <f t="shared" si="9"/>
        <v>6762283</v>
      </c>
      <c r="H48" s="42">
        <f t="shared" si="9"/>
        <v>14803814</v>
      </c>
      <c r="I48" s="42">
        <f t="shared" si="9"/>
        <v>8778827</v>
      </c>
      <c r="J48" s="42">
        <f t="shared" si="9"/>
        <v>30344924</v>
      </c>
      <c r="K48" s="42">
        <f t="shared" si="9"/>
        <v>12147636</v>
      </c>
      <c r="L48" s="42">
        <f t="shared" si="9"/>
        <v>16453573</v>
      </c>
      <c r="M48" s="42">
        <f t="shared" si="9"/>
        <v>24543296</v>
      </c>
      <c r="N48" s="42">
        <f t="shared" si="9"/>
        <v>53144505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83489429</v>
      </c>
      <c r="X48" s="42">
        <f t="shared" si="9"/>
        <v>108847596</v>
      </c>
      <c r="Y48" s="42">
        <f t="shared" si="9"/>
        <v>-25358167</v>
      </c>
      <c r="Z48" s="43">
        <f>+IF(X48&lt;&gt;0,+(Y48/X48)*100,0)</f>
        <v>-23.296947228857494</v>
      </c>
      <c r="AA48" s="40">
        <f>+AA28+AA32+AA38+AA42+AA47</f>
        <v>219153477</v>
      </c>
    </row>
    <row r="49" spans="1:27" ht="13.5">
      <c r="A49" s="14" t="s">
        <v>58</v>
      </c>
      <c r="B49" s="15"/>
      <c r="C49" s="44">
        <f aca="true" t="shared" si="10" ref="C49:Y49">+C25-C48</f>
        <v>-38507267</v>
      </c>
      <c r="D49" s="44">
        <f>+D25-D48</f>
        <v>0</v>
      </c>
      <c r="E49" s="45">
        <f t="shared" si="10"/>
        <v>-17865991</v>
      </c>
      <c r="F49" s="46">
        <f t="shared" si="10"/>
        <v>-17865991</v>
      </c>
      <c r="G49" s="46">
        <f t="shared" si="10"/>
        <v>31050581</v>
      </c>
      <c r="H49" s="46">
        <f t="shared" si="10"/>
        <v>-5840818</v>
      </c>
      <c r="I49" s="46">
        <f t="shared" si="10"/>
        <v>-395112</v>
      </c>
      <c r="J49" s="46">
        <f t="shared" si="10"/>
        <v>24814651</v>
      </c>
      <c r="K49" s="46">
        <f t="shared" si="10"/>
        <v>-3480838</v>
      </c>
      <c r="L49" s="46">
        <f t="shared" si="10"/>
        <v>-7470663</v>
      </c>
      <c r="M49" s="46">
        <f t="shared" si="10"/>
        <v>9888483</v>
      </c>
      <c r="N49" s="46">
        <f t="shared" si="10"/>
        <v>-1063018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23751633</v>
      </c>
      <c r="X49" s="46">
        <f>IF(F25=F48,0,X25-X48)</f>
        <v>-8279634</v>
      </c>
      <c r="Y49" s="46">
        <f t="shared" si="10"/>
        <v>32031267</v>
      </c>
      <c r="Z49" s="47">
        <f>+IF(X49&lt;&gt;0,+(Y49/X49)*100,0)</f>
        <v>-386.8681514182873</v>
      </c>
      <c r="AA49" s="44">
        <f>+AA25-AA48</f>
        <v>-17865991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87204059</v>
      </c>
      <c r="D5" s="19">
        <f>SUM(D6:D8)</f>
        <v>0</v>
      </c>
      <c r="E5" s="20">
        <f t="shared" si="0"/>
        <v>94768200</v>
      </c>
      <c r="F5" s="21">
        <f t="shared" si="0"/>
        <v>94768200</v>
      </c>
      <c r="G5" s="21">
        <f t="shared" si="0"/>
        <v>28698188</v>
      </c>
      <c r="H5" s="21">
        <f t="shared" si="0"/>
        <v>2635953</v>
      </c>
      <c r="I5" s="21">
        <f t="shared" si="0"/>
        <v>782698</v>
      </c>
      <c r="J5" s="21">
        <f t="shared" si="0"/>
        <v>32116839</v>
      </c>
      <c r="K5" s="21">
        <f t="shared" si="0"/>
        <v>651298</v>
      </c>
      <c r="L5" s="21">
        <f t="shared" si="0"/>
        <v>31767138</v>
      </c>
      <c r="M5" s="21">
        <f t="shared" si="0"/>
        <v>573277</v>
      </c>
      <c r="N5" s="21">
        <f t="shared" si="0"/>
        <v>32991713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65108552</v>
      </c>
      <c r="X5" s="21">
        <f t="shared" si="0"/>
        <v>65072597</v>
      </c>
      <c r="Y5" s="21">
        <f t="shared" si="0"/>
        <v>35955</v>
      </c>
      <c r="Z5" s="4">
        <f>+IF(X5&lt;&gt;0,+(Y5/X5)*100,0)</f>
        <v>0.05525367306302529</v>
      </c>
      <c r="AA5" s="19">
        <f>SUM(AA6:AA8)</f>
        <v>94768200</v>
      </c>
    </row>
    <row r="6" spans="1:27" ht="13.5">
      <c r="A6" s="5" t="s">
        <v>33</v>
      </c>
      <c r="B6" s="3"/>
      <c r="C6" s="22">
        <v>3716000</v>
      </c>
      <c r="D6" s="22"/>
      <c r="E6" s="23">
        <v>4683000</v>
      </c>
      <c r="F6" s="24">
        <v>4683000</v>
      </c>
      <c r="G6" s="24">
        <v>1561000</v>
      </c>
      <c r="H6" s="24"/>
      <c r="I6" s="24"/>
      <c r="J6" s="24">
        <v>1561000</v>
      </c>
      <c r="K6" s="24"/>
      <c r="L6" s="24">
        <v>1561000</v>
      </c>
      <c r="M6" s="24"/>
      <c r="N6" s="24">
        <v>1561000</v>
      </c>
      <c r="O6" s="24"/>
      <c r="P6" s="24"/>
      <c r="Q6" s="24"/>
      <c r="R6" s="24"/>
      <c r="S6" s="24"/>
      <c r="T6" s="24"/>
      <c r="U6" s="24"/>
      <c r="V6" s="24"/>
      <c r="W6" s="24">
        <v>3122000</v>
      </c>
      <c r="X6" s="24">
        <v>3122000</v>
      </c>
      <c r="Y6" s="24"/>
      <c r="Z6" s="6">
        <v>0</v>
      </c>
      <c r="AA6" s="22">
        <v>4683000</v>
      </c>
    </row>
    <row r="7" spans="1:27" ht="13.5">
      <c r="A7" s="5" t="s">
        <v>34</v>
      </c>
      <c r="B7" s="3"/>
      <c r="C7" s="25">
        <v>83488059</v>
      </c>
      <c r="D7" s="25"/>
      <c r="E7" s="26">
        <v>90085200</v>
      </c>
      <c r="F7" s="27">
        <v>90085200</v>
      </c>
      <c r="G7" s="27">
        <v>27137188</v>
      </c>
      <c r="H7" s="27">
        <v>2635953</v>
      </c>
      <c r="I7" s="27">
        <v>782698</v>
      </c>
      <c r="J7" s="27">
        <v>30555839</v>
      </c>
      <c r="K7" s="27">
        <v>651298</v>
      </c>
      <c r="L7" s="27">
        <v>30206138</v>
      </c>
      <c r="M7" s="27">
        <v>573277</v>
      </c>
      <c r="N7" s="27">
        <v>31430713</v>
      </c>
      <c r="O7" s="27"/>
      <c r="P7" s="27"/>
      <c r="Q7" s="27"/>
      <c r="R7" s="27"/>
      <c r="S7" s="27"/>
      <c r="T7" s="27"/>
      <c r="U7" s="27"/>
      <c r="V7" s="27"/>
      <c r="W7" s="27">
        <v>61986552</v>
      </c>
      <c r="X7" s="27">
        <v>61950597</v>
      </c>
      <c r="Y7" s="27">
        <v>35955</v>
      </c>
      <c r="Z7" s="7">
        <v>0.06</v>
      </c>
      <c r="AA7" s="25">
        <v>90085200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1600000</v>
      </c>
      <c r="D9" s="19">
        <f>SUM(D10:D14)</f>
        <v>0</v>
      </c>
      <c r="E9" s="20">
        <f t="shared" si="1"/>
        <v>315000</v>
      </c>
      <c r="F9" s="21">
        <f t="shared" si="1"/>
        <v>315000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315000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600000</v>
      </c>
      <c r="D12" s="22"/>
      <c r="E12" s="23">
        <v>315000</v>
      </c>
      <c r="F12" s="24">
        <v>315000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315000</v>
      </c>
    </row>
    <row r="13" spans="1:27" ht="13.5">
      <c r="A13" s="5" t="s">
        <v>40</v>
      </c>
      <c r="B13" s="3"/>
      <c r="C13" s="22">
        <v>1000000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13274381</v>
      </c>
      <c r="D15" s="19">
        <f>SUM(D16:D18)</f>
        <v>0</v>
      </c>
      <c r="E15" s="20">
        <f t="shared" si="2"/>
        <v>12893720</v>
      </c>
      <c r="F15" s="21">
        <f t="shared" si="2"/>
        <v>12893720</v>
      </c>
      <c r="G15" s="21">
        <f t="shared" si="2"/>
        <v>1298436</v>
      </c>
      <c r="H15" s="21">
        <f t="shared" si="2"/>
        <v>127696</v>
      </c>
      <c r="I15" s="21">
        <f t="shared" si="2"/>
        <v>727391</v>
      </c>
      <c r="J15" s="21">
        <f t="shared" si="2"/>
        <v>2153523</v>
      </c>
      <c r="K15" s="21">
        <f t="shared" si="2"/>
        <v>0</v>
      </c>
      <c r="L15" s="21">
        <f t="shared" si="2"/>
        <v>1172655</v>
      </c>
      <c r="M15" s="21">
        <f t="shared" si="2"/>
        <v>40250</v>
      </c>
      <c r="N15" s="21">
        <f t="shared" si="2"/>
        <v>1212905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3366428</v>
      </c>
      <c r="X15" s="21">
        <f t="shared" si="2"/>
        <v>5091695</v>
      </c>
      <c r="Y15" s="21">
        <f t="shared" si="2"/>
        <v>-1725267</v>
      </c>
      <c r="Z15" s="4">
        <f>+IF(X15&lt;&gt;0,+(Y15/X15)*100,0)</f>
        <v>-33.8839423806807</v>
      </c>
      <c r="AA15" s="19">
        <f>SUM(AA16:AA18)</f>
        <v>12893720</v>
      </c>
    </row>
    <row r="16" spans="1:27" ht="13.5">
      <c r="A16" s="5" t="s">
        <v>43</v>
      </c>
      <c r="B16" s="3"/>
      <c r="C16" s="22">
        <v>10266391</v>
      </c>
      <c r="D16" s="22"/>
      <c r="E16" s="23">
        <v>9893720</v>
      </c>
      <c r="F16" s="24">
        <v>9893720</v>
      </c>
      <c r="G16" s="24">
        <v>298436</v>
      </c>
      <c r="H16" s="24">
        <v>127696</v>
      </c>
      <c r="I16" s="24">
        <v>727391</v>
      </c>
      <c r="J16" s="24">
        <v>1153523</v>
      </c>
      <c r="K16" s="24"/>
      <c r="L16" s="24">
        <v>172655</v>
      </c>
      <c r="M16" s="24">
        <v>40250</v>
      </c>
      <c r="N16" s="24">
        <v>212905</v>
      </c>
      <c r="O16" s="24"/>
      <c r="P16" s="24"/>
      <c r="Q16" s="24"/>
      <c r="R16" s="24"/>
      <c r="S16" s="24"/>
      <c r="T16" s="24"/>
      <c r="U16" s="24"/>
      <c r="V16" s="24"/>
      <c r="W16" s="24">
        <v>1366428</v>
      </c>
      <c r="X16" s="24">
        <v>3091695</v>
      </c>
      <c r="Y16" s="24">
        <v>-1725267</v>
      </c>
      <c r="Z16" s="6">
        <v>-55.8</v>
      </c>
      <c r="AA16" s="22">
        <v>9893720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3007990</v>
      </c>
      <c r="D18" s="22"/>
      <c r="E18" s="23">
        <v>3000000</v>
      </c>
      <c r="F18" s="24">
        <v>3000000</v>
      </c>
      <c r="G18" s="24">
        <v>1000000</v>
      </c>
      <c r="H18" s="24"/>
      <c r="I18" s="24"/>
      <c r="J18" s="24">
        <v>1000000</v>
      </c>
      <c r="K18" s="24"/>
      <c r="L18" s="24">
        <v>1000000</v>
      </c>
      <c r="M18" s="24"/>
      <c r="N18" s="24">
        <v>1000000</v>
      </c>
      <c r="O18" s="24"/>
      <c r="P18" s="24"/>
      <c r="Q18" s="24"/>
      <c r="R18" s="24"/>
      <c r="S18" s="24"/>
      <c r="T18" s="24"/>
      <c r="U18" s="24"/>
      <c r="V18" s="24"/>
      <c r="W18" s="24">
        <v>2000000</v>
      </c>
      <c r="X18" s="24">
        <v>2000000</v>
      </c>
      <c r="Y18" s="24"/>
      <c r="Z18" s="6">
        <v>0</v>
      </c>
      <c r="AA18" s="22">
        <v>3000000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15000</v>
      </c>
      <c r="F24" s="21">
        <v>15000</v>
      </c>
      <c r="G24" s="21"/>
      <c r="H24" s="21"/>
      <c r="I24" s="21"/>
      <c r="J24" s="21"/>
      <c r="K24" s="21">
        <v>15000</v>
      </c>
      <c r="L24" s="21"/>
      <c r="M24" s="21"/>
      <c r="N24" s="21">
        <v>15000</v>
      </c>
      <c r="O24" s="21"/>
      <c r="P24" s="21"/>
      <c r="Q24" s="21"/>
      <c r="R24" s="21"/>
      <c r="S24" s="21"/>
      <c r="T24" s="21"/>
      <c r="U24" s="21"/>
      <c r="V24" s="21"/>
      <c r="W24" s="21">
        <v>15000</v>
      </c>
      <c r="X24" s="21"/>
      <c r="Y24" s="21">
        <v>15000</v>
      </c>
      <c r="Z24" s="4">
        <v>0</v>
      </c>
      <c r="AA24" s="19">
        <v>15000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102078440</v>
      </c>
      <c r="D25" s="40">
        <f>+D5+D9+D15+D19+D24</f>
        <v>0</v>
      </c>
      <c r="E25" s="41">
        <f t="shared" si="4"/>
        <v>107991920</v>
      </c>
      <c r="F25" s="42">
        <f t="shared" si="4"/>
        <v>107991920</v>
      </c>
      <c r="G25" s="42">
        <f t="shared" si="4"/>
        <v>29996624</v>
      </c>
      <c r="H25" s="42">
        <f t="shared" si="4"/>
        <v>2763649</v>
      </c>
      <c r="I25" s="42">
        <f t="shared" si="4"/>
        <v>1510089</v>
      </c>
      <c r="J25" s="42">
        <f t="shared" si="4"/>
        <v>34270362</v>
      </c>
      <c r="K25" s="42">
        <f t="shared" si="4"/>
        <v>666298</v>
      </c>
      <c r="L25" s="42">
        <f t="shared" si="4"/>
        <v>32939793</v>
      </c>
      <c r="M25" s="42">
        <f t="shared" si="4"/>
        <v>613527</v>
      </c>
      <c r="N25" s="42">
        <f t="shared" si="4"/>
        <v>34219618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68489980</v>
      </c>
      <c r="X25" s="42">
        <f t="shared" si="4"/>
        <v>70164292</v>
      </c>
      <c r="Y25" s="42">
        <f t="shared" si="4"/>
        <v>-1674312</v>
      </c>
      <c r="Z25" s="43">
        <f>+IF(X25&lt;&gt;0,+(Y25/X25)*100,0)</f>
        <v>-2.386273633317643</v>
      </c>
      <c r="AA25" s="40">
        <f>+AA5+AA9+AA15+AA19+AA24</f>
        <v>107991920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48580783</v>
      </c>
      <c r="D28" s="19">
        <f>SUM(D29:D31)</f>
        <v>0</v>
      </c>
      <c r="E28" s="20">
        <f t="shared" si="5"/>
        <v>62169410</v>
      </c>
      <c r="F28" s="21">
        <f t="shared" si="5"/>
        <v>62169410</v>
      </c>
      <c r="G28" s="21">
        <f t="shared" si="5"/>
        <v>2447369</v>
      </c>
      <c r="H28" s="21">
        <f t="shared" si="5"/>
        <v>3414311</v>
      </c>
      <c r="I28" s="21">
        <f t="shared" si="5"/>
        <v>3837783</v>
      </c>
      <c r="J28" s="21">
        <f t="shared" si="5"/>
        <v>9699463</v>
      </c>
      <c r="K28" s="21">
        <f t="shared" si="5"/>
        <v>4770046</v>
      </c>
      <c r="L28" s="21">
        <f t="shared" si="5"/>
        <v>3815516</v>
      </c>
      <c r="M28" s="21">
        <f t="shared" si="5"/>
        <v>5035559</v>
      </c>
      <c r="N28" s="21">
        <f t="shared" si="5"/>
        <v>13621121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23320584</v>
      </c>
      <c r="X28" s="21">
        <f t="shared" si="5"/>
        <v>29543477</v>
      </c>
      <c r="Y28" s="21">
        <f t="shared" si="5"/>
        <v>-6222893</v>
      </c>
      <c r="Z28" s="4">
        <f>+IF(X28&lt;&gt;0,+(Y28/X28)*100,0)</f>
        <v>-21.063509213895166</v>
      </c>
      <c r="AA28" s="19">
        <f>SUM(AA29:AA31)</f>
        <v>62169410</v>
      </c>
    </row>
    <row r="29" spans="1:27" ht="13.5">
      <c r="A29" s="5" t="s">
        <v>33</v>
      </c>
      <c r="B29" s="3"/>
      <c r="C29" s="22">
        <v>15799501</v>
      </c>
      <c r="D29" s="22"/>
      <c r="E29" s="23">
        <v>22502200</v>
      </c>
      <c r="F29" s="24">
        <v>22502200</v>
      </c>
      <c r="G29" s="24">
        <v>1087871</v>
      </c>
      <c r="H29" s="24">
        <v>1350404</v>
      </c>
      <c r="I29" s="24">
        <v>1414419</v>
      </c>
      <c r="J29" s="24">
        <v>3852694</v>
      </c>
      <c r="K29" s="24">
        <v>1200350</v>
      </c>
      <c r="L29" s="24">
        <v>1384557</v>
      </c>
      <c r="M29" s="24">
        <v>1792563</v>
      </c>
      <c r="N29" s="24">
        <v>4377470</v>
      </c>
      <c r="O29" s="24"/>
      <c r="P29" s="24"/>
      <c r="Q29" s="24"/>
      <c r="R29" s="24"/>
      <c r="S29" s="24"/>
      <c r="T29" s="24"/>
      <c r="U29" s="24"/>
      <c r="V29" s="24"/>
      <c r="W29" s="24">
        <v>8230164</v>
      </c>
      <c r="X29" s="24">
        <v>10554432</v>
      </c>
      <c r="Y29" s="24">
        <v>-2324268</v>
      </c>
      <c r="Z29" s="6">
        <v>-22.02</v>
      </c>
      <c r="AA29" s="22">
        <v>22502200</v>
      </c>
    </row>
    <row r="30" spans="1:27" ht="13.5">
      <c r="A30" s="5" t="s">
        <v>34</v>
      </c>
      <c r="B30" s="3"/>
      <c r="C30" s="25">
        <v>17993278</v>
      </c>
      <c r="D30" s="25"/>
      <c r="E30" s="26">
        <v>20901020</v>
      </c>
      <c r="F30" s="27">
        <v>20901020</v>
      </c>
      <c r="G30" s="27">
        <v>622409</v>
      </c>
      <c r="H30" s="27">
        <v>929092</v>
      </c>
      <c r="I30" s="27">
        <v>1090076</v>
      </c>
      <c r="J30" s="27">
        <v>2641577</v>
      </c>
      <c r="K30" s="27">
        <v>2391538</v>
      </c>
      <c r="L30" s="27">
        <v>1308856</v>
      </c>
      <c r="M30" s="27">
        <v>1995009</v>
      </c>
      <c r="N30" s="27">
        <v>5695403</v>
      </c>
      <c r="O30" s="27"/>
      <c r="P30" s="27"/>
      <c r="Q30" s="27"/>
      <c r="R30" s="27"/>
      <c r="S30" s="27"/>
      <c r="T30" s="27"/>
      <c r="U30" s="27"/>
      <c r="V30" s="27"/>
      <c r="W30" s="27">
        <v>8336980</v>
      </c>
      <c r="X30" s="27">
        <v>11009945</v>
      </c>
      <c r="Y30" s="27">
        <v>-2672965</v>
      </c>
      <c r="Z30" s="7">
        <v>-24.28</v>
      </c>
      <c r="AA30" s="25">
        <v>20901020</v>
      </c>
    </row>
    <row r="31" spans="1:27" ht="13.5">
      <c r="A31" s="5" t="s">
        <v>35</v>
      </c>
      <c r="B31" s="3"/>
      <c r="C31" s="22">
        <v>14788004</v>
      </c>
      <c r="D31" s="22"/>
      <c r="E31" s="23">
        <v>18766190</v>
      </c>
      <c r="F31" s="24">
        <v>18766190</v>
      </c>
      <c r="G31" s="24">
        <v>737089</v>
      </c>
      <c r="H31" s="24">
        <v>1134815</v>
      </c>
      <c r="I31" s="24">
        <v>1333288</v>
      </c>
      <c r="J31" s="24">
        <v>3205192</v>
      </c>
      <c r="K31" s="24">
        <v>1178158</v>
      </c>
      <c r="L31" s="24">
        <v>1122103</v>
      </c>
      <c r="M31" s="24">
        <v>1247987</v>
      </c>
      <c r="N31" s="24">
        <v>3548248</v>
      </c>
      <c r="O31" s="24"/>
      <c r="P31" s="24"/>
      <c r="Q31" s="24"/>
      <c r="R31" s="24"/>
      <c r="S31" s="24"/>
      <c r="T31" s="24"/>
      <c r="U31" s="24"/>
      <c r="V31" s="24"/>
      <c r="W31" s="24">
        <v>6753440</v>
      </c>
      <c r="X31" s="24">
        <v>7979100</v>
      </c>
      <c r="Y31" s="24">
        <v>-1225660</v>
      </c>
      <c r="Z31" s="6">
        <v>-15.36</v>
      </c>
      <c r="AA31" s="22">
        <v>18766190</v>
      </c>
    </row>
    <row r="32" spans="1:27" ht="13.5">
      <c r="A32" s="2" t="s">
        <v>36</v>
      </c>
      <c r="B32" s="3"/>
      <c r="C32" s="19">
        <f aca="true" t="shared" si="6" ref="C32:Y32">SUM(C33:C37)</f>
        <v>7891518</v>
      </c>
      <c r="D32" s="19">
        <f>SUM(D33:D37)</f>
        <v>0</v>
      </c>
      <c r="E32" s="20">
        <f t="shared" si="6"/>
        <v>10980940</v>
      </c>
      <c r="F32" s="21">
        <f t="shared" si="6"/>
        <v>10980940</v>
      </c>
      <c r="G32" s="21">
        <f t="shared" si="6"/>
        <v>652285</v>
      </c>
      <c r="H32" s="21">
        <f t="shared" si="6"/>
        <v>608479</v>
      </c>
      <c r="I32" s="21">
        <f t="shared" si="6"/>
        <v>730667</v>
      </c>
      <c r="J32" s="21">
        <f t="shared" si="6"/>
        <v>1991431</v>
      </c>
      <c r="K32" s="21">
        <f t="shared" si="6"/>
        <v>751195</v>
      </c>
      <c r="L32" s="21">
        <f t="shared" si="6"/>
        <v>876278</v>
      </c>
      <c r="M32" s="21">
        <f t="shared" si="6"/>
        <v>1042863</v>
      </c>
      <c r="N32" s="21">
        <f t="shared" si="6"/>
        <v>2670336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4661767</v>
      </c>
      <c r="X32" s="21">
        <f t="shared" si="6"/>
        <v>4543473</v>
      </c>
      <c r="Y32" s="21">
        <f t="shared" si="6"/>
        <v>118294</v>
      </c>
      <c r="Z32" s="4">
        <f>+IF(X32&lt;&gt;0,+(Y32/X32)*100,0)</f>
        <v>2.6036030146982276</v>
      </c>
      <c r="AA32" s="19">
        <f>SUM(AA33:AA37)</f>
        <v>10980940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4404504</v>
      </c>
      <c r="D35" s="22"/>
      <c r="E35" s="23">
        <v>5059720</v>
      </c>
      <c r="F35" s="24">
        <v>5059720</v>
      </c>
      <c r="G35" s="24">
        <v>311356</v>
      </c>
      <c r="H35" s="24">
        <v>276556</v>
      </c>
      <c r="I35" s="24">
        <v>340040</v>
      </c>
      <c r="J35" s="24">
        <v>927952</v>
      </c>
      <c r="K35" s="24">
        <v>354936</v>
      </c>
      <c r="L35" s="24">
        <v>381026</v>
      </c>
      <c r="M35" s="24">
        <v>659395</v>
      </c>
      <c r="N35" s="24">
        <v>1395357</v>
      </c>
      <c r="O35" s="24"/>
      <c r="P35" s="24"/>
      <c r="Q35" s="24"/>
      <c r="R35" s="24"/>
      <c r="S35" s="24"/>
      <c r="T35" s="24"/>
      <c r="U35" s="24"/>
      <c r="V35" s="24"/>
      <c r="W35" s="24">
        <v>2323309</v>
      </c>
      <c r="X35" s="24">
        <v>2574524</v>
      </c>
      <c r="Y35" s="24">
        <v>-251215</v>
      </c>
      <c r="Z35" s="6">
        <v>-9.76</v>
      </c>
      <c r="AA35" s="22">
        <v>5059720</v>
      </c>
    </row>
    <row r="36" spans="1:27" ht="13.5">
      <c r="A36" s="5" t="s">
        <v>40</v>
      </c>
      <c r="B36" s="3"/>
      <c r="C36" s="22">
        <v>3487014</v>
      </c>
      <c r="D36" s="22"/>
      <c r="E36" s="23">
        <v>5921220</v>
      </c>
      <c r="F36" s="24">
        <v>5921220</v>
      </c>
      <c r="G36" s="24">
        <v>340929</v>
      </c>
      <c r="H36" s="24">
        <v>331923</v>
      </c>
      <c r="I36" s="24">
        <v>390627</v>
      </c>
      <c r="J36" s="24">
        <v>1063479</v>
      </c>
      <c r="K36" s="24">
        <v>396259</v>
      </c>
      <c r="L36" s="24">
        <v>495252</v>
      </c>
      <c r="M36" s="24">
        <v>383468</v>
      </c>
      <c r="N36" s="24">
        <v>1274979</v>
      </c>
      <c r="O36" s="24"/>
      <c r="P36" s="24"/>
      <c r="Q36" s="24"/>
      <c r="R36" s="24"/>
      <c r="S36" s="24"/>
      <c r="T36" s="24"/>
      <c r="U36" s="24"/>
      <c r="V36" s="24"/>
      <c r="W36" s="24">
        <v>2338458</v>
      </c>
      <c r="X36" s="24">
        <v>1968949</v>
      </c>
      <c r="Y36" s="24">
        <v>369509</v>
      </c>
      <c r="Z36" s="6">
        <v>18.77</v>
      </c>
      <c r="AA36" s="22">
        <v>5921220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43663882</v>
      </c>
      <c r="D38" s="19">
        <f>SUM(D39:D41)</f>
        <v>0</v>
      </c>
      <c r="E38" s="20">
        <f t="shared" si="7"/>
        <v>55873010</v>
      </c>
      <c r="F38" s="21">
        <f t="shared" si="7"/>
        <v>55873010</v>
      </c>
      <c r="G38" s="21">
        <f t="shared" si="7"/>
        <v>1392321</v>
      </c>
      <c r="H38" s="21">
        <f t="shared" si="7"/>
        <v>1263505</v>
      </c>
      <c r="I38" s="21">
        <f t="shared" si="7"/>
        <v>2215063</v>
      </c>
      <c r="J38" s="21">
        <f t="shared" si="7"/>
        <v>4870889</v>
      </c>
      <c r="K38" s="21">
        <f t="shared" si="7"/>
        <v>2160265</v>
      </c>
      <c r="L38" s="21">
        <f t="shared" si="7"/>
        <v>6750149</v>
      </c>
      <c r="M38" s="21">
        <f t="shared" si="7"/>
        <v>3577452</v>
      </c>
      <c r="N38" s="21">
        <f t="shared" si="7"/>
        <v>12487866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17358755</v>
      </c>
      <c r="X38" s="21">
        <f t="shared" si="7"/>
        <v>20102869</v>
      </c>
      <c r="Y38" s="21">
        <f t="shared" si="7"/>
        <v>-2744114</v>
      </c>
      <c r="Z38" s="4">
        <f>+IF(X38&lt;&gt;0,+(Y38/X38)*100,0)</f>
        <v>-13.650360055572166</v>
      </c>
      <c r="AA38" s="19">
        <f>SUM(AA39:AA41)</f>
        <v>55873010</v>
      </c>
    </row>
    <row r="39" spans="1:27" ht="13.5">
      <c r="A39" s="5" t="s">
        <v>43</v>
      </c>
      <c r="B39" s="3"/>
      <c r="C39" s="22">
        <v>41673272</v>
      </c>
      <c r="D39" s="22"/>
      <c r="E39" s="23">
        <v>53022060</v>
      </c>
      <c r="F39" s="24">
        <v>53022060</v>
      </c>
      <c r="G39" s="24">
        <v>1250815</v>
      </c>
      <c r="H39" s="24">
        <v>1125497</v>
      </c>
      <c r="I39" s="24">
        <v>2063448</v>
      </c>
      <c r="J39" s="24">
        <v>4439760</v>
      </c>
      <c r="K39" s="24">
        <v>1976912</v>
      </c>
      <c r="L39" s="24">
        <v>6555661</v>
      </c>
      <c r="M39" s="24">
        <v>3406736</v>
      </c>
      <c r="N39" s="24">
        <v>11939309</v>
      </c>
      <c r="O39" s="24"/>
      <c r="P39" s="24"/>
      <c r="Q39" s="24"/>
      <c r="R39" s="24"/>
      <c r="S39" s="24"/>
      <c r="T39" s="24"/>
      <c r="U39" s="24"/>
      <c r="V39" s="24"/>
      <c r="W39" s="24">
        <v>16379069</v>
      </c>
      <c r="X39" s="24">
        <v>18689900</v>
      </c>
      <c r="Y39" s="24">
        <v>-2310831</v>
      </c>
      <c r="Z39" s="6">
        <v>-12.36</v>
      </c>
      <c r="AA39" s="22">
        <v>53022060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1990610</v>
      </c>
      <c r="D41" s="22"/>
      <c r="E41" s="23">
        <v>2850950</v>
      </c>
      <c r="F41" s="24">
        <v>2850950</v>
      </c>
      <c r="G41" s="24">
        <v>141506</v>
      </c>
      <c r="H41" s="24">
        <v>138008</v>
      </c>
      <c r="I41" s="24">
        <v>151615</v>
      </c>
      <c r="J41" s="24">
        <v>431129</v>
      </c>
      <c r="K41" s="24">
        <v>183353</v>
      </c>
      <c r="L41" s="24">
        <v>194488</v>
      </c>
      <c r="M41" s="24">
        <v>170716</v>
      </c>
      <c r="N41" s="24">
        <v>548557</v>
      </c>
      <c r="O41" s="24"/>
      <c r="P41" s="24"/>
      <c r="Q41" s="24"/>
      <c r="R41" s="24"/>
      <c r="S41" s="24"/>
      <c r="T41" s="24"/>
      <c r="U41" s="24"/>
      <c r="V41" s="24"/>
      <c r="W41" s="24">
        <v>979686</v>
      </c>
      <c r="X41" s="24">
        <v>1412969</v>
      </c>
      <c r="Y41" s="24">
        <v>-433283</v>
      </c>
      <c r="Z41" s="6">
        <v>-30.66</v>
      </c>
      <c r="AA41" s="22">
        <v>2850950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2275107</v>
      </c>
      <c r="D47" s="19"/>
      <c r="E47" s="20">
        <v>3607400</v>
      </c>
      <c r="F47" s="21">
        <v>3607400</v>
      </c>
      <c r="G47" s="21">
        <v>118562</v>
      </c>
      <c r="H47" s="21">
        <v>138862</v>
      </c>
      <c r="I47" s="21">
        <v>265413</v>
      </c>
      <c r="J47" s="21">
        <v>522837</v>
      </c>
      <c r="K47" s="21">
        <v>90036</v>
      </c>
      <c r="L47" s="21">
        <v>460707</v>
      </c>
      <c r="M47" s="21">
        <v>309777</v>
      </c>
      <c r="N47" s="21">
        <v>860520</v>
      </c>
      <c r="O47" s="21"/>
      <c r="P47" s="21"/>
      <c r="Q47" s="21"/>
      <c r="R47" s="21"/>
      <c r="S47" s="21"/>
      <c r="T47" s="21"/>
      <c r="U47" s="21"/>
      <c r="V47" s="21"/>
      <c r="W47" s="21">
        <v>1383357</v>
      </c>
      <c r="X47" s="21">
        <v>1450391</v>
      </c>
      <c r="Y47" s="21">
        <v>-67034</v>
      </c>
      <c r="Z47" s="4">
        <v>-4.62</v>
      </c>
      <c r="AA47" s="19">
        <v>3607400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102411290</v>
      </c>
      <c r="D48" s="40">
        <f>+D28+D32+D38+D42+D47</f>
        <v>0</v>
      </c>
      <c r="E48" s="41">
        <f t="shared" si="9"/>
        <v>132630760</v>
      </c>
      <c r="F48" s="42">
        <f t="shared" si="9"/>
        <v>132630760</v>
      </c>
      <c r="G48" s="42">
        <f t="shared" si="9"/>
        <v>4610537</v>
      </c>
      <c r="H48" s="42">
        <f t="shared" si="9"/>
        <v>5425157</v>
      </c>
      <c r="I48" s="42">
        <f t="shared" si="9"/>
        <v>7048926</v>
      </c>
      <c r="J48" s="42">
        <f t="shared" si="9"/>
        <v>17084620</v>
      </c>
      <c r="K48" s="42">
        <f t="shared" si="9"/>
        <v>7771542</v>
      </c>
      <c r="L48" s="42">
        <f t="shared" si="9"/>
        <v>11902650</v>
      </c>
      <c r="M48" s="42">
        <f t="shared" si="9"/>
        <v>9965651</v>
      </c>
      <c r="N48" s="42">
        <f t="shared" si="9"/>
        <v>29639843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46724463</v>
      </c>
      <c r="X48" s="42">
        <f t="shared" si="9"/>
        <v>55640210</v>
      </c>
      <c r="Y48" s="42">
        <f t="shared" si="9"/>
        <v>-8915747</v>
      </c>
      <c r="Z48" s="43">
        <f>+IF(X48&lt;&gt;0,+(Y48/X48)*100,0)</f>
        <v>-16.02392765951099</v>
      </c>
      <c r="AA48" s="40">
        <f>+AA28+AA32+AA38+AA42+AA47</f>
        <v>132630760</v>
      </c>
    </row>
    <row r="49" spans="1:27" ht="13.5">
      <c r="A49" s="14" t="s">
        <v>58</v>
      </c>
      <c r="B49" s="15"/>
      <c r="C49" s="44">
        <f aca="true" t="shared" si="10" ref="C49:Y49">+C25-C48</f>
        <v>-332850</v>
      </c>
      <c r="D49" s="44">
        <f>+D25-D48</f>
        <v>0</v>
      </c>
      <c r="E49" s="45">
        <f t="shared" si="10"/>
        <v>-24638840</v>
      </c>
      <c r="F49" s="46">
        <f t="shared" si="10"/>
        <v>-24638840</v>
      </c>
      <c r="G49" s="46">
        <f t="shared" si="10"/>
        <v>25386087</v>
      </c>
      <c r="H49" s="46">
        <f t="shared" si="10"/>
        <v>-2661508</v>
      </c>
      <c r="I49" s="46">
        <f t="shared" si="10"/>
        <v>-5538837</v>
      </c>
      <c r="J49" s="46">
        <f t="shared" si="10"/>
        <v>17185742</v>
      </c>
      <c r="K49" s="46">
        <f t="shared" si="10"/>
        <v>-7105244</v>
      </c>
      <c r="L49" s="46">
        <f t="shared" si="10"/>
        <v>21037143</v>
      </c>
      <c r="M49" s="46">
        <f t="shared" si="10"/>
        <v>-9352124</v>
      </c>
      <c r="N49" s="46">
        <f t="shared" si="10"/>
        <v>4579775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21765517</v>
      </c>
      <c r="X49" s="46">
        <f>IF(F25=F48,0,X25-X48)</f>
        <v>14524082</v>
      </c>
      <c r="Y49" s="46">
        <f t="shared" si="10"/>
        <v>7241435</v>
      </c>
      <c r="Z49" s="47">
        <f>+IF(X49&lt;&gt;0,+(Y49/X49)*100,0)</f>
        <v>49.858125284613514</v>
      </c>
      <c r="AA49" s="44">
        <f>+AA25-AA48</f>
        <v>-24638840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422775252</v>
      </c>
      <c r="F5" s="21">
        <f t="shared" si="0"/>
        <v>422775252</v>
      </c>
      <c r="G5" s="21">
        <f t="shared" si="0"/>
        <v>207805173</v>
      </c>
      <c r="H5" s="21">
        <f t="shared" si="0"/>
        <v>17776099</v>
      </c>
      <c r="I5" s="21">
        <f t="shared" si="0"/>
        <v>37870973</v>
      </c>
      <c r="J5" s="21">
        <f t="shared" si="0"/>
        <v>263452245</v>
      </c>
      <c r="K5" s="21">
        <f t="shared" si="0"/>
        <v>18223039</v>
      </c>
      <c r="L5" s="21">
        <f t="shared" si="0"/>
        <v>0</v>
      </c>
      <c r="M5" s="21">
        <f t="shared" si="0"/>
        <v>0</v>
      </c>
      <c r="N5" s="21">
        <f t="shared" si="0"/>
        <v>18223039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281675284</v>
      </c>
      <c r="X5" s="21">
        <f t="shared" si="0"/>
        <v>211387626</v>
      </c>
      <c r="Y5" s="21">
        <f t="shared" si="0"/>
        <v>70287658</v>
      </c>
      <c r="Z5" s="4">
        <f>+IF(X5&lt;&gt;0,+(Y5/X5)*100,0)</f>
        <v>33.25060190609265</v>
      </c>
      <c r="AA5" s="19">
        <f>SUM(AA6:AA8)</f>
        <v>422775252</v>
      </c>
    </row>
    <row r="6" spans="1:27" ht="13.5">
      <c r="A6" s="5" t="s">
        <v>33</v>
      </c>
      <c r="B6" s="3"/>
      <c r="C6" s="22"/>
      <c r="D6" s="22"/>
      <c r="E6" s="23">
        <v>22392000</v>
      </c>
      <c r="F6" s="24">
        <v>22392000</v>
      </c>
      <c r="G6" s="24">
        <v>8768193</v>
      </c>
      <c r="H6" s="24">
        <v>471976</v>
      </c>
      <c r="I6" s="24">
        <v>32621</v>
      </c>
      <c r="J6" s="24">
        <v>9272790</v>
      </c>
      <c r="K6" s="24">
        <v>1145760</v>
      </c>
      <c r="L6" s="24"/>
      <c r="M6" s="24"/>
      <c r="N6" s="24">
        <v>1145760</v>
      </c>
      <c r="O6" s="24"/>
      <c r="P6" s="24"/>
      <c r="Q6" s="24"/>
      <c r="R6" s="24"/>
      <c r="S6" s="24"/>
      <c r="T6" s="24"/>
      <c r="U6" s="24"/>
      <c r="V6" s="24"/>
      <c r="W6" s="24">
        <v>10418550</v>
      </c>
      <c r="X6" s="24">
        <v>11196000</v>
      </c>
      <c r="Y6" s="24">
        <v>-777450</v>
      </c>
      <c r="Z6" s="6">
        <v>-6.94</v>
      </c>
      <c r="AA6" s="22">
        <v>22392000</v>
      </c>
    </row>
    <row r="7" spans="1:27" ht="13.5">
      <c r="A7" s="5" t="s">
        <v>34</v>
      </c>
      <c r="B7" s="3"/>
      <c r="C7" s="25"/>
      <c r="D7" s="25"/>
      <c r="E7" s="26">
        <v>400383252</v>
      </c>
      <c r="F7" s="27">
        <v>400383252</v>
      </c>
      <c r="G7" s="27">
        <v>199036980</v>
      </c>
      <c r="H7" s="27">
        <v>17304123</v>
      </c>
      <c r="I7" s="27">
        <v>37838352</v>
      </c>
      <c r="J7" s="27">
        <v>254179455</v>
      </c>
      <c r="K7" s="27">
        <v>17077279</v>
      </c>
      <c r="L7" s="27"/>
      <c r="M7" s="27"/>
      <c r="N7" s="27">
        <v>17077279</v>
      </c>
      <c r="O7" s="27"/>
      <c r="P7" s="27"/>
      <c r="Q7" s="27"/>
      <c r="R7" s="27"/>
      <c r="S7" s="27"/>
      <c r="T7" s="27"/>
      <c r="U7" s="27"/>
      <c r="V7" s="27"/>
      <c r="W7" s="27">
        <v>271256734</v>
      </c>
      <c r="X7" s="27">
        <v>1887810</v>
      </c>
      <c r="Y7" s="27">
        <v>269368924</v>
      </c>
      <c r="Z7" s="7">
        <v>14268.86</v>
      </c>
      <c r="AA7" s="25">
        <v>400383252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198303816</v>
      </c>
      <c r="Y8" s="24">
        <v>-198303816</v>
      </c>
      <c r="Z8" s="6">
        <v>-100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8591731</v>
      </c>
      <c r="F9" s="21">
        <f t="shared" si="1"/>
        <v>8591731</v>
      </c>
      <c r="G9" s="21">
        <f t="shared" si="1"/>
        <v>470194</v>
      </c>
      <c r="H9" s="21">
        <f t="shared" si="1"/>
        <v>2209282</v>
      </c>
      <c r="I9" s="21">
        <f t="shared" si="1"/>
        <v>32983</v>
      </c>
      <c r="J9" s="21">
        <f t="shared" si="1"/>
        <v>2712459</v>
      </c>
      <c r="K9" s="21">
        <f t="shared" si="1"/>
        <v>645124</v>
      </c>
      <c r="L9" s="21">
        <f t="shared" si="1"/>
        <v>0</v>
      </c>
      <c r="M9" s="21">
        <f t="shared" si="1"/>
        <v>0</v>
      </c>
      <c r="N9" s="21">
        <f t="shared" si="1"/>
        <v>645124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3357583</v>
      </c>
      <c r="X9" s="21">
        <f t="shared" si="1"/>
        <v>4295862</v>
      </c>
      <c r="Y9" s="21">
        <f t="shared" si="1"/>
        <v>-938279</v>
      </c>
      <c r="Z9" s="4">
        <f>+IF(X9&lt;&gt;0,+(Y9/X9)*100,0)</f>
        <v>-21.841460456597535</v>
      </c>
      <c r="AA9" s="19">
        <f>SUM(AA10:AA14)</f>
        <v>8591731</v>
      </c>
    </row>
    <row r="10" spans="1:27" ht="13.5">
      <c r="A10" s="5" t="s">
        <v>37</v>
      </c>
      <c r="B10" s="3"/>
      <c r="C10" s="22"/>
      <c r="D10" s="22"/>
      <c r="E10" s="23">
        <v>1106286</v>
      </c>
      <c r="F10" s="24">
        <v>1106286</v>
      </c>
      <c r="G10" s="24">
        <v>4384</v>
      </c>
      <c r="H10" s="24">
        <v>5557</v>
      </c>
      <c r="I10" s="24">
        <v>4374</v>
      </c>
      <c r="J10" s="24">
        <v>14315</v>
      </c>
      <c r="K10" s="24">
        <v>4833</v>
      </c>
      <c r="L10" s="24"/>
      <c r="M10" s="24"/>
      <c r="N10" s="24">
        <v>4833</v>
      </c>
      <c r="O10" s="24"/>
      <c r="P10" s="24"/>
      <c r="Q10" s="24"/>
      <c r="R10" s="24"/>
      <c r="S10" s="24"/>
      <c r="T10" s="24"/>
      <c r="U10" s="24"/>
      <c r="V10" s="24"/>
      <c r="W10" s="24">
        <v>19148</v>
      </c>
      <c r="X10" s="24">
        <v>553140</v>
      </c>
      <c r="Y10" s="24">
        <v>-533992</v>
      </c>
      <c r="Z10" s="6">
        <v>-96.54</v>
      </c>
      <c r="AA10" s="22">
        <v>1106286</v>
      </c>
    </row>
    <row r="11" spans="1:27" ht="13.5">
      <c r="A11" s="5" t="s">
        <v>38</v>
      </c>
      <c r="B11" s="3"/>
      <c r="C11" s="22"/>
      <c r="D11" s="22"/>
      <c r="E11" s="23">
        <v>1073920</v>
      </c>
      <c r="F11" s="24">
        <v>1073920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536958</v>
      </c>
      <c r="Y11" s="24">
        <v>-536958</v>
      </c>
      <c r="Z11" s="6">
        <v>-100</v>
      </c>
      <c r="AA11" s="22">
        <v>1073920</v>
      </c>
    </row>
    <row r="12" spans="1:27" ht="13.5">
      <c r="A12" s="5" t="s">
        <v>39</v>
      </c>
      <c r="B12" s="3"/>
      <c r="C12" s="22"/>
      <c r="D12" s="22"/>
      <c r="E12" s="23">
        <v>3317738</v>
      </c>
      <c r="F12" s="24">
        <v>3317738</v>
      </c>
      <c r="G12" s="24">
        <v>460194</v>
      </c>
      <c r="H12" s="24">
        <v>36496</v>
      </c>
      <c r="I12" s="24">
        <v>25639</v>
      </c>
      <c r="J12" s="24">
        <v>522329</v>
      </c>
      <c r="K12" s="24">
        <v>635939</v>
      </c>
      <c r="L12" s="24"/>
      <c r="M12" s="24"/>
      <c r="N12" s="24">
        <v>635939</v>
      </c>
      <c r="O12" s="24"/>
      <c r="P12" s="24"/>
      <c r="Q12" s="24"/>
      <c r="R12" s="24"/>
      <c r="S12" s="24"/>
      <c r="T12" s="24"/>
      <c r="U12" s="24"/>
      <c r="V12" s="24"/>
      <c r="W12" s="24">
        <v>1158268</v>
      </c>
      <c r="X12" s="24">
        <v>1658868</v>
      </c>
      <c r="Y12" s="24">
        <v>-500600</v>
      </c>
      <c r="Z12" s="6">
        <v>-30.18</v>
      </c>
      <c r="AA12" s="22">
        <v>3317738</v>
      </c>
    </row>
    <row r="13" spans="1:27" ht="13.5">
      <c r="A13" s="5" t="s">
        <v>40</v>
      </c>
      <c r="B13" s="3"/>
      <c r="C13" s="22"/>
      <c r="D13" s="22"/>
      <c r="E13" s="23">
        <v>3091771</v>
      </c>
      <c r="F13" s="24">
        <v>3091771</v>
      </c>
      <c r="G13" s="24"/>
      <c r="H13" s="24">
        <v>2162236</v>
      </c>
      <c r="I13" s="24"/>
      <c r="J13" s="24">
        <v>2162236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2162236</v>
      </c>
      <c r="X13" s="24">
        <v>1545888</v>
      </c>
      <c r="Y13" s="24">
        <v>616348</v>
      </c>
      <c r="Z13" s="6">
        <v>39.87</v>
      </c>
      <c r="AA13" s="22">
        <v>3091771</v>
      </c>
    </row>
    <row r="14" spans="1:27" ht="13.5">
      <c r="A14" s="5" t="s">
        <v>41</v>
      </c>
      <c r="B14" s="3"/>
      <c r="C14" s="25"/>
      <c r="D14" s="25"/>
      <c r="E14" s="26">
        <v>2016</v>
      </c>
      <c r="F14" s="27">
        <v>2016</v>
      </c>
      <c r="G14" s="27">
        <v>5616</v>
      </c>
      <c r="H14" s="27">
        <v>4993</v>
      </c>
      <c r="I14" s="27">
        <v>2970</v>
      </c>
      <c r="J14" s="27">
        <v>13579</v>
      </c>
      <c r="K14" s="27">
        <v>4352</v>
      </c>
      <c r="L14" s="27"/>
      <c r="M14" s="27"/>
      <c r="N14" s="27">
        <v>4352</v>
      </c>
      <c r="O14" s="27"/>
      <c r="P14" s="27"/>
      <c r="Q14" s="27"/>
      <c r="R14" s="27"/>
      <c r="S14" s="27"/>
      <c r="T14" s="27"/>
      <c r="U14" s="27"/>
      <c r="V14" s="27"/>
      <c r="W14" s="27">
        <v>17931</v>
      </c>
      <c r="X14" s="27">
        <v>1008</v>
      </c>
      <c r="Y14" s="27">
        <v>16923</v>
      </c>
      <c r="Z14" s="7">
        <v>1678.87</v>
      </c>
      <c r="AA14" s="25">
        <v>2016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12895863</v>
      </c>
      <c r="F15" s="21">
        <f t="shared" si="2"/>
        <v>12895863</v>
      </c>
      <c r="G15" s="21">
        <f t="shared" si="2"/>
        <v>2097940</v>
      </c>
      <c r="H15" s="21">
        <f t="shared" si="2"/>
        <v>27891</v>
      </c>
      <c r="I15" s="21">
        <f t="shared" si="2"/>
        <v>1145262</v>
      </c>
      <c r="J15" s="21">
        <f t="shared" si="2"/>
        <v>3271093</v>
      </c>
      <c r="K15" s="21">
        <f t="shared" si="2"/>
        <v>85035</v>
      </c>
      <c r="L15" s="21">
        <f t="shared" si="2"/>
        <v>0</v>
      </c>
      <c r="M15" s="21">
        <f t="shared" si="2"/>
        <v>0</v>
      </c>
      <c r="N15" s="21">
        <f t="shared" si="2"/>
        <v>85035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3356128</v>
      </c>
      <c r="X15" s="21">
        <f t="shared" si="2"/>
        <v>6447930</v>
      </c>
      <c r="Y15" s="21">
        <f t="shared" si="2"/>
        <v>-3091802</v>
      </c>
      <c r="Z15" s="4">
        <f>+IF(X15&lt;&gt;0,+(Y15/X15)*100,0)</f>
        <v>-47.95030343071342</v>
      </c>
      <c r="AA15" s="19">
        <f>SUM(AA16:AA18)</f>
        <v>12895863</v>
      </c>
    </row>
    <row r="16" spans="1:27" ht="13.5">
      <c r="A16" s="5" t="s">
        <v>43</v>
      </c>
      <c r="B16" s="3"/>
      <c r="C16" s="22"/>
      <c r="D16" s="22"/>
      <c r="E16" s="23">
        <v>1395863</v>
      </c>
      <c r="F16" s="24">
        <v>1395863</v>
      </c>
      <c r="G16" s="24">
        <v>119657</v>
      </c>
      <c r="H16" s="24">
        <v>44384</v>
      </c>
      <c r="I16" s="24">
        <v>279640</v>
      </c>
      <c r="J16" s="24">
        <v>443681</v>
      </c>
      <c r="K16" s="24">
        <v>85035</v>
      </c>
      <c r="L16" s="24"/>
      <c r="M16" s="24"/>
      <c r="N16" s="24">
        <v>85035</v>
      </c>
      <c r="O16" s="24"/>
      <c r="P16" s="24"/>
      <c r="Q16" s="24"/>
      <c r="R16" s="24"/>
      <c r="S16" s="24"/>
      <c r="T16" s="24"/>
      <c r="U16" s="24"/>
      <c r="V16" s="24"/>
      <c r="W16" s="24">
        <v>528716</v>
      </c>
      <c r="X16" s="24">
        <v>697932</v>
      </c>
      <c r="Y16" s="24">
        <v>-169216</v>
      </c>
      <c r="Z16" s="6">
        <v>-24.25</v>
      </c>
      <c r="AA16" s="22">
        <v>1395863</v>
      </c>
    </row>
    <row r="17" spans="1:27" ht="13.5">
      <c r="A17" s="5" t="s">
        <v>44</v>
      </c>
      <c r="B17" s="3"/>
      <c r="C17" s="22"/>
      <c r="D17" s="22"/>
      <c r="E17" s="23">
        <v>11500000</v>
      </c>
      <c r="F17" s="24">
        <v>11500000</v>
      </c>
      <c r="G17" s="24">
        <v>1978283</v>
      </c>
      <c r="H17" s="24">
        <v>-16493</v>
      </c>
      <c r="I17" s="24">
        <v>865622</v>
      </c>
      <c r="J17" s="24">
        <v>2827412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2827412</v>
      </c>
      <c r="X17" s="24">
        <v>5749998</v>
      </c>
      <c r="Y17" s="24">
        <v>-2922586</v>
      </c>
      <c r="Z17" s="6">
        <v>-50.83</v>
      </c>
      <c r="AA17" s="22">
        <v>11500000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275383919</v>
      </c>
      <c r="F19" s="21">
        <f t="shared" si="3"/>
        <v>275383919</v>
      </c>
      <c r="G19" s="21">
        <f t="shared" si="3"/>
        <v>14457571</v>
      </c>
      <c r="H19" s="21">
        <f t="shared" si="3"/>
        <v>16947067</v>
      </c>
      <c r="I19" s="21">
        <f t="shared" si="3"/>
        <v>20761789</v>
      </c>
      <c r="J19" s="21">
        <f t="shared" si="3"/>
        <v>52166427</v>
      </c>
      <c r="K19" s="21">
        <f t="shared" si="3"/>
        <v>16757521</v>
      </c>
      <c r="L19" s="21">
        <f t="shared" si="3"/>
        <v>0</v>
      </c>
      <c r="M19" s="21">
        <f t="shared" si="3"/>
        <v>0</v>
      </c>
      <c r="N19" s="21">
        <f t="shared" si="3"/>
        <v>16757521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68923948</v>
      </c>
      <c r="X19" s="21">
        <f t="shared" si="3"/>
        <v>137691960</v>
      </c>
      <c r="Y19" s="21">
        <f t="shared" si="3"/>
        <v>-68768012</v>
      </c>
      <c r="Z19" s="4">
        <f>+IF(X19&lt;&gt;0,+(Y19/X19)*100,0)</f>
        <v>-49.94337505254482</v>
      </c>
      <c r="AA19" s="19">
        <f>SUM(AA20:AA23)</f>
        <v>275383919</v>
      </c>
    </row>
    <row r="20" spans="1:27" ht="13.5">
      <c r="A20" s="5" t="s">
        <v>47</v>
      </c>
      <c r="B20" s="3"/>
      <c r="C20" s="22"/>
      <c r="D20" s="22"/>
      <c r="E20" s="23">
        <v>120756927</v>
      </c>
      <c r="F20" s="24">
        <v>120756927</v>
      </c>
      <c r="G20" s="24">
        <v>8823788</v>
      </c>
      <c r="H20" s="24">
        <v>8935475</v>
      </c>
      <c r="I20" s="24">
        <v>8911544</v>
      </c>
      <c r="J20" s="24">
        <v>26670807</v>
      </c>
      <c r="K20" s="24">
        <v>8431506</v>
      </c>
      <c r="L20" s="24"/>
      <c r="M20" s="24"/>
      <c r="N20" s="24">
        <v>8431506</v>
      </c>
      <c r="O20" s="24"/>
      <c r="P20" s="24"/>
      <c r="Q20" s="24"/>
      <c r="R20" s="24"/>
      <c r="S20" s="24"/>
      <c r="T20" s="24"/>
      <c r="U20" s="24"/>
      <c r="V20" s="24"/>
      <c r="W20" s="24">
        <v>35102313</v>
      </c>
      <c r="X20" s="24">
        <v>56878464</v>
      </c>
      <c r="Y20" s="24">
        <v>-21776151</v>
      </c>
      <c r="Z20" s="6">
        <v>-38.29</v>
      </c>
      <c r="AA20" s="22">
        <v>120756927</v>
      </c>
    </row>
    <row r="21" spans="1:27" ht="13.5">
      <c r="A21" s="5" t="s">
        <v>48</v>
      </c>
      <c r="B21" s="3"/>
      <c r="C21" s="22"/>
      <c r="D21" s="22"/>
      <c r="E21" s="23">
        <v>105691937</v>
      </c>
      <c r="F21" s="24">
        <v>105691937</v>
      </c>
      <c r="G21" s="24">
        <v>3444627</v>
      </c>
      <c r="H21" s="24">
        <v>3923055</v>
      </c>
      <c r="I21" s="24">
        <v>3998994</v>
      </c>
      <c r="J21" s="24">
        <v>11366676</v>
      </c>
      <c r="K21" s="24">
        <v>7846997</v>
      </c>
      <c r="L21" s="24"/>
      <c r="M21" s="24"/>
      <c r="N21" s="24">
        <v>7846997</v>
      </c>
      <c r="O21" s="24"/>
      <c r="P21" s="24"/>
      <c r="Q21" s="24"/>
      <c r="R21" s="24"/>
      <c r="S21" s="24"/>
      <c r="T21" s="24"/>
      <c r="U21" s="24"/>
      <c r="V21" s="24"/>
      <c r="W21" s="24">
        <v>19213673</v>
      </c>
      <c r="X21" s="24">
        <v>55945968</v>
      </c>
      <c r="Y21" s="24">
        <v>-36732295</v>
      </c>
      <c r="Z21" s="6">
        <v>-65.66</v>
      </c>
      <c r="AA21" s="22">
        <v>105691937</v>
      </c>
    </row>
    <row r="22" spans="1:27" ht="13.5">
      <c r="A22" s="5" t="s">
        <v>49</v>
      </c>
      <c r="B22" s="3"/>
      <c r="C22" s="25"/>
      <c r="D22" s="25"/>
      <c r="E22" s="26">
        <v>34019663</v>
      </c>
      <c r="F22" s="27">
        <v>34019663</v>
      </c>
      <c r="G22" s="27">
        <v>993618</v>
      </c>
      <c r="H22" s="27">
        <v>2714979</v>
      </c>
      <c r="I22" s="27">
        <v>6446824</v>
      </c>
      <c r="J22" s="27">
        <v>10155421</v>
      </c>
      <c r="K22" s="27">
        <v>-823005</v>
      </c>
      <c r="L22" s="27"/>
      <c r="M22" s="27"/>
      <c r="N22" s="27">
        <v>-823005</v>
      </c>
      <c r="O22" s="27"/>
      <c r="P22" s="27"/>
      <c r="Q22" s="27"/>
      <c r="R22" s="27"/>
      <c r="S22" s="27"/>
      <c r="T22" s="27"/>
      <c r="U22" s="27"/>
      <c r="V22" s="27"/>
      <c r="W22" s="27">
        <v>9332416</v>
      </c>
      <c r="X22" s="27">
        <v>17409834</v>
      </c>
      <c r="Y22" s="27">
        <v>-8077418</v>
      </c>
      <c r="Z22" s="7">
        <v>-46.4</v>
      </c>
      <c r="AA22" s="25">
        <v>34019663</v>
      </c>
    </row>
    <row r="23" spans="1:27" ht="13.5">
      <c r="A23" s="5" t="s">
        <v>50</v>
      </c>
      <c r="B23" s="3"/>
      <c r="C23" s="22"/>
      <c r="D23" s="22"/>
      <c r="E23" s="23">
        <v>14915392</v>
      </c>
      <c r="F23" s="24">
        <v>14915392</v>
      </c>
      <c r="G23" s="24">
        <v>1195538</v>
      </c>
      <c r="H23" s="24">
        <v>1373558</v>
      </c>
      <c r="I23" s="24">
        <v>1404427</v>
      </c>
      <c r="J23" s="24">
        <v>3973523</v>
      </c>
      <c r="K23" s="24">
        <v>1302023</v>
      </c>
      <c r="L23" s="24"/>
      <c r="M23" s="24"/>
      <c r="N23" s="24">
        <v>1302023</v>
      </c>
      <c r="O23" s="24"/>
      <c r="P23" s="24"/>
      <c r="Q23" s="24"/>
      <c r="R23" s="24"/>
      <c r="S23" s="24"/>
      <c r="T23" s="24"/>
      <c r="U23" s="24"/>
      <c r="V23" s="24"/>
      <c r="W23" s="24">
        <v>5275546</v>
      </c>
      <c r="X23" s="24">
        <v>7457694</v>
      </c>
      <c r="Y23" s="24">
        <v>-2182148</v>
      </c>
      <c r="Z23" s="6">
        <v>-29.26</v>
      </c>
      <c r="AA23" s="22">
        <v>14915392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719646765</v>
      </c>
      <c r="F25" s="42">
        <f t="shared" si="4"/>
        <v>719646765</v>
      </c>
      <c r="G25" s="42">
        <f t="shared" si="4"/>
        <v>224830878</v>
      </c>
      <c r="H25" s="42">
        <f t="shared" si="4"/>
        <v>36960339</v>
      </c>
      <c r="I25" s="42">
        <f t="shared" si="4"/>
        <v>59811007</v>
      </c>
      <c r="J25" s="42">
        <f t="shared" si="4"/>
        <v>321602224</v>
      </c>
      <c r="K25" s="42">
        <f t="shared" si="4"/>
        <v>35710719</v>
      </c>
      <c r="L25" s="42">
        <f t="shared" si="4"/>
        <v>0</v>
      </c>
      <c r="M25" s="42">
        <f t="shared" si="4"/>
        <v>0</v>
      </c>
      <c r="N25" s="42">
        <f t="shared" si="4"/>
        <v>35710719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357312943</v>
      </c>
      <c r="X25" s="42">
        <f t="shared" si="4"/>
        <v>359823378</v>
      </c>
      <c r="Y25" s="42">
        <f t="shared" si="4"/>
        <v>-2510435</v>
      </c>
      <c r="Z25" s="43">
        <f>+IF(X25&lt;&gt;0,+(Y25/X25)*100,0)</f>
        <v>-0.6976853516171482</v>
      </c>
      <c r="AA25" s="40">
        <f>+AA5+AA9+AA15+AA19+AA24</f>
        <v>719646765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84415912</v>
      </c>
      <c r="F28" s="21">
        <f t="shared" si="5"/>
        <v>84415912</v>
      </c>
      <c r="G28" s="21">
        <f t="shared" si="5"/>
        <v>9497890</v>
      </c>
      <c r="H28" s="21">
        <f t="shared" si="5"/>
        <v>3802082</v>
      </c>
      <c r="I28" s="21">
        <f t="shared" si="5"/>
        <v>7024340</v>
      </c>
      <c r="J28" s="21">
        <f t="shared" si="5"/>
        <v>20324312</v>
      </c>
      <c r="K28" s="21">
        <f t="shared" si="5"/>
        <v>5411614</v>
      </c>
      <c r="L28" s="21">
        <f t="shared" si="5"/>
        <v>0</v>
      </c>
      <c r="M28" s="21">
        <f t="shared" si="5"/>
        <v>0</v>
      </c>
      <c r="N28" s="21">
        <f t="shared" si="5"/>
        <v>5411614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25735926</v>
      </c>
      <c r="X28" s="21">
        <f t="shared" si="5"/>
        <v>42207960</v>
      </c>
      <c r="Y28" s="21">
        <f t="shared" si="5"/>
        <v>-16472034</v>
      </c>
      <c r="Z28" s="4">
        <f>+IF(X28&lt;&gt;0,+(Y28/X28)*100,0)</f>
        <v>-39.02589464167423</v>
      </c>
      <c r="AA28" s="19">
        <f>SUM(AA29:AA31)</f>
        <v>84415912</v>
      </c>
    </row>
    <row r="29" spans="1:27" ht="13.5">
      <c r="A29" s="5" t="s">
        <v>33</v>
      </c>
      <c r="B29" s="3"/>
      <c r="C29" s="22"/>
      <c r="D29" s="22"/>
      <c r="E29" s="23">
        <v>24026360</v>
      </c>
      <c r="F29" s="24">
        <v>24026360</v>
      </c>
      <c r="G29" s="24">
        <v>6803867</v>
      </c>
      <c r="H29" s="24">
        <v>846643</v>
      </c>
      <c r="I29" s="24">
        <v>4489558</v>
      </c>
      <c r="J29" s="24">
        <v>12140068</v>
      </c>
      <c r="K29" s="24">
        <v>2773824</v>
      </c>
      <c r="L29" s="24"/>
      <c r="M29" s="24"/>
      <c r="N29" s="24">
        <v>2773824</v>
      </c>
      <c r="O29" s="24"/>
      <c r="P29" s="24"/>
      <c r="Q29" s="24"/>
      <c r="R29" s="24"/>
      <c r="S29" s="24"/>
      <c r="T29" s="24"/>
      <c r="U29" s="24"/>
      <c r="V29" s="24"/>
      <c r="W29" s="24">
        <v>14913892</v>
      </c>
      <c r="X29" s="24">
        <v>12013182</v>
      </c>
      <c r="Y29" s="24">
        <v>2900710</v>
      </c>
      <c r="Z29" s="6">
        <v>24.15</v>
      </c>
      <c r="AA29" s="22">
        <v>24026360</v>
      </c>
    </row>
    <row r="30" spans="1:27" ht="13.5">
      <c r="A30" s="5" t="s">
        <v>34</v>
      </c>
      <c r="B30" s="3"/>
      <c r="C30" s="25"/>
      <c r="D30" s="25"/>
      <c r="E30" s="26">
        <v>30415959</v>
      </c>
      <c r="F30" s="27">
        <v>30415959</v>
      </c>
      <c r="G30" s="27">
        <v>1886816</v>
      </c>
      <c r="H30" s="27">
        <v>1830261</v>
      </c>
      <c r="I30" s="27">
        <v>1690649</v>
      </c>
      <c r="J30" s="27">
        <v>5407726</v>
      </c>
      <c r="K30" s="27">
        <v>1570808</v>
      </c>
      <c r="L30" s="27"/>
      <c r="M30" s="27"/>
      <c r="N30" s="27">
        <v>1570808</v>
      </c>
      <c r="O30" s="27"/>
      <c r="P30" s="27"/>
      <c r="Q30" s="27"/>
      <c r="R30" s="27"/>
      <c r="S30" s="27"/>
      <c r="T30" s="27"/>
      <c r="U30" s="27"/>
      <c r="V30" s="27"/>
      <c r="W30" s="27">
        <v>6978534</v>
      </c>
      <c r="X30" s="27">
        <v>15207978</v>
      </c>
      <c r="Y30" s="27">
        <v>-8229444</v>
      </c>
      <c r="Z30" s="7">
        <v>-54.11</v>
      </c>
      <c r="AA30" s="25">
        <v>30415959</v>
      </c>
    </row>
    <row r="31" spans="1:27" ht="13.5">
      <c r="A31" s="5" t="s">
        <v>35</v>
      </c>
      <c r="B31" s="3"/>
      <c r="C31" s="22"/>
      <c r="D31" s="22"/>
      <c r="E31" s="23">
        <v>29973593</v>
      </c>
      <c r="F31" s="24">
        <v>29973593</v>
      </c>
      <c r="G31" s="24">
        <v>807207</v>
      </c>
      <c r="H31" s="24">
        <v>1125178</v>
      </c>
      <c r="I31" s="24">
        <v>844133</v>
      </c>
      <c r="J31" s="24">
        <v>2776518</v>
      </c>
      <c r="K31" s="24">
        <v>1066982</v>
      </c>
      <c r="L31" s="24"/>
      <c r="M31" s="24"/>
      <c r="N31" s="24">
        <v>1066982</v>
      </c>
      <c r="O31" s="24"/>
      <c r="P31" s="24"/>
      <c r="Q31" s="24"/>
      <c r="R31" s="24"/>
      <c r="S31" s="24"/>
      <c r="T31" s="24"/>
      <c r="U31" s="24"/>
      <c r="V31" s="24"/>
      <c r="W31" s="24">
        <v>3843500</v>
      </c>
      <c r="X31" s="24">
        <v>14986800</v>
      </c>
      <c r="Y31" s="24">
        <v>-11143300</v>
      </c>
      <c r="Z31" s="6">
        <v>-74.35</v>
      </c>
      <c r="AA31" s="22">
        <v>29973593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36543047</v>
      </c>
      <c r="F32" s="21">
        <f t="shared" si="6"/>
        <v>36543047</v>
      </c>
      <c r="G32" s="21">
        <f t="shared" si="6"/>
        <v>2287768</v>
      </c>
      <c r="H32" s="21">
        <f t="shared" si="6"/>
        <v>2507473</v>
      </c>
      <c r="I32" s="21">
        <f t="shared" si="6"/>
        <v>2435906</v>
      </c>
      <c r="J32" s="21">
        <f t="shared" si="6"/>
        <v>7231147</v>
      </c>
      <c r="K32" s="21">
        <f t="shared" si="6"/>
        <v>3426399</v>
      </c>
      <c r="L32" s="21">
        <f t="shared" si="6"/>
        <v>0</v>
      </c>
      <c r="M32" s="21">
        <f t="shared" si="6"/>
        <v>0</v>
      </c>
      <c r="N32" s="21">
        <f t="shared" si="6"/>
        <v>3426399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10657546</v>
      </c>
      <c r="X32" s="21">
        <f t="shared" si="6"/>
        <v>18271530</v>
      </c>
      <c r="Y32" s="21">
        <f t="shared" si="6"/>
        <v>-7613984</v>
      </c>
      <c r="Z32" s="4">
        <f>+IF(X32&lt;&gt;0,+(Y32/X32)*100,0)</f>
        <v>-41.6712995572894</v>
      </c>
      <c r="AA32" s="19">
        <f>SUM(AA33:AA37)</f>
        <v>36543047</v>
      </c>
    </row>
    <row r="33" spans="1:27" ht="13.5">
      <c r="A33" s="5" t="s">
        <v>37</v>
      </c>
      <c r="B33" s="3"/>
      <c r="C33" s="22"/>
      <c r="D33" s="22"/>
      <c r="E33" s="23">
        <v>22362359</v>
      </c>
      <c r="F33" s="24">
        <v>22362359</v>
      </c>
      <c r="G33" s="24">
        <v>777214</v>
      </c>
      <c r="H33" s="24">
        <v>647750</v>
      </c>
      <c r="I33" s="24">
        <v>775227</v>
      </c>
      <c r="J33" s="24">
        <v>2200191</v>
      </c>
      <c r="K33" s="24">
        <v>704521</v>
      </c>
      <c r="L33" s="24"/>
      <c r="M33" s="24"/>
      <c r="N33" s="24">
        <v>704521</v>
      </c>
      <c r="O33" s="24"/>
      <c r="P33" s="24"/>
      <c r="Q33" s="24"/>
      <c r="R33" s="24"/>
      <c r="S33" s="24"/>
      <c r="T33" s="24"/>
      <c r="U33" s="24"/>
      <c r="V33" s="24"/>
      <c r="W33" s="24">
        <v>2904712</v>
      </c>
      <c r="X33" s="24">
        <v>11181180</v>
      </c>
      <c r="Y33" s="24">
        <v>-8276468</v>
      </c>
      <c r="Z33" s="6">
        <v>-74.02</v>
      </c>
      <c r="AA33" s="22">
        <v>22362359</v>
      </c>
    </row>
    <row r="34" spans="1:27" ht="13.5">
      <c r="A34" s="5" t="s">
        <v>38</v>
      </c>
      <c r="B34" s="3"/>
      <c r="C34" s="22"/>
      <c r="D34" s="22"/>
      <c r="E34" s="23">
        <v>5585733</v>
      </c>
      <c r="F34" s="24">
        <v>5585733</v>
      </c>
      <c r="G34" s="24">
        <v>873309</v>
      </c>
      <c r="H34" s="24">
        <v>775225</v>
      </c>
      <c r="I34" s="24">
        <v>963621</v>
      </c>
      <c r="J34" s="24">
        <v>2612155</v>
      </c>
      <c r="K34" s="24">
        <v>905950</v>
      </c>
      <c r="L34" s="24"/>
      <c r="M34" s="24"/>
      <c r="N34" s="24">
        <v>905950</v>
      </c>
      <c r="O34" s="24"/>
      <c r="P34" s="24"/>
      <c r="Q34" s="24"/>
      <c r="R34" s="24"/>
      <c r="S34" s="24"/>
      <c r="T34" s="24"/>
      <c r="U34" s="24"/>
      <c r="V34" s="24"/>
      <c r="W34" s="24">
        <v>3518105</v>
      </c>
      <c r="X34" s="24">
        <v>2792868</v>
      </c>
      <c r="Y34" s="24">
        <v>725237</v>
      </c>
      <c r="Z34" s="6">
        <v>25.97</v>
      </c>
      <c r="AA34" s="22">
        <v>5585733</v>
      </c>
    </row>
    <row r="35" spans="1:27" ht="13.5">
      <c r="A35" s="5" t="s">
        <v>39</v>
      </c>
      <c r="B35" s="3"/>
      <c r="C35" s="22"/>
      <c r="D35" s="22"/>
      <c r="E35" s="23">
        <v>6509124</v>
      </c>
      <c r="F35" s="24">
        <v>6509124</v>
      </c>
      <c r="G35" s="24">
        <v>498587</v>
      </c>
      <c r="H35" s="24">
        <v>373915</v>
      </c>
      <c r="I35" s="24">
        <v>534449</v>
      </c>
      <c r="J35" s="24">
        <v>1406951</v>
      </c>
      <c r="K35" s="24">
        <v>460540</v>
      </c>
      <c r="L35" s="24"/>
      <c r="M35" s="24"/>
      <c r="N35" s="24">
        <v>460540</v>
      </c>
      <c r="O35" s="24"/>
      <c r="P35" s="24"/>
      <c r="Q35" s="24"/>
      <c r="R35" s="24"/>
      <c r="S35" s="24"/>
      <c r="T35" s="24"/>
      <c r="U35" s="24"/>
      <c r="V35" s="24"/>
      <c r="W35" s="24">
        <v>1867491</v>
      </c>
      <c r="X35" s="24">
        <v>3254562</v>
      </c>
      <c r="Y35" s="24">
        <v>-1387071</v>
      </c>
      <c r="Z35" s="6">
        <v>-42.62</v>
      </c>
      <c r="AA35" s="22">
        <v>6509124</v>
      </c>
    </row>
    <row r="36" spans="1:27" ht="13.5">
      <c r="A36" s="5" t="s">
        <v>40</v>
      </c>
      <c r="B36" s="3"/>
      <c r="C36" s="22"/>
      <c r="D36" s="22"/>
      <c r="E36" s="23">
        <v>134323</v>
      </c>
      <c r="F36" s="24">
        <v>134323</v>
      </c>
      <c r="G36" s="24">
        <v>20161</v>
      </c>
      <c r="H36" s="24">
        <v>598733</v>
      </c>
      <c r="I36" s="24">
        <v>40321</v>
      </c>
      <c r="J36" s="24">
        <v>659215</v>
      </c>
      <c r="K36" s="24">
        <v>1235069</v>
      </c>
      <c r="L36" s="24"/>
      <c r="M36" s="24"/>
      <c r="N36" s="24">
        <v>1235069</v>
      </c>
      <c r="O36" s="24"/>
      <c r="P36" s="24"/>
      <c r="Q36" s="24"/>
      <c r="R36" s="24"/>
      <c r="S36" s="24"/>
      <c r="T36" s="24"/>
      <c r="U36" s="24"/>
      <c r="V36" s="24"/>
      <c r="W36" s="24">
        <v>1894284</v>
      </c>
      <c r="X36" s="24">
        <v>67164</v>
      </c>
      <c r="Y36" s="24">
        <v>1827120</v>
      </c>
      <c r="Z36" s="6">
        <v>2720.39</v>
      </c>
      <c r="AA36" s="22">
        <v>134323</v>
      </c>
    </row>
    <row r="37" spans="1:27" ht="13.5">
      <c r="A37" s="5" t="s">
        <v>41</v>
      </c>
      <c r="B37" s="3"/>
      <c r="C37" s="25"/>
      <c r="D37" s="25"/>
      <c r="E37" s="26">
        <v>1951508</v>
      </c>
      <c r="F37" s="27">
        <v>1951508</v>
      </c>
      <c r="G37" s="27">
        <v>118497</v>
      </c>
      <c r="H37" s="27">
        <v>111850</v>
      </c>
      <c r="I37" s="27">
        <v>122288</v>
      </c>
      <c r="J37" s="27">
        <v>352635</v>
      </c>
      <c r="K37" s="27">
        <v>120319</v>
      </c>
      <c r="L37" s="27"/>
      <c r="M37" s="27"/>
      <c r="N37" s="27">
        <v>120319</v>
      </c>
      <c r="O37" s="27"/>
      <c r="P37" s="27"/>
      <c r="Q37" s="27"/>
      <c r="R37" s="27"/>
      <c r="S37" s="27"/>
      <c r="T37" s="27"/>
      <c r="U37" s="27"/>
      <c r="V37" s="27"/>
      <c r="W37" s="27">
        <v>472954</v>
      </c>
      <c r="X37" s="27">
        <v>975756</v>
      </c>
      <c r="Y37" s="27">
        <v>-502802</v>
      </c>
      <c r="Z37" s="7">
        <v>-51.53</v>
      </c>
      <c r="AA37" s="25">
        <v>1951508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47344360</v>
      </c>
      <c r="F38" s="21">
        <f t="shared" si="7"/>
        <v>47344360</v>
      </c>
      <c r="G38" s="21">
        <f t="shared" si="7"/>
        <v>1661775</v>
      </c>
      <c r="H38" s="21">
        <f t="shared" si="7"/>
        <v>934669</v>
      </c>
      <c r="I38" s="21">
        <f t="shared" si="7"/>
        <v>3527503</v>
      </c>
      <c r="J38" s="21">
        <f t="shared" si="7"/>
        <v>6123947</v>
      </c>
      <c r="K38" s="21">
        <f t="shared" si="7"/>
        <v>1484134</v>
      </c>
      <c r="L38" s="21">
        <f t="shared" si="7"/>
        <v>0</v>
      </c>
      <c r="M38" s="21">
        <f t="shared" si="7"/>
        <v>0</v>
      </c>
      <c r="N38" s="21">
        <f t="shared" si="7"/>
        <v>1484134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7608081</v>
      </c>
      <c r="X38" s="21">
        <f t="shared" si="7"/>
        <v>23672178</v>
      </c>
      <c r="Y38" s="21">
        <f t="shared" si="7"/>
        <v>-16064097</v>
      </c>
      <c r="Z38" s="4">
        <f>+IF(X38&lt;&gt;0,+(Y38/X38)*100,0)</f>
        <v>-67.86066326469833</v>
      </c>
      <c r="AA38" s="19">
        <f>SUM(AA39:AA41)</f>
        <v>47344360</v>
      </c>
    </row>
    <row r="39" spans="1:27" ht="13.5">
      <c r="A39" s="5" t="s">
        <v>43</v>
      </c>
      <c r="B39" s="3"/>
      <c r="C39" s="22"/>
      <c r="D39" s="22"/>
      <c r="E39" s="23">
        <v>28612081</v>
      </c>
      <c r="F39" s="24">
        <v>28612081</v>
      </c>
      <c r="G39" s="24">
        <v>823898</v>
      </c>
      <c r="H39" s="24">
        <v>625267</v>
      </c>
      <c r="I39" s="24">
        <v>2006302</v>
      </c>
      <c r="J39" s="24">
        <v>3455467</v>
      </c>
      <c r="K39" s="24">
        <v>533068</v>
      </c>
      <c r="L39" s="24"/>
      <c r="M39" s="24"/>
      <c r="N39" s="24">
        <v>533068</v>
      </c>
      <c r="O39" s="24"/>
      <c r="P39" s="24"/>
      <c r="Q39" s="24"/>
      <c r="R39" s="24"/>
      <c r="S39" s="24"/>
      <c r="T39" s="24"/>
      <c r="U39" s="24"/>
      <c r="V39" s="24"/>
      <c r="W39" s="24">
        <v>3988535</v>
      </c>
      <c r="X39" s="24">
        <v>14306040</v>
      </c>
      <c r="Y39" s="24">
        <v>-10317505</v>
      </c>
      <c r="Z39" s="6">
        <v>-72.12</v>
      </c>
      <c r="AA39" s="22">
        <v>28612081</v>
      </c>
    </row>
    <row r="40" spans="1:27" ht="13.5">
      <c r="A40" s="5" t="s">
        <v>44</v>
      </c>
      <c r="B40" s="3"/>
      <c r="C40" s="22"/>
      <c r="D40" s="22"/>
      <c r="E40" s="23">
        <v>18732279</v>
      </c>
      <c r="F40" s="24">
        <v>18732279</v>
      </c>
      <c r="G40" s="24">
        <v>837877</v>
      </c>
      <c r="H40" s="24">
        <v>309402</v>
      </c>
      <c r="I40" s="24">
        <v>1521201</v>
      </c>
      <c r="J40" s="24">
        <v>2668480</v>
      </c>
      <c r="K40" s="24">
        <v>951066</v>
      </c>
      <c r="L40" s="24"/>
      <c r="M40" s="24"/>
      <c r="N40" s="24">
        <v>951066</v>
      </c>
      <c r="O40" s="24"/>
      <c r="P40" s="24"/>
      <c r="Q40" s="24"/>
      <c r="R40" s="24"/>
      <c r="S40" s="24"/>
      <c r="T40" s="24"/>
      <c r="U40" s="24"/>
      <c r="V40" s="24"/>
      <c r="W40" s="24">
        <v>3619546</v>
      </c>
      <c r="X40" s="24">
        <v>9366138</v>
      </c>
      <c r="Y40" s="24">
        <v>-5746592</v>
      </c>
      <c r="Z40" s="6">
        <v>-61.35</v>
      </c>
      <c r="AA40" s="22">
        <v>18732279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198991278</v>
      </c>
      <c r="F42" s="21">
        <f t="shared" si="8"/>
        <v>198991278</v>
      </c>
      <c r="G42" s="21">
        <f t="shared" si="8"/>
        <v>20638036</v>
      </c>
      <c r="H42" s="21">
        <f t="shared" si="8"/>
        <v>14807542</v>
      </c>
      <c r="I42" s="21">
        <f t="shared" si="8"/>
        <v>17717583</v>
      </c>
      <c r="J42" s="21">
        <f t="shared" si="8"/>
        <v>53163161</v>
      </c>
      <c r="K42" s="21">
        <f t="shared" si="8"/>
        <v>14514436</v>
      </c>
      <c r="L42" s="21">
        <f t="shared" si="8"/>
        <v>0</v>
      </c>
      <c r="M42" s="21">
        <f t="shared" si="8"/>
        <v>0</v>
      </c>
      <c r="N42" s="21">
        <f t="shared" si="8"/>
        <v>14514436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67677597</v>
      </c>
      <c r="X42" s="21">
        <f t="shared" si="8"/>
        <v>99495636</v>
      </c>
      <c r="Y42" s="21">
        <f t="shared" si="8"/>
        <v>-31818039</v>
      </c>
      <c r="Z42" s="4">
        <f>+IF(X42&lt;&gt;0,+(Y42/X42)*100,0)</f>
        <v>-31.97933123418599</v>
      </c>
      <c r="AA42" s="19">
        <f>SUM(AA43:AA46)</f>
        <v>198991278</v>
      </c>
    </row>
    <row r="43" spans="1:27" ht="13.5">
      <c r="A43" s="5" t="s">
        <v>47</v>
      </c>
      <c r="B43" s="3"/>
      <c r="C43" s="22"/>
      <c r="D43" s="22"/>
      <c r="E43" s="23">
        <v>126013234</v>
      </c>
      <c r="F43" s="24">
        <v>126013234</v>
      </c>
      <c r="G43" s="24">
        <v>13355900</v>
      </c>
      <c r="H43" s="24">
        <v>11194720</v>
      </c>
      <c r="I43" s="24">
        <v>8763237</v>
      </c>
      <c r="J43" s="24">
        <v>33313857</v>
      </c>
      <c r="K43" s="24">
        <v>7524671</v>
      </c>
      <c r="L43" s="24"/>
      <c r="M43" s="24"/>
      <c r="N43" s="24">
        <v>7524671</v>
      </c>
      <c r="O43" s="24"/>
      <c r="P43" s="24"/>
      <c r="Q43" s="24"/>
      <c r="R43" s="24"/>
      <c r="S43" s="24"/>
      <c r="T43" s="24"/>
      <c r="U43" s="24"/>
      <c r="V43" s="24"/>
      <c r="W43" s="24">
        <v>40838528</v>
      </c>
      <c r="X43" s="24">
        <v>63006618</v>
      </c>
      <c r="Y43" s="24">
        <v>-22168090</v>
      </c>
      <c r="Z43" s="6">
        <v>-35.18</v>
      </c>
      <c r="AA43" s="22">
        <v>126013234</v>
      </c>
    </row>
    <row r="44" spans="1:27" ht="13.5">
      <c r="A44" s="5" t="s">
        <v>48</v>
      </c>
      <c r="B44" s="3"/>
      <c r="C44" s="22"/>
      <c r="D44" s="22"/>
      <c r="E44" s="23">
        <v>38033907</v>
      </c>
      <c r="F44" s="24">
        <v>38033907</v>
      </c>
      <c r="G44" s="24">
        <v>2381898</v>
      </c>
      <c r="H44" s="24">
        <v>1388578</v>
      </c>
      <c r="I44" s="24">
        <v>3839926</v>
      </c>
      <c r="J44" s="24">
        <v>7610402</v>
      </c>
      <c r="K44" s="24">
        <v>3246536</v>
      </c>
      <c r="L44" s="24"/>
      <c r="M44" s="24"/>
      <c r="N44" s="24">
        <v>3246536</v>
      </c>
      <c r="O44" s="24"/>
      <c r="P44" s="24"/>
      <c r="Q44" s="24"/>
      <c r="R44" s="24"/>
      <c r="S44" s="24"/>
      <c r="T44" s="24"/>
      <c r="U44" s="24"/>
      <c r="V44" s="24"/>
      <c r="W44" s="24">
        <v>10856938</v>
      </c>
      <c r="X44" s="24">
        <v>19016952</v>
      </c>
      <c r="Y44" s="24">
        <v>-8160014</v>
      </c>
      <c r="Z44" s="6">
        <v>-42.91</v>
      </c>
      <c r="AA44" s="22">
        <v>38033907</v>
      </c>
    </row>
    <row r="45" spans="1:27" ht="13.5">
      <c r="A45" s="5" t="s">
        <v>49</v>
      </c>
      <c r="B45" s="3"/>
      <c r="C45" s="25"/>
      <c r="D45" s="25"/>
      <c r="E45" s="26">
        <v>19877643</v>
      </c>
      <c r="F45" s="27">
        <v>19877643</v>
      </c>
      <c r="G45" s="27">
        <v>1652161</v>
      </c>
      <c r="H45" s="27">
        <v>669969</v>
      </c>
      <c r="I45" s="27">
        <v>2728776</v>
      </c>
      <c r="J45" s="27">
        <v>5050906</v>
      </c>
      <c r="K45" s="27">
        <v>1824370</v>
      </c>
      <c r="L45" s="27"/>
      <c r="M45" s="27"/>
      <c r="N45" s="27">
        <v>1824370</v>
      </c>
      <c r="O45" s="27"/>
      <c r="P45" s="27"/>
      <c r="Q45" s="27"/>
      <c r="R45" s="27"/>
      <c r="S45" s="27"/>
      <c r="T45" s="27"/>
      <c r="U45" s="27"/>
      <c r="V45" s="27"/>
      <c r="W45" s="27">
        <v>6875276</v>
      </c>
      <c r="X45" s="27">
        <v>9938820</v>
      </c>
      <c r="Y45" s="27">
        <v>-3063544</v>
      </c>
      <c r="Z45" s="7">
        <v>-30.82</v>
      </c>
      <c r="AA45" s="25">
        <v>19877643</v>
      </c>
    </row>
    <row r="46" spans="1:27" ht="13.5">
      <c r="A46" s="5" t="s">
        <v>50</v>
      </c>
      <c r="B46" s="3"/>
      <c r="C46" s="22"/>
      <c r="D46" s="22"/>
      <c r="E46" s="23">
        <v>15066494</v>
      </c>
      <c r="F46" s="24">
        <v>15066494</v>
      </c>
      <c r="G46" s="24">
        <v>3248077</v>
      </c>
      <c r="H46" s="24">
        <v>1554275</v>
      </c>
      <c r="I46" s="24">
        <v>2385644</v>
      </c>
      <c r="J46" s="24">
        <v>7187996</v>
      </c>
      <c r="K46" s="24">
        <v>1918859</v>
      </c>
      <c r="L46" s="24"/>
      <c r="M46" s="24"/>
      <c r="N46" s="24">
        <v>1918859</v>
      </c>
      <c r="O46" s="24"/>
      <c r="P46" s="24"/>
      <c r="Q46" s="24"/>
      <c r="R46" s="24"/>
      <c r="S46" s="24"/>
      <c r="T46" s="24"/>
      <c r="U46" s="24"/>
      <c r="V46" s="24"/>
      <c r="W46" s="24">
        <v>9106855</v>
      </c>
      <c r="X46" s="24">
        <v>7533246</v>
      </c>
      <c r="Y46" s="24">
        <v>1573609</v>
      </c>
      <c r="Z46" s="6">
        <v>20.89</v>
      </c>
      <c r="AA46" s="22">
        <v>15066494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526858</v>
      </c>
      <c r="H47" s="21">
        <v>470272</v>
      </c>
      <c r="I47" s="21">
        <v>737822</v>
      </c>
      <c r="J47" s="21">
        <v>1734952</v>
      </c>
      <c r="K47" s="21">
        <v>524804</v>
      </c>
      <c r="L47" s="21"/>
      <c r="M47" s="21"/>
      <c r="N47" s="21">
        <v>524804</v>
      </c>
      <c r="O47" s="21"/>
      <c r="P47" s="21"/>
      <c r="Q47" s="21"/>
      <c r="R47" s="21"/>
      <c r="S47" s="21"/>
      <c r="T47" s="21"/>
      <c r="U47" s="21"/>
      <c r="V47" s="21"/>
      <c r="W47" s="21">
        <v>2259756</v>
      </c>
      <c r="X47" s="21"/>
      <c r="Y47" s="21">
        <v>2259756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367294597</v>
      </c>
      <c r="F48" s="42">
        <f t="shared" si="9"/>
        <v>367294597</v>
      </c>
      <c r="G48" s="42">
        <f t="shared" si="9"/>
        <v>34612327</v>
      </c>
      <c r="H48" s="42">
        <f t="shared" si="9"/>
        <v>22522038</v>
      </c>
      <c r="I48" s="42">
        <f t="shared" si="9"/>
        <v>31443154</v>
      </c>
      <c r="J48" s="42">
        <f t="shared" si="9"/>
        <v>88577519</v>
      </c>
      <c r="K48" s="42">
        <f t="shared" si="9"/>
        <v>25361387</v>
      </c>
      <c r="L48" s="42">
        <f t="shared" si="9"/>
        <v>0</v>
      </c>
      <c r="M48" s="42">
        <f t="shared" si="9"/>
        <v>0</v>
      </c>
      <c r="N48" s="42">
        <f t="shared" si="9"/>
        <v>25361387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113938906</v>
      </c>
      <c r="X48" s="42">
        <f t="shared" si="9"/>
        <v>183647304</v>
      </c>
      <c r="Y48" s="42">
        <f t="shared" si="9"/>
        <v>-69708398</v>
      </c>
      <c r="Z48" s="43">
        <f>+IF(X48&lt;&gt;0,+(Y48/X48)*100,0)</f>
        <v>-37.95775733250078</v>
      </c>
      <c r="AA48" s="40">
        <f>+AA28+AA32+AA38+AA42+AA47</f>
        <v>367294597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352352168</v>
      </c>
      <c r="F49" s="46">
        <f t="shared" si="10"/>
        <v>352352168</v>
      </c>
      <c r="G49" s="46">
        <f t="shared" si="10"/>
        <v>190218551</v>
      </c>
      <c r="H49" s="46">
        <f t="shared" si="10"/>
        <v>14438301</v>
      </c>
      <c r="I49" s="46">
        <f t="shared" si="10"/>
        <v>28367853</v>
      </c>
      <c r="J49" s="46">
        <f t="shared" si="10"/>
        <v>233024705</v>
      </c>
      <c r="K49" s="46">
        <f t="shared" si="10"/>
        <v>10349332</v>
      </c>
      <c r="L49" s="46">
        <f t="shared" si="10"/>
        <v>0</v>
      </c>
      <c r="M49" s="46">
        <f t="shared" si="10"/>
        <v>0</v>
      </c>
      <c r="N49" s="46">
        <f t="shared" si="10"/>
        <v>10349332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243374037</v>
      </c>
      <c r="X49" s="46">
        <f>IF(F25=F48,0,X25-X48)</f>
        <v>176176074</v>
      </c>
      <c r="Y49" s="46">
        <f t="shared" si="10"/>
        <v>67197963</v>
      </c>
      <c r="Z49" s="47">
        <f>+IF(X49&lt;&gt;0,+(Y49/X49)*100,0)</f>
        <v>38.14250225601008</v>
      </c>
      <c r="AA49" s="44">
        <f>+AA25-AA48</f>
        <v>352352168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45334448</v>
      </c>
      <c r="D5" s="19">
        <f>SUM(D6:D8)</f>
        <v>0</v>
      </c>
      <c r="E5" s="20">
        <f t="shared" si="0"/>
        <v>92058636</v>
      </c>
      <c r="F5" s="21">
        <f t="shared" si="0"/>
        <v>92058636</v>
      </c>
      <c r="G5" s="21">
        <f t="shared" si="0"/>
        <v>25666785</v>
      </c>
      <c r="H5" s="21">
        <f t="shared" si="0"/>
        <v>57490</v>
      </c>
      <c r="I5" s="21">
        <f t="shared" si="0"/>
        <v>1088958</v>
      </c>
      <c r="J5" s="21">
        <f t="shared" si="0"/>
        <v>26813233</v>
      </c>
      <c r="K5" s="21">
        <f t="shared" si="0"/>
        <v>172845</v>
      </c>
      <c r="L5" s="21">
        <f t="shared" si="0"/>
        <v>20402718</v>
      </c>
      <c r="M5" s="21">
        <f t="shared" si="0"/>
        <v>125239</v>
      </c>
      <c r="N5" s="21">
        <f t="shared" si="0"/>
        <v>20700802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47514035</v>
      </c>
      <c r="X5" s="21">
        <f t="shared" si="0"/>
        <v>0</v>
      </c>
      <c r="Y5" s="21">
        <f t="shared" si="0"/>
        <v>47514035</v>
      </c>
      <c r="Z5" s="4">
        <f>+IF(X5&lt;&gt;0,+(Y5/X5)*100,0)</f>
        <v>0</v>
      </c>
      <c r="AA5" s="19">
        <f>SUM(AA6:AA8)</f>
        <v>92058636</v>
      </c>
    </row>
    <row r="6" spans="1:27" ht="13.5">
      <c r="A6" s="5" t="s">
        <v>33</v>
      </c>
      <c r="B6" s="3"/>
      <c r="C6" s="22">
        <v>21235522</v>
      </c>
      <c r="D6" s="22"/>
      <c r="E6" s="23">
        <v>6146945</v>
      </c>
      <c r="F6" s="24">
        <v>6146945</v>
      </c>
      <c r="G6" s="24">
        <v>-947377</v>
      </c>
      <c r="H6" s="24">
        <v>-60633</v>
      </c>
      <c r="I6" s="24">
        <v>978771</v>
      </c>
      <c r="J6" s="24">
        <v>-29239</v>
      </c>
      <c r="K6" s="24">
        <v>92836</v>
      </c>
      <c r="L6" s="24">
        <v>37865</v>
      </c>
      <c r="M6" s="24">
        <v>17274</v>
      </c>
      <c r="N6" s="24">
        <v>147975</v>
      </c>
      <c r="O6" s="24"/>
      <c r="P6" s="24"/>
      <c r="Q6" s="24"/>
      <c r="R6" s="24"/>
      <c r="S6" s="24"/>
      <c r="T6" s="24"/>
      <c r="U6" s="24"/>
      <c r="V6" s="24"/>
      <c r="W6" s="24">
        <v>118736</v>
      </c>
      <c r="X6" s="24"/>
      <c r="Y6" s="24">
        <v>118736</v>
      </c>
      <c r="Z6" s="6">
        <v>0</v>
      </c>
      <c r="AA6" s="22">
        <v>6146945</v>
      </c>
    </row>
    <row r="7" spans="1:27" ht="13.5">
      <c r="A7" s="5" t="s">
        <v>34</v>
      </c>
      <c r="B7" s="3"/>
      <c r="C7" s="25">
        <v>13406959</v>
      </c>
      <c r="D7" s="25"/>
      <c r="E7" s="26">
        <v>85831691</v>
      </c>
      <c r="F7" s="27">
        <v>85831691</v>
      </c>
      <c r="G7" s="27">
        <v>26605505</v>
      </c>
      <c r="H7" s="27">
        <v>111386</v>
      </c>
      <c r="I7" s="27">
        <v>89497</v>
      </c>
      <c r="J7" s="27">
        <v>26806388</v>
      </c>
      <c r="K7" s="27">
        <v>68921</v>
      </c>
      <c r="L7" s="27">
        <v>20357023</v>
      </c>
      <c r="M7" s="27">
        <v>78750</v>
      </c>
      <c r="N7" s="27">
        <v>20504694</v>
      </c>
      <c r="O7" s="27"/>
      <c r="P7" s="27"/>
      <c r="Q7" s="27"/>
      <c r="R7" s="27"/>
      <c r="S7" s="27"/>
      <c r="T7" s="27"/>
      <c r="U7" s="27"/>
      <c r="V7" s="27"/>
      <c r="W7" s="27">
        <v>47311082</v>
      </c>
      <c r="X7" s="27"/>
      <c r="Y7" s="27">
        <v>47311082</v>
      </c>
      <c r="Z7" s="7">
        <v>0</v>
      </c>
      <c r="AA7" s="25">
        <v>85831691</v>
      </c>
    </row>
    <row r="8" spans="1:27" ht="13.5">
      <c r="A8" s="5" t="s">
        <v>35</v>
      </c>
      <c r="B8" s="3"/>
      <c r="C8" s="22">
        <v>10691967</v>
      </c>
      <c r="D8" s="22"/>
      <c r="E8" s="23">
        <v>80000</v>
      </c>
      <c r="F8" s="24">
        <v>80000</v>
      </c>
      <c r="G8" s="24">
        <v>8657</v>
      </c>
      <c r="H8" s="24">
        <v>6737</v>
      </c>
      <c r="I8" s="24">
        <v>20690</v>
      </c>
      <c r="J8" s="24">
        <v>36084</v>
      </c>
      <c r="K8" s="24">
        <v>11088</v>
      </c>
      <c r="L8" s="24">
        <v>7830</v>
      </c>
      <c r="M8" s="24">
        <v>29215</v>
      </c>
      <c r="N8" s="24">
        <v>48133</v>
      </c>
      <c r="O8" s="24"/>
      <c r="P8" s="24"/>
      <c r="Q8" s="24"/>
      <c r="R8" s="24"/>
      <c r="S8" s="24"/>
      <c r="T8" s="24"/>
      <c r="U8" s="24"/>
      <c r="V8" s="24"/>
      <c r="W8" s="24">
        <v>84217</v>
      </c>
      <c r="X8" s="24"/>
      <c r="Y8" s="24">
        <v>84217</v>
      </c>
      <c r="Z8" s="6">
        <v>0</v>
      </c>
      <c r="AA8" s="22">
        <v>80000</v>
      </c>
    </row>
    <row r="9" spans="1:27" ht="13.5">
      <c r="A9" s="2" t="s">
        <v>36</v>
      </c>
      <c r="B9" s="3"/>
      <c r="C9" s="19">
        <f aca="true" t="shared" si="1" ref="C9:Y9">SUM(C10:C14)</f>
        <v>21235530</v>
      </c>
      <c r="D9" s="19">
        <f>SUM(D10:D14)</f>
        <v>0</v>
      </c>
      <c r="E9" s="20">
        <f t="shared" si="1"/>
        <v>9666894</v>
      </c>
      <c r="F9" s="21">
        <f t="shared" si="1"/>
        <v>9666894</v>
      </c>
      <c r="G9" s="21">
        <f t="shared" si="1"/>
        <v>1001463</v>
      </c>
      <c r="H9" s="21">
        <f t="shared" si="1"/>
        <v>8630</v>
      </c>
      <c r="I9" s="21">
        <f t="shared" si="1"/>
        <v>2618972</v>
      </c>
      <c r="J9" s="21">
        <f t="shared" si="1"/>
        <v>3629065</v>
      </c>
      <c r="K9" s="21">
        <f t="shared" si="1"/>
        <v>127571</v>
      </c>
      <c r="L9" s="21">
        <f t="shared" si="1"/>
        <v>1031764</v>
      </c>
      <c r="M9" s="21">
        <f t="shared" si="1"/>
        <v>101364</v>
      </c>
      <c r="N9" s="21">
        <f t="shared" si="1"/>
        <v>1260699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4889764</v>
      </c>
      <c r="X9" s="21">
        <f t="shared" si="1"/>
        <v>0</v>
      </c>
      <c r="Y9" s="21">
        <f t="shared" si="1"/>
        <v>4889764</v>
      </c>
      <c r="Z9" s="4">
        <f>+IF(X9&lt;&gt;0,+(Y9/X9)*100,0)</f>
        <v>0</v>
      </c>
      <c r="AA9" s="19">
        <f>SUM(AA10:AA14)</f>
        <v>9666894</v>
      </c>
    </row>
    <row r="10" spans="1:27" ht="13.5">
      <c r="A10" s="5" t="s">
        <v>37</v>
      </c>
      <c r="B10" s="3"/>
      <c r="C10" s="22">
        <v>10617769</v>
      </c>
      <c r="D10" s="22"/>
      <c r="E10" s="23">
        <v>890000</v>
      </c>
      <c r="F10" s="24">
        <v>890000</v>
      </c>
      <c r="G10" s="24">
        <v>1322</v>
      </c>
      <c r="H10" s="24">
        <v>1486</v>
      </c>
      <c r="I10" s="24">
        <v>1321</v>
      </c>
      <c r="J10" s="24">
        <v>4129</v>
      </c>
      <c r="K10" s="24">
        <v>1067</v>
      </c>
      <c r="L10" s="24">
        <v>630756</v>
      </c>
      <c r="M10" s="24">
        <v>1467</v>
      </c>
      <c r="N10" s="24">
        <v>633290</v>
      </c>
      <c r="O10" s="24"/>
      <c r="P10" s="24"/>
      <c r="Q10" s="24"/>
      <c r="R10" s="24"/>
      <c r="S10" s="24"/>
      <c r="T10" s="24"/>
      <c r="U10" s="24"/>
      <c r="V10" s="24"/>
      <c r="W10" s="24">
        <v>637419</v>
      </c>
      <c r="X10" s="24"/>
      <c r="Y10" s="24">
        <v>637419</v>
      </c>
      <c r="Z10" s="6">
        <v>0</v>
      </c>
      <c r="AA10" s="22">
        <v>890000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10617761</v>
      </c>
      <c r="D13" s="22"/>
      <c r="E13" s="23">
        <v>8776894</v>
      </c>
      <c r="F13" s="24">
        <v>8776894</v>
      </c>
      <c r="G13" s="24">
        <v>1000141</v>
      </c>
      <c r="H13" s="24">
        <v>7144</v>
      </c>
      <c r="I13" s="24">
        <v>2617651</v>
      </c>
      <c r="J13" s="24">
        <v>3624936</v>
      </c>
      <c r="K13" s="24">
        <v>126504</v>
      </c>
      <c r="L13" s="24">
        <v>401008</v>
      </c>
      <c r="M13" s="24">
        <v>99897</v>
      </c>
      <c r="N13" s="24">
        <v>627409</v>
      </c>
      <c r="O13" s="24"/>
      <c r="P13" s="24"/>
      <c r="Q13" s="24"/>
      <c r="R13" s="24"/>
      <c r="S13" s="24"/>
      <c r="T13" s="24"/>
      <c r="U13" s="24"/>
      <c r="V13" s="24"/>
      <c r="W13" s="24">
        <v>4252345</v>
      </c>
      <c r="X13" s="24"/>
      <c r="Y13" s="24">
        <v>4252345</v>
      </c>
      <c r="Z13" s="6">
        <v>0</v>
      </c>
      <c r="AA13" s="22">
        <v>8776894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10617761</v>
      </c>
      <c r="D15" s="19">
        <f>SUM(D16:D18)</f>
        <v>0</v>
      </c>
      <c r="E15" s="20">
        <f t="shared" si="2"/>
        <v>5000000</v>
      </c>
      <c r="F15" s="21">
        <f t="shared" si="2"/>
        <v>5000000</v>
      </c>
      <c r="G15" s="21">
        <f t="shared" si="2"/>
        <v>665</v>
      </c>
      <c r="H15" s="21">
        <f t="shared" si="2"/>
        <v>856</v>
      </c>
      <c r="I15" s="21">
        <f t="shared" si="2"/>
        <v>786</v>
      </c>
      <c r="J15" s="21">
        <f t="shared" si="2"/>
        <v>2307</v>
      </c>
      <c r="K15" s="21">
        <f t="shared" si="2"/>
        <v>764</v>
      </c>
      <c r="L15" s="21">
        <f t="shared" si="2"/>
        <v>785</v>
      </c>
      <c r="M15" s="21">
        <f t="shared" si="2"/>
        <v>913</v>
      </c>
      <c r="N15" s="21">
        <f t="shared" si="2"/>
        <v>2462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4769</v>
      </c>
      <c r="X15" s="21">
        <f t="shared" si="2"/>
        <v>0</v>
      </c>
      <c r="Y15" s="21">
        <f t="shared" si="2"/>
        <v>4769</v>
      </c>
      <c r="Z15" s="4">
        <f>+IF(X15&lt;&gt;0,+(Y15/X15)*100,0)</f>
        <v>0</v>
      </c>
      <c r="AA15" s="19">
        <f>SUM(AA16:AA18)</f>
        <v>5000000</v>
      </c>
    </row>
    <row r="16" spans="1:27" ht="13.5">
      <c r="A16" s="5" t="s">
        <v>43</v>
      </c>
      <c r="B16" s="3"/>
      <c r="C16" s="22">
        <v>10617761</v>
      </c>
      <c r="D16" s="22"/>
      <c r="E16" s="23">
        <v>5000000</v>
      </c>
      <c r="F16" s="24">
        <v>5000000</v>
      </c>
      <c r="G16" s="24">
        <v>665</v>
      </c>
      <c r="H16" s="24">
        <v>856</v>
      </c>
      <c r="I16" s="24">
        <v>786</v>
      </c>
      <c r="J16" s="24">
        <v>2307</v>
      </c>
      <c r="K16" s="24">
        <v>764</v>
      </c>
      <c r="L16" s="24">
        <v>785</v>
      </c>
      <c r="M16" s="24">
        <v>913</v>
      </c>
      <c r="N16" s="24">
        <v>2462</v>
      </c>
      <c r="O16" s="24"/>
      <c r="P16" s="24"/>
      <c r="Q16" s="24"/>
      <c r="R16" s="24"/>
      <c r="S16" s="24"/>
      <c r="T16" s="24"/>
      <c r="U16" s="24"/>
      <c r="V16" s="24"/>
      <c r="W16" s="24">
        <v>4769</v>
      </c>
      <c r="X16" s="24"/>
      <c r="Y16" s="24">
        <v>4769</v>
      </c>
      <c r="Z16" s="6">
        <v>0</v>
      </c>
      <c r="AA16" s="22">
        <v>5000000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77187739</v>
      </c>
      <c r="D25" s="40">
        <f>+D5+D9+D15+D19+D24</f>
        <v>0</v>
      </c>
      <c r="E25" s="41">
        <f t="shared" si="4"/>
        <v>106725530</v>
      </c>
      <c r="F25" s="42">
        <f t="shared" si="4"/>
        <v>106725530</v>
      </c>
      <c r="G25" s="42">
        <f t="shared" si="4"/>
        <v>26668913</v>
      </c>
      <c r="H25" s="42">
        <f t="shared" si="4"/>
        <v>66976</v>
      </c>
      <c r="I25" s="42">
        <f t="shared" si="4"/>
        <v>3708716</v>
      </c>
      <c r="J25" s="42">
        <f t="shared" si="4"/>
        <v>30444605</v>
      </c>
      <c r="K25" s="42">
        <f t="shared" si="4"/>
        <v>301180</v>
      </c>
      <c r="L25" s="42">
        <f t="shared" si="4"/>
        <v>21435267</v>
      </c>
      <c r="M25" s="42">
        <f t="shared" si="4"/>
        <v>227516</v>
      </c>
      <c r="N25" s="42">
        <f t="shared" si="4"/>
        <v>21963963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52408568</v>
      </c>
      <c r="X25" s="42">
        <f t="shared" si="4"/>
        <v>0</v>
      </c>
      <c r="Y25" s="42">
        <f t="shared" si="4"/>
        <v>52408568</v>
      </c>
      <c r="Z25" s="43">
        <f>+IF(X25&lt;&gt;0,+(Y25/X25)*100,0)</f>
        <v>0</v>
      </c>
      <c r="AA25" s="40">
        <f>+AA5+AA9+AA15+AA19+AA24</f>
        <v>106725530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50406715</v>
      </c>
      <c r="D28" s="19">
        <f>SUM(D29:D31)</f>
        <v>0</v>
      </c>
      <c r="E28" s="20">
        <f t="shared" si="5"/>
        <v>57272614</v>
      </c>
      <c r="F28" s="21">
        <f t="shared" si="5"/>
        <v>57272614</v>
      </c>
      <c r="G28" s="21">
        <f t="shared" si="5"/>
        <v>3952861</v>
      </c>
      <c r="H28" s="21">
        <f t="shared" si="5"/>
        <v>4080462</v>
      </c>
      <c r="I28" s="21">
        <f t="shared" si="5"/>
        <v>3785458</v>
      </c>
      <c r="J28" s="21">
        <f t="shared" si="5"/>
        <v>11818781</v>
      </c>
      <c r="K28" s="21">
        <f t="shared" si="5"/>
        <v>4080302</v>
      </c>
      <c r="L28" s="21">
        <f t="shared" si="5"/>
        <v>5341935</v>
      </c>
      <c r="M28" s="21">
        <f t="shared" si="5"/>
        <v>4541610</v>
      </c>
      <c r="N28" s="21">
        <f t="shared" si="5"/>
        <v>13963847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25782628</v>
      </c>
      <c r="X28" s="21">
        <f t="shared" si="5"/>
        <v>0</v>
      </c>
      <c r="Y28" s="21">
        <f t="shared" si="5"/>
        <v>25782628</v>
      </c>
      <c r="Z28" s="4">
        <f>+IF(X28&lt;&gt;0,+(Y28/X28)*100,0)</f>
        <v>0</v>
      </c>
      <c r="AA28" s="19">
        <f>SUM(AA29:AA31)</f>
        <v>57272614</v>
      </c>
    </row>
    <row r="29" spans="1:27" ht="13.5">
      <c r="A29" s="5" t="s">
        <v>33</v>
      </c>
      <c r="B29" s="3"/>
      <c r="C29" s="22">
        <v>26182816</v>
      </c>
      <c r="D29" s="22"/>
      <c r="E29" s="23">
        <v>25356851</v>
      </c>
      <c r="F29" s="24">
        <v>25356851</v>
      </c>
      <c r="G29" s="24">
        <v>1564602</v>
      </c>
      <c r="H29" s="24">
        <v>1636393</v>
      </c>
      <c r="I29" s="24">
        <v>1868536</v>
      </c>
      <c r="J29" s="24">
        <v>5069531</v>
      </c>
      <c r="K29" s="24">
        <v>2400405</v>
      </c>
      <c r="L29" s="24">
        <v>2419519</v>
      </c>
      <c r="M29" s="24">
        <v>1889787</v>
      </c>
      <c r="N29" s="24">
        <v>6709711</v>
      </c>
      <c r="O29" s="24"/>
      <c r="P29" s="24"/>
      <c r="Q29" s="24"/>
      <c r="R29" s="24"/>
      <c r="S29" s="24"/>
      <c r="T29" s="24"/>
      <c r="U29" s="24"/>
      <c r="V29" s="24"/>
      <c r="W29" s="24">
        <v>11779242</v>
      </c>
      <c r="X29" s="24"/>
      <c r="Y29" s="24">
        <v>11779242</v>
      </c>
      <c r="Z29" s="6">
        <v>0</v>
      </c>
      <c r="AA29" s="22">
        <v>25356851</v>
      </c>
    </row>
    <row r="30" spans="1:27" ht="13.5">
      <c r="A30" s="5" t="s">
        <v>34</v>
      </c>
      <c r="B30" s="3"/>
      <c r="C30" s="25">
        <v>13084287</v>
      </c>
      <c r="D30" s="25"/>
      <c r="E30" s="26">
        <v>13739889</v>
      </c>
      <c r="F30" s="27">
        <v>13739889</v>
      </c>
      <c r="G30" s="27">
        <v>752192</v>
      </c>
      <c r="H30" s="27">
        <v>709868</v>
      </c>
      <c r="I30" s="27">
        <v>836326</v>
      </c>
      <c r="J30" s="27">
        <v>2298386</v>
      </c>
      <c r="K30" s="27">
        <v>1057410</v>
      </c>
      <c r="L30" s="27">
        <v>1601300</v>
      </c>
      <c r="M30" s="27">
        <v>1489221</v>
      </c>
      <c r="N30" s="27">
        <v>4147931</v>
      </c>
      <c r="O30" s="27"/>
      <c r="P30" s="27"/>
      <c r="Q30" s="27"/>
      <c r="R30" s="27"/>
      <c r="S30" s="27"/>
      <c r="T30" s="27"/>
      <c r="U30" s="27"/>
      <c r="V30" s="27"/>
      <c r="W30" s="27">
        <v>6446317</v>
      </c>
      <c r="X30" s="27"/>
      <c r="Y30" s="27">
        <v>6446317</v>
      </c>
      <c r="Z30" s="7">
        <v>0</v>
      </c>
      <c r="AA30" s="25">
        <v>13739889</v>
      </c>
    </row>
    <row r="31" spans="1:27" ht="13.5">
      <c r="A31" s="5" t="s">
        <v>35</v>
      </c>
      <c r="B31" s="3"/>
      <c r="C31" s="22">
        <v>11139612</v>
      </c>
      <c r="D31" s="22"/>
      <c r="E31" s="23">
        <v>18175874</v>
      </c>
      <c r="F31" s="24">
        <v>18175874</v>
      </c>
      <c r="G31" s="24">
        <v>1636067</v>
      </c>
      <c r="H31" s="24">
        <v>1734201</v>
      </c>
      <c r="I31" s="24">
        <v>1080596</v>
      </c>
      <c r="J31" s="24">
        <v>4450864</v>
      </c>
      <c r="K31" s="24">
        <v>622487</v>
      </c>
      <c r="L31" s="24">
        <v>1321116</v>
      </c>
      <c r="M31" s="24">
        <v>1162602</v>
      </c>
      <c r="N31" s="24">
        <v>3106205</v>
      </c>
      <c r="O31" s="24"/>
      <c r="P31" s="24"/>
      <c r="Q31" s="24"/>
      <c r="R31" s="24"/>
      <c r="S31" s="24"/>
      <c r="T31" s="24"/>
      <c r="U31" s="24"/>
      <c r="V31" s="24"/>
      <c r="W31" s="24">
        <v>7557069</v>
      </c>
      <c r="X31" s="24"/>
      <c r="Y31" s="24">
        <v>7557069</v>
      </c>
      <c r="Z31" s="6">
        <v>0</v>
      </c>
      <c r="AA31" s="22">
        <v>18175874</v>
      </c>
    </row>
    <row r="32" spans="1:27" ht="13.5">
      <c r="A32" s="2" t="s">
        <v>36</v>
      </c>
      <c r="B32" s="3"/>
      <c r="C32" s="19">
        <f aca="true" t="shared" si="6" ref="C32:Y32">SUM(C33:C37)</f>
        <v>22279225</v>
      </c>
      <c r="D32" s="19">
        <f>SUM(D33:D37)</f>
        <v>0</v>
      </c>
      <c r="E32" s="20">
        <f t="shared" si="6"/>
        <v>33126325</v>
      </c>
      <c r="F32" s="21">
        <f t="shared" si="6"/>
        <v>33126325</v>
      </c>
      <c r="G32" s="21">
        <f t="shared" si="6"/>
        <v>1441473</v>
      </c>
      <c r="H32" s="21">
        <f t="shared" si="6"/>
        <v>1907022</v>
      </c>
      <c r="I32" s="21">
        <f t="shared" si="6"/>
        <v>2705687</v>
      </c>
      <c r="J32" s="21">
        <f t="shared" si="6"/>
        <v>6054182</v>
      </c>
      <c r="K32" s="21">
        <f t="shared" si="6"/>
        <v>2121683</v>
      </c>
      <c r="L32" s="21">
        <f t="shared" si="6"/>
        <v>2352184</v>
      </c>
      <c r="M32" s="21">
        <f t="shared" si="6"/>
        <v>2602105</v>
      </c>
      <c r="N32" s="21">
        <f t="shared" si="6"/>
        <v>7075972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13130154</v>
      </c>
      <c r="X32" s="21">
        <f t="shared" si="6"/>
        <v>0</v>
      </c>
      <c r="Y32" s="21">
        <f t="shared" si="6"/>
        <v>13130154</v>
      </c>
      <c r="Z32" s="4">
        <f>+IF(X32&lt;&gt;0,+(Y32/X32)*100,0)</f>
        <v>0</v>
      </c>
      <c r="AA32" s="19">
        <f>SUM(AA33:AA37)</f>
        <v>33126325</v>
      </c>
    </row>
    <row r="33" spans="1:27" ht="13.5">
      <c r="A33" s="5" t="s">
        <v>37</v>
      </c>
      <c r="B33" s="3"/>
      <c r="C33" s="22">
        <v>11139612</v>
      </c>
      <c r="D33" s="22"/>
      <c r="E33" s="23">
        <v>12597019</v>
      </c>
      <c r="F33" s="24">
        <v>12597019</v>
      </c>
      <c r="G33" s="24">
        <v>761154</v>
      </c>
      <c r="H33" s="24">
        <v>737757</v>
      </c>
      <c r="I33" s="24">
        <v>1370633</v>
      </c>
      <c r="J33" s="24">
        <v>2869544</v>
      </c>
      <c r="K33" s="24">
        <v>797539</v>
      </c>
      <c r="L33" s="24">
        <v>1265339</v>
      </c>
      <c r="M33" s="24">
        <v>1207692</v>
      </c>
      <c r="N33" s="24">
        <v>3270570</v>
      </c>
      <c r="O33" s="24"/>
      <c r="P33" s="24"/>
      <c r="Q33" s="24"/>
      <c r="R33" s="24"/>
      <c r="S33" s="24"/>
      <c r="T33" s="24"/>
      <c r="U33" s="24"/>
      <c r="V33" s="24"/>
      <c r="W33" s="24">
        <v>6140114</v>
      </c>
      <c r="X33" s="24"/>
      <c r="Y33" s="24">
        <v>6140114</v>
      </c>
      <c r="Z33" s="6">
        <v>0</v>
      </c>
      <c r="AA33" s="22">
        <v>12597019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11139613</v>
      </c>
      <c r="D36" s="22"/>
      <c r="E36" s="23">
        <v>20529306</v>
      </c>
      <c r="F36" s="24">
        <v>20529306</v>
      </c>
      <c r="G36" s="24">
        <v>680319</v>
      </c>
      <c r="H36" s="24">
        <v>1169265</v>
      </c>
      <c r="I36" s="24">
        <v>1335054</v>
      </c>
      <c r="J36" s="24">
        <v>3184638</v>
      </c>
      <c r="K36" s="24">
        <v>1324144</v>
      </c>
      <c r="L36" s="24">
        <v>1086845</v>
      </c>
      <c r="M36" s="24">
        <v>1394413</v>
      </c>
      <c r="N36" s="24">
        <v>3805402</v>
      </c>
      <c r="O36" s="24"/>
      <c r="P36" s="24"/>
      <c r="Q36" s="24"/>
      <c r="R36" s="24"/>
      <c r="S36" s="24"/>
      <c r="T36" s="24"/>
      <c r="U36" s="24"/>
      <c r="V36" s="24"/>
      <c r="W36" s="24">
        <v>6990040</v>
      </c>
      <c r="X36" s="24"/>
      <c r="Y36" s="24">
        <v>6990040</v>
      </c>
      <c r="Z36" s="6">
        <v>0</v>
      </c>
      <c r="AA36" s="22">
        <v>20529306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11139612</v>
      </c>
      <c r="D38" s="19">
        <f>SUM(D39:D41)</f>
        <v>0</v>
      </c>
      <c r="E38" s="20">
        <f t="shared" si="7"/>
        <v>9741463</v>
      </c>
      <c r="F38" s="21">
        <f t="shared" si="7"/>
        <v>9741463</v>
      </c>
      <c r="G38" s="21">
        <f t="shared" si="7"/>
        <v>620110</v>
      </c>
      <c r="H38" s="21">
        <f t="shared" si="7"/>
        <v>579298</v>
      </c>
      <c r="I38" s="21">
        <f t="shared" si="7"/>
        <v>493882</v>
      </c>
      <c r="J38" s="21">
        <f t="shared" si="7"/>
        <v>1693290</v>
      </c>
      <c r="K38" s="21">
        <f t="shared" si="7"/>
        <v>782121</v>
      </c>
      <c r="L38" s="21">
        <f t="shared" si="7"/>
        <v>661694</v>
      </c>
      <c r="M38" s="21">
        <f t="shared" si="7"/>
        <v>450981</v>
      </c>
      <c r="N38" s="21">
        <f t="shared" si="7"/>
        <v>1894796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3588086</v>
      </c>
      <c r="X38" s="21">
        <f t="shared" si="7"/>
        <v>0</v>
      </c>
      <c r="Y38" s="21">
        <f t="shared" si="7"/>
        <v>3588086</v>
      </c>
      <c r="Z38" s="4">
        <f>+IF(X38&lt;&gt;0,+(Y38/X38)*100,0)</f>
        <v>0</v>
      </c>
      <c r="AA38" s="19">
        <f>SUM(AA39:AA41)</f>
        <v>9741463</v>
      </c>
    </row>
    <row r="39" spans="1:27" ht="13.5">
      <c r="A39" s="5" t="s">
        <v>43</v>
      </c>
      <c r="B39" s="3"/>
      <c r="C39" s="22">
        <v>11139612</v>
      </c>
      <c r="D39" s="22"/>
      <c r="E39" s="23">
        <v>9741463</v>
      </c>
      <c r="F39" s="24">
        <v>9741463</v>
      </c>
      <c r="G39" s="24">
        <v>620110</v>
      </c>
      <c r="H39" s="24">
        <v>579298</v>
      </c>
      <c r="I39" s="24">
        <v>493882</v>
      </c>
      <c r="J39" s="24">
        <v>1693290</v>
      </c>
      <c r="K39" s="24">
        <v>782121</v>
      </c>
      <c r="L39" s="24">
        <v>661694</v>
      </c>
      <c r="M39" s="24">
        <v>450981</v>
      </c>
      <c r="N39" s="24">
        <v>1894796</v>
      </c>
      <c r="O39" s="24"/>
      <c r="P39" s="24"/>
      <c r="Q39" s="24"/>
      <c r="R39" s="24"/>
      <c r="S39" s="24"/>
      <c r="T39" s="24"/>
      <c r="U39" s="24"/>
      <c r="V39" s="24"/>
      <c r="W39" s="24">
        <v>3588086</v>
      </c>
      <c r="X39" s="24"/>
      <c r="Y39" s="24">
        <v>3588086</v>
      </c>
      <c r="Z39" s="6">
        <v>0</v>
      </c>
      <c r="AA39" s="22">
        <v>9741463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83825552</v>
      </c>
      <c r="D48" s="40">
        <f>+D28+D32+D38+D42+D47</f>
        <v>0</v>
      </c>
      <c r="E48" s="41">
        <f t="shared" si="9"/>
        <v>100140402</v>
      </c>
      <c r="F48" s="42">
        <f t="shared" si="9"/>
        <v>100140402</v>
      </c>
      <c r="G48" s="42">
        <f t="shared" si="9"/>
        <v>6014444</v>
      </c>
      <c r="H48" s="42">
        <f t="shared" si="9"/>
        <v>6566782</v>
      </c>
      <c r="I48" s="42">
        <f t="shared" si="9"/>
        <v>6985027</v>
      </c>
      <c r="J48" s="42">
        <f t="shared" si="9"/>
        <v>19566253</v>
      </c>
      <c r="K48" s="42">
        <f t="shared" si="9"/>
        <v>6984106</v>
      </c>
      <c r="L48" s="42">
        <f t="shared" si="9"/>
        <v>8355813</v>
      </c>
      <c r="M48" s="42">
        <f t="shared" si="9"/>
        <v>7594696</v>
      </c>
      <c r="N48" s="42">
        <f t="shared" si="9"/>
        <v>22934615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42500868</v>
      </c>
      <c r="X48" s="42">
        <f t="shared" si="9"/>
        <v>0</v>
      </c>
      <c r="Y48" s="42">
        <f t="shared" si="9"/>
        <v>42500868</v>
      </c>
      <c r="Z48" s="43">
        <f>+IF(X48&lt;&gt;0,+(Y48/X48)*100,0)</f>
        <v>0</v>
      </c>
      <c r="AA48" s="40">
        <f>+AA28+AA32+AA38+AA42+AA47</f>
        <v>100140402</v>
      </c>
    </row>
    <row r="49" spans="1:27" ht="13.5">
      <c r="A49" s="14" t="s">
        <v>58</v>
      </c>
      <c r="B49" s="15"/>
      <c r="C49" s="44">
        <f aca="true" t="shared" si="10" ref="C49:Y49">+C25-C48</f>
        <v>-6637813</v>
      </c>
      <c r="D49" s="44">
        <f>+D25-D48</f>
        <v>0</v>
      </c>
      <c r="E49" s="45">
        <f t="shared" si="10"/>
        <v>6585128</v>
      </c>
      <c r="F49" s="46">
        <f t="shared" si="10"/>
        <v>6585128</v>
      </c>
      <c r="G49" s="46">
        <f t="shared" si="10"/>
        <v>20654469</v>
      </c>
      <c r="H49" s="46">
        <f t="shared" si="10"/>
        <v>-6499806</v>
      </c>
      <c r="I49" s="46">
        <f t="shared" si="10"/>
        <v>-3276311</v>
      </c>
      <c r="J49" s="46">
        <f t="shared" si="10"/>
        <v>10878352</v>
      </c>
      <c r="K49" s="46">
        <f t="shared" si="10"/>
        <v>-6682926</v>
      </c>
      <c r="L49" s="46">
        <f t="shared" si="10"/>
        <v>13079454</v>
      </c>
      <c r="M49" s="46">
        <f t="shared" si="10"/>
        <v>-7367180</v>
      </c>
      <c r="N49" s="46">
        <f t="shared" si="10"/>
        <v>-970652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9907700</v>
      </c>
      <c r="X49" s="46">
        <f>IF(F25=F48,0,X25-X48)</f>
        <v>0</v>
      </c>
      <c r="Y49" s="46">
        <f t="shared" si="10"/>
        <v>9907700</v>
      </c>
      <c r="Z49" s="47">
        <f>+IF(X49&lt;&gt;0,+(Y49/X49)*100,0)</f>
        <v>0</v>
      </c>
      <c r="AA49" s="44">
        <f>+AA25-AA48</f>
        <v>6585128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27867865</v>
      </c>
      <c r="D5" s="19">
        <f>SUM(D6:D8)</f>
        <v>0</v>
      </c>
      <c r="E5" s="20">
        <f t="shared" si="0"/>
        <v>34893000</v>
      </c>
      <c r="F5" s="21">
        <f t="shared" si="0"/>
        <v>34893000</v>
      </c>
      <c r="G5" s="21">
        <f t="shared" si="0"/>
        <v>13920123</v>
      </c>
      <c r="H5" s="21">
        <f t="shared" si="0"/>
        <v>460738</v>
      </c>
      <c r="I5" s="21">
        <f t="shared" si="0"/>
        <v>174953</v>
      </c>
      <c r="J5" s="21">
        <f t="shared" si="0"/>
        <v>14555814</v>
      </c>
      <c r="K5" s="21">
        <f t="shared" si="0"/>
        <v>372088</v>
      </c>
      <c r="L5" s="21">
        <f t="shared" si="0"/>
        <v>4767247</v>
      </c>
      <c r="M5" s="21">
        <f t="shared" si="0"/>
        <v>4939061</v>
      </c>
      <c r="N5" s="21">
        <f t="shared" si="0"/>
        <v>10078396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24634210</v>
      </c>
      <c r="X5" s="21">
        <f t="shared" si="0"/>
        <v>16049058</v>
      </c>
      <c r="Y5" s="21">
        <f t="shared" si="0"/>
        <v>8585152</v>
      </c>
      <c r="Z5" s="4">
        <f>+IF(X5&lt;&gt;0,+(Y5/X5)*100,0)</f>
        <v>53.49318321361915</v>
      </c>
      <c r="AA5" s="19">
        <f>SUM(AA6:AA8)</f>
        <v>34893000</v>
      </c>
    </row>
    <row r="6" spans="1:27" ht="13.5">
      <c r="A6" s="5" t="s">
        <v>33</v>
      </c>
      <c r="B6" s="3"/>
      <c r="C6" s="22">
        <v>509907</v>
      </c>
      <c r="D6" s="22"/>
      <c r="E6" s="23">
        <v>1733000</v>
      </c>
      <c r="F6" s="24">
        <v>1733000</v>
      </c>
      <c r="G6" s="24">
        <v>140</v>
      </c>
      <c r="H6" s="24">
        <v>8620</v>
      </c>
      <c r="I6" s="24">
        <v>2421</v>
      </c>
      <c r="J6" s="24">
        <v>11181</v>
      </c>
      <c r="K6" s="24">
        <v>1828</v>
      </c>
      <c r="L6" s="24">
        <v>181240</v>
      </c>
      <c r="M6" s="24">
        <v>181240</v>
      </c>
      <c r="N6" s="24">
        <v>364308</v>
      </c>
      <c r="O6" s="24"/>
      <c r="P6" s="24"/>
      <c r="Q6" s="24"/>
      <c r="R6" s="24"/>
      <c r="S6" s="24"/>
      <c r="T6" s="24"/>
      <c r="U6" s="24"/>
      <c r="V6" s="24"/>
      <c r="W6" s="24">
        <v>375489</v>
      </c>
      <c r="X6" s="24">
        <v>866502</v>
      </c>
      <c r="Y6" s="24">
        <v>-491013</v>
      </c>
      <c r="Z6" s="6">
        <v>-56.67</v>
      </c>
      <c r="AA6" s="22">
        <v>1733000</v>
      </c>
    </row>
    <row r="7" spans="1:27" ht="13.5">
      <c r="A7" s="5" t="s">
        <v>34</v>
      </c>
      <c r="B7" s="3"/>
      <c r="C7" s="25">
        <v>9580886</v>
      </c>
      <c r="D7" s="25"/>
      <c r="E7" s="26">
        <v>9988000</v>
      </c>
      <c r="F7" s="27">
        <v>9988000</v>
      </c>
      <c r="G7" s="27">
        <v>13919983</v>
      </c>
      <c r="H7" s="27">
        <v>452118</v>
      </c>
      <c r="I7" s="27">
        <v>172532</v>
      </c>
      <c r="J7" s="27">
        <v>14544633</v>
      </c>
      <c r="K7" s="27">
        <v>370260</v>
      </c>
      <c r="L7" s="27">
        <v>4586007</v>
      </c>
      <c r="M7" s="27">
        <v>4757821</v>
      </c>
      <c r="N7" s="27">
        <v>9714088</v>
      </c>
      <c r="O7" s="27"/>
      <c r="P7" s="27"/>
      <c r="Q7" s="27"/>
      <c r="R7" s="27"/>
      <c r="S7" s="27"/>
      <c r="T7" s="27"/>
      <c r="U7" s="27"/>
      <c r="V7" s="27"/>
      <c r="W7" s="27">
        <v>24258721</v>
      </c>
      <c r="X7" s="27">
        <v>4993992</v>
      </c>
      <c r="Y7" s="27">
        <v>19264729</v>
      </c>
      <c r="Z7" s="7">
        <v>385.76</v>
      </c>
      <c r="AA7" s="25">
        <v>9988000</v>
      </c>
    </row>
    <row r="8" spans="1:27" ht="13.5">
      <c r="A8" s="5" t="s">
        <v>35</v>
      </c>
      <c r="B8" s="3"/>
      <c r="C8" s="22">
        <v>17777072</v>
      </c>
      <c r="D8" s="22"/>
      <c r="E8" s="23">
        <v>23172000</v>
      </c>
      <c r="F8" s="24">
        <v>23172000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10188564</v>
      </c>
      <c r="Y8" s="24">
        <v>-10188564</v>
      </c>
      <c r="Z8" s="6">
        <v>-100</v>
      </c>
      <c r="AA8" s="22">
        <v>23172000</v>
      </c>
    </row>
    <row r="9" spans="1:27" ht="13.5">
      <c r="A9" s="2" t="s">
        <v>36</v>
      </c>
      <c r="B9" s="3"/>
      <c r="C9" s="19">
        <f aca="true" t="shared" si="1" ref="C9:Y9">SUM(C10:C14)</f>
        <v>11950858</v>
      </c>
      <c r="D9" s="19">
        <f>SUM(D10:D14)</f>
        <v>0</v>
      </c>
      <c r="E9" s="20">
        <f t="shared" si="1"/>
        <v>2757000</v>
      </c>
      <c r="F9" s="21">
        <f t="shared" si="1"/>
        <v>2757000</v>
      </c>
      <c r="G9" s="21">
        <f t="shared" si="1"/>
        <v>157665</v>
      </c>
      <c r="H9" s="21">
        <f t="shared" si="1"/>
        <v>96207</v>
      </c>
      <c r="I9" s="21">
        <f t="shared" si="1"/>
        <v>113258</v>
      </c>
      <c r="J9" s="21">
        <f t="shared" si="1"/>
        <v>367130</v>
      </c>
      <c r="K9" s="21">
        <f t="shared" si="1"/>
        <v>131239</v>
      </c>
      <c r="L9" s="21">
        <f t="shared" si="1"/>
        <v>80800</v>
      </c>
      <c r="M9" s="21">
        <f t="shared" si="1"/>
        <v>80823</v>
      </c>
      <c r="N9" s="21">
        <f t="shared" si="1"/>
        <v>292862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659992</v>
      </c>
      <c r="X9" s="21">
        <f t="shared" si="1"/>
        <v>1378338</v>
      </c>
      <c r="Y9" s="21">
        <f t="shared" si="1"/>
        <v>-718346</v>
      </c>
      <c r="Z9" s="4">
        <f>+IF(X9&lt;&gt;0,+(Y9/X9)*100,0)</f>
        <v>-52.11682475561147</v>
      </c>
      <c r="AA9" s="19">
        <f>SUM(AA10:AA14)</f>
        <v>2757000</v>
      </c>
    </row>
    <row r="10" spans="1:27" ht="13.5">
      <c r="A10" s="5" t="s">
        <v>37</v>
      </c>
      <c r="B10" s="3"/>
      <c r="C10" s="22">
        <v>1458380</v>
      </c>
      <c r="D10" s="22"/>
      <c r="E10" s="23">
        <v>883000</v>
      </c>
      <c r="F10" s="24">
        <v>883000</v>
      </c>
      <c r="G10" s="24">
        <v>1079</v>
      </c>
      <c r="H10" s="24">
        <v>729</v>
      </c>
      <c r="I10" s="24">
        <v>1141</v>
      </c>
      <c r="J10" s="24">
        <v>2949</v>
      </c>
      <c r="K10" s="24">
        <v>612</v>
      </c>
      <c r="L10" s="24">
        <v>673</v>
      </c>
      <c r="M10" s="24">
        <v>673</v>
      </c>
      <c r="N10" s="24">
        <v>1958</v>
      </c>
      <c r="O10" s="24"/>
      <c r="P10" s="24"/>
      <c r="Q10" s="24"/>
      <c r="R10" s="24"/>
      <c r="S10" s="24"/>
      <c r="T10" s="24"/>
      <c r="U10" s="24"/>
      <c r="V10" s="24"/>
      <c r="W10" s="24">
        <v>4907</v>
      </c>
      <c r="X10" s="24">
        <v>441726</v>
      </c>
      <c r="Y10" s="24">
        <v>-436819</v>
      </c>
      <c r="Z10" s="6">
        <v>-98.89</v>
      </c>
      <c r="AA10" s="22">
        <v>883000</v>
      </c>
    </row>
    <row r="11" spans="1:27" ht="13.5">
      <c r="A11" s="5" t="s">
        <v>38</v>
      </c>
      <c r="B11" s="3"/>
      <c r="C11" s="22">
        <v>1521277</v>
      </c>
      <c r="D11" s="22"/>
      <c r="E11" s="23">
        <v>1859000</v>
      </c>
      <c r="F11" s="24">
        <v>1859000</v>
      </c>
      <c r="G11" s="24">
        <v>155447</v>
      </c>
      <c r="H11" s="24">
        <v>94338</v>
      </c>
      <c r="I11" s="24">
        <v>110999</v>
      </c>
      <c r="J11" s="24">
        <v>360784</v>
      </c>
      <c r="K11" s="24">
        <v>129489</v>
      </c>
      <c r="L11" s="24">
        <v>79009</v>
      </c>
      <c r="M11" s="24">
        <v>79009</v>
      </c>
      <c r="N11" s="24">
        <v>287507</v>
      </c>
      <c r="O11" s="24"/>
      <c r="P11" s="24"/>
      <c r="Q11" s="24"/>
      <c r="R11" s="24"/>
      <c r="S11" s="24"/>
      <c r="T11" s="24"/>
      <c r="U11" s="24"/>
      <c r="V11" s="24"/>
      <c r="W11" s="24">
        <v>648291</v>
      </c>
      <c r="X11" s="24">
        <v>929256</v>
      </c>
      <c r="Y11" s="24">
        <v>-280965</v>
      </c>
      <c r="Z11" s="6">
        <v>-30.24</v>
      </c>
      <c r="AA11" s="22">
        <v>1859000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8975109</v>
      </c>
      <c r="D13" s="22"/>
      <c r="E13" s="23">
        <v>15000</v>
      </c>
      <c r="F13" s="24">
        <v>15000</v>
      </c>
      <c r="G13" s="24">
        <v>1139</v>
      </c>
      <c r="H13" s="24">
        <v>1140</v>
      </c>
      <c r="I13" s="24">
        <v>1118</v>
      </c>
      <c r="J13" s="24">
        <v>3397</v>
      </c>
      <c r="K13" s="24">
        <v>1138</v>
      </c>
      <c r="L13" s="24">
        <v>1118</v>
      </c>
      <c r="M13" s="24">
        <v>1141</v>
      </c>
      <c r="N13" s="24">
        <v>3397</v>
      </c>
      <c r="O13" s="24"/>
      <c r="P13" s="24"/>
      <c r="Q13" s="24"/>
      <c r="R13" s="24"/>
      <c r="S13" s="24"/>
      <c r="T13" s="24"/>
      <c r="U13" s="24"/>
      <c r="V13" s="24"/>
      <c r="W13" s="24">
        <v>6794</v>
      </c>
      <c r="X13" s="24">
        <v>7356</v>
      </c>
      <c r="Y13" s="24">
        <v>-562</v>
      </c>
      <c r="Z13" s="6">
        <v>-7.64</v>
      </c>
      <c r="AA13" s="22">
        <v>15000</v>
      </c>
    </row>
    <row r="14" spans="1:27" ht="13.5">
      <c r="A14" s="5" t="s">
        <v>41</v>
      </c>
      <c r="B14" s="3"/>
      <c r="C14" s="25">
        <v>-3908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4455232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>
        <v>121334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4333898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20926058</v>
      </c>
      <c r="D19" s="19">
        <f>SUM(D20:D23)</f>
        <v>0</v>
      </c>
      <c r="E19" s="20">
        <f t="shared" si="3"/>
        <v>37551406</v>
      </c>
      <c r="F19" s="21">
        <f t="shared" si="3"/>
        <v>37551406</v>
      </c>
      <c r="G19" s="21">
        <f t="shared" si="3"/>
        <v>2197166</v>
      </c>
      <c r="H19" s="21">
        <f t="shared" si="3"/>
        <v>1371447</v>
      </c>
      <c r="I19" s="21">
        <f t="shared" si="3"/>
        <v>1468351</v>
      </c>
      <c r="J19" s="21">
        <f t="shared" si="3"/>
        <v>5036964</v>
      </c>
      <c r="K19" s="21">
        <f t="shared" si="3"/>
        <v>1618636</v>
      </c>
      <c r="L19" s="21">
        <f t="shared" si="3"/>
        <v>1587275</v>
      </c>
      <c r="M19" s="21">
        <f t="shared" si="3"/>
        <v>1587275</v>
      </c>
      <c r="N19" s="21">
        <f t="shared" si="3"/>
        <v>4793186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9830150</v>
      </c>
      <c r="X19" s="21">
        <f t="shared" si="3"/>
        <v>18776046</v>
      </c>
      <c r="Y19" s="21">
        <f t="shared" si="3"/>
        <v>-8945896</v>
      </c>
      <c r="Z19" s="4">
        <f>+IF(X19&lt;&gt;0,+(Y19/X19)*100,0)</f>
        <v>-47.645260349276946</v>
      </c>
      <c r="AA19" s="19">
        <f>SUM(AA20:AA23)</f>
        <v>37551406</v>
      </c>
    </row>
    <row r="20" spans="1:27" ht="13.5">
      <c r="A20" s="5" t="s">
        <v>47</v>
      </c>
      <c r="B20" s="3"/>
      <c r="C20" s="22">
        <v>8354409</v>
      </c>
      <c r="D20" s="22"/>
      <c r="E20" s="23">
        <v>9667000</v>
      </c>
      <c r="F20" s="24">
        <v>9667000</v>
      </c>
      <c r="G20" s="24">
        <v>945957</v>
      </c>
      <c r="H20" s="24">
        <v>743194</v>
      </c>
      <c r="I20" s="24">
        <v>715096</v>
      </c>
      <c r="J20" s="24">
        <v>2404247</v>
      </c>
      <c r="K20" s="24">
        <v>816741</v>
      </c>
      <c r="L20" s="24">
        <v>757219</v>
      </c>
      <c r="M20" s="24">
        <v>757219</v>
      </c>
      <c r="N20" s="24">
        <v>2331179</v>
      </c>
      <c r="O20" s="24"/>
      <c r="P20" s="24"/>
      <c r="Q20" s="24"/>
      <c r="R20" s="24"/>
      <c r="S20" s="24"/>
      <c r="T20" s="24"/>
      <c r="U20" s="24"/>
      <c r="V20" s="24"/>
      <c r="W20" s="24">
        <v>4735426</v>
      </c>
      <c r="X20" s="24">
        <v>4833606</v>
      </c>
      <c r="Y20" s="24">
        <v>-98180</v>
      </c>
      <c r="Z20" s="6">
        <v>-2.03</v>
      </c>
      <c r="AA20" s="22">
        <v>9667000</v>
      </c>
    </row>
    <row r="21" spans="1:27" ht="13.5">
      <c r="A21" s="5" t="s">
        <v>48</v>
      </c>
      <c r="B21" s="3"/>
      <c r="C21" s="22">
        <v>6163931</v>
      </c>
      <c r="D21" s="22"/>
      <c r="E21" s="23">
        <v>15543000</v>
      </c>
      <c r="F21" s="24">
        <v>15543000</v>
      </c>
      <c r="G21" s="24">
        <v>539882</v>
      </c>
      <c r="H21" s="24">
        <v>236822</v>
      </c>
      <c r="I21" s="24">
        <v>328621</v>
      </c>
      <c r="J21" s="24">
        <v>1105325</v>
      </c>
      <c r="K21" s="24">
        <v>378018</v>
      </c>
      <c r="L21" s="24">
        <v>389708</v>
      </c>
      <c r="M21" s="24">
        <v>389708</v>
      </c>
      <c r="N21" s="24">
        <v>1157434</v>
      </c>
      <c r="O21" s="24"/>
      <c r="P21" s="24"/>
      <c r="Q21" s="24"/>
      <c r="R21" s="24"/>
      <c r="S21" s="24"/>
      <c r="T21" s="24"/>
      <c r="U21" s="24"/>
      <c r="V21" s="24"/>
      <c r="W21" s="24">
        <v>2262759</v>
      </c>
      <c r="X21" s="24">
        <v>7771278</v>
      </c>
      <c r="Y21" s="24">
        <v>-5508519</v>
      </c>
      <c r="Z21" s="6">
        <v>-70.88</v>
      </c>
      <c r="AA21" s="22">
        <v>15543000</v>
      </c>
    </row>
    <row r="22" spans="1:27" ht="13.5">
      <c r="A22" s="5" t="s">
        <v>49</v>
      </c>
      <c r="B22" s="3"/>
      <c r="C22" s="25">
        <v>3966665</v>
      </c>
      <c r="D22" s="25"/>
      <c r="E22" s="26">
        <v>9417406</v>
      </c>
      <c r="F22" s="27">
        <v>9417406</v>
      </c>
      <c r="G22" s="27">
        <v>363357</v>
      </c>
      <c r="H22" s="27">
        <v>193513</v>
      </c>
      <c r="I22" s="27">
        <v>211726</v>
      </c>
      <c r="J22" s="27">
        <v>768596</v>
      </c>
      <c r="K22" s="27">
        <v>207523</v>
      </c>
      <c r="L22" s="27">
        <v>226754</v>
      </c>
      <c r="M22" s="27">
        <v>226754</v>
      </c>
      <c r="N22" s="27">
        <v>661031</v>
      </c>
      <c r="O22" s="27"/>
      <c r="P22" s="27"/>
      <c r="Q22" s="27"/>
      <c r="R22" s="27"/>
      <c r="S22" s="27"/>
      <c r="T22" s="27"/>
      <c r="U22" s="27"/>
      <c r="V22" s="27"/>
      <c r="W22" s="27">
        <v>1429627</v>
      </c>
      <c r="X22" s="27">
        <v>4709016</v>
      </c>
      <c r="Y22" s="27">
        <v>-3279389</v>
      </c>
      <c r="Z22" s="7">
        <v>-69.64</v>
      </c>
      <c r="AA22" s="25">
        <v>9417406</v>
      </c>
    </row>
    <row r="23" spans="1:27" ht="13.5">
      <c r="A23" s="5" t="s">
        <v>50</v>
      </c>
      <c r="B23" s="3"/>
      <c r="C23" s="22">
        <v>2441053</v>
      </c>
      <c r="D23" s="22"/>
      <c r="E23" s="23">
        <v>2924000</v>
      </c>
      <c r="F23" s="24">
        <v>2924000</v>
      </c>
      <c r="G23" s="24">
        <v>347970</v>
      </c>
      <c r="H23" s="24">
        <v>197918</v>
      </c>
      <c r="I23" s="24">
        <v>212908</v>
      </c>
      <c r="J23" s="24">
        <v>758796</v>
      </c>
      <c r="K23" s="24">
        <v>216354</v>
      </c>
      <c r="L23" s="24">
        <v>213594</v>
      </c>
      <c r="M23" s="24">
        <v>213594</v>
      </c>
      <c r="N23" s="24">
        <v>643542</v>
      </c>
      <c r="O23" s="24"/>
      <c r="P23" s="24"/>
      <c r="Q23" s="24"/>
      <c r="R23" s="24"/>
      <c r="S23" s="24"/>
      <c r="T23" s="24"/>
      <c r="U23" s="24"/>
      <c r="V23" s="24"/>
      <c r="W23" s="24">
        <v>1402338</v>
      </c>
      <c r="X23" s="24">
        <v>1462146</v>
      </c>
      <c r="Y23" s="24">
        <v>-59808</v>
      </c>
      <c r="Z23" s="6">
        <v>-4.09</v>
      </c>
      <c r="AA23" s="22">
        <v>2924000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65200013</v>
      </c>
      <c r="D25" s="40">
        <f>+D5+D9+D15+D19+D24</f>
        <v>0</v>
      </c>
      <c r="E25" s="41">
        <f t="shared" si="4"/>
        <v>75201406</v>
      </c>
      <c r="F25" s="42">
        <f t="shared" si="4"/>
        <v>75201406</v>
      </c>
      <c r="G25" s="42">
        <f t="shared" si="4"/>
        <v>16274954</v>
      </c>
      <c r="H25" s="42">
        <f t="shared" si="4"/>
        <v>1928392</v>
      </c>
      <c r="I25" s="42">
        <f t="shared" si="4"/>
        <v>1756562</v>
      </c>
      <c r="J25" s="42">
        <f t="shared" si="4"/>
        <v>19959908</v>
      </c>
      <c r="K25" s="42">
        <f t="shared" si="4"/>
        <v>2121963</v>
      </c>
      <c r="L25" s="42">
        <f t="shared" si="4"/>
        <v>6435322</v>
      </c>
      <c r="M25" s="42">
        <f t="shared" si="4"/>
        <v>6607159</v>
      </c>
      <c r="N25" s="42">
        <f t="shared" si="4"/>
        <v>15164444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35124352</v>
      </c>
      <c r="X25" s="42">
        <f t="shared" si="4"/>
        <v>36203442</v>
      </c>
      <c r="Y25" s="42">
        <f t="shared" si="4"/>
        <v>-1079090</v>
      </c>
      <c r="Z25" s="43">
        <f>+IF(X25&lt;&gt;0,+(Y25/X25)*100,0)</f>
        <v>-2.9806281955179843</v>
      </c>
      <c r="AA25" s="40">
        <f>+AA5+AA9+AA15+AA19+AA24</f>
        <v>75201406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27385411</v>
      </c>
      <c r="D28" s="19">
        <f>SUM(D29:D31)</f>
        <v>0</v>
      </c>
      <c r="E28" s="20">
        <f t="shared" si="5"/>
        <v>27377646</v>
      </c>
      <c r="F28" s="21">
        <f t="shared" si="5"/>
        <v>27377646</v>
      </c>
      <c r="G28" s="21">
        <f t="shared" si="5"/>
        <v>1655940</v>
      </c>
      <c r="H28" s="21">
        <f t="shared" si="5"/>
        <v>1022732</v>
      </c>
      <c r="I28" s="21">
        <f t="shared" si="5"/>
        <v>1082076</v>
      </c>
      <c r="J28" s="21">
        <f t="shared" si="5"/>
        <v>3760748</v>
      </c>
      <c r="K28" s="21">
        <f t="shared" si="5"/>
        <v>1159056</v>
      </c>
      <c r="L28" s="21">
        <f t="shared" si="5"/>
        <v>1240284</v>
      </c>
      <c r="M28" s="21">
        <f t="shared" si="5"/>
        <v>1240284</v>
      </c>
      <c r="N28" s="21">
        <f t="shared" si="5"/>
        <v>3639624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7400372</v>
      </c>
      <c r="X28" s="21">
        <f t="shared" si="5"/>
        <v>13691598</v>
      </c>
      <c r="Y28" s="21">
        <f t="shared" si="5"/>
        <v>-6291226</v>
      </c>
      <c r="Z28" s="4">
        <f>+IF(X28&lt;&gt;0,+(Y28/X28)*100,0)</f>
        <v>-45.94953781143735</v>
      </c>
      <c r="AA28" s="19">
        <f>SUM(AA29:AA31)</f>
        <v>27377646</v>
      </c>
    </row>
    <row r="29" spans="1:27" ht="13.5">
      <c r="A29" s="5" t="s">
        <v>33</v>
      </c>
      <c r="B29" s="3"/>
      <c r="C29" s="22">
        <v>5670622</v>
      </c>
      <c r="D29" s="22"/>
      <c r="E29" s="23">
        <v>6276736</v>
      </c>
      <c r="F29" s="24">
        <v>6276736</v>
      </c>
      <c r="G29" s="24">
        <v>778298</v>
      </c>
      <c r="H29" s="24">
        <v>248351</v>
      </c>
      <c r="I29" s="24">
        <v>244810</v>
      </c>
      <c r="J29" s="24">
        <v>1271459</v>
      </c>
      <c r="K29" s="24">
        <v>265796</v>
      </c>
      <c r="L29" s="24">
        <v>285451</v>
      </c>
      <c r="M29" s="24">
        <v>285451</v>
      </c>
      <c r="N29" s="24">
        <v>836698</v>
      </c>
      <c r="O29" s="24"/>
      <c r="P29" s="24"/>
      <c r="Q29" s="24"/>
      <c r="R29" s="24"/>
      <c r="S29" s="24"/>
      <c r="T29" s="24"/>
      <c r="U29" s="24"/>
      <c r="V29" s="24"/>
      <c r="W29" s="24">
        <v>2108157</v>
      </c>
      <c r="X29" s="24">
        <v>3138366</v>
      </c>
      <c r="Y29" s="24">
        <v>-1030209</v>
      </c>
      <c r="Z29" s="6">
        <v>-32.83</v>
      </c>
      <c r="AA29" s="22">
        <v>6276736</v>
      </c>
    </row>
    <row r="30" spans="1:27" ht="13.5">
      <c r="A30" s="5" t="s">
        <v>34</v>
      </c>
      <c r="B30" s="3"/>
      <c r="C30" s="25">
        <v>7696353</v>
      </c>
      <c r="D30" s="25"/>
      <c r="E30" s="26">
        <v>5067476</v>
      </c>
      <c r="F30" s="27">
        <v>5067476</v>
      </c>
      <c r="G30" s="27">
        <v>877642</v>
      </c>
      <c r="H30" s="27">
        <v>774381</v>
      </c>
      <c r="I30" s="27">
        <v>837266</v>
      </c>
      <c r="J30" s="27">
        <v>2489289</v>
      </c>
      <c r="K30" s="27">
        <v>893260</v>
      </c>
      <c r="L30" s="27">
        <v>954833</v>
      </c>
      <c r="M30" s="27">
        <v>954833</v>
      </c>
      <c r="N30" s="27">
        <v>2802926</v>
      </c>
      <c r="O30" s="27"/>
      <c r="P30" s="27"/>
      <c r="Q30" s="27"/>
      <c r="R30" s="27"/>
      <c r="S30" s="27"/>
      <c r="T30" s="27"/>
      <c r="U30" s="27"/>
      <c r="V30" s="27"/>
      <c r="W30" s="27">
        <v>5292215</v>
      </c>
      <c r="X30" s="27">
        <v>2533740</v>
      </c>
      <c r="Y30" s="27">
        <v>2758475</v>
      </c>
      <c r="Z30" s="7">
        <v>108.87</v>
      </c>
      <c r="AA30" s="25">
        <v>5067476</v>
      </c>
    </row>
    <row r="31" spans="1:27" ht="13.5">
      <c r="A31" s="5" t="s">
        <v>35</v>
      </c>
      <c r="B31" s="3"/>
      <c r="C31" s="22">
        <v>14018436</v>
      </c>
      <c r="D31" s="22"/>
      <c r="E31" s="23">
        <v>16033434</v>
      </c>
      <c r="F31" s="24">
        <v>16033434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8019492</v>
      </c>
      <c r="Y31" s="24">
        <v>-8019492</v>
      </c>
      <c r="Z31" s="6">
        <v>-100</v>
      </c>
      <c r="AA31" s="22">
        <v>16033434</v>
      </c>
    </row>
    <row r="32" spans="1:27" ht="13.5">
      <c r="A32" s="2" t="s">
        <v>36</v>
      </c>
      <c r="B32" s="3"/>
      <c r="C32" s="19">
        <f aca="true" t="shared" si="6" ref="C32:Y32">SUM(C33:C37)</f>
        <v>13752209</v>
      </c>
      <c r="D32" s="19">
        <f>SUM(D33:D37)</f>
        <v>0</v>
      </c>
      <c r="E32" s="20">
        <f t="shared" si="6"/>
        <v>4632730</v>
      </c>
      <c r="F32" s="21">
        <f t="shared" si="6"/>
        <v>4632730</v>
      </c>
      <c r="G32" s="21">
        <f t="shared" si="6"/>
        <v>245277</v>
      </c>
      <c r="H32" s="21">
        <f t="shared" si="6"/>
        <v>295417</v>
      </c>
      <c r="I32" s="21">
        <f t="shared" si="6"/>
        <v>235837</v>
      </c>
      <c r="J32" s="21">
        <f t="shared" si="6"/>
        <v>776531</v>
      </c>
      <c r="K32" s="21">
        <f t="shared" si="6"/>
        <v>290704</v>
      </c>
      <c r="L32" s="21">
        <f t="shared" si="6"/>
        <v>258568</v>
      </c>
      <c r="M32" s="21">
        <f t="shared" si="6"/>
        <v>258568</v>
      </c>
      <c r="N32" s="21">
        <f t="shared" si="6"/>
        <v>807840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1584371</v>
      </c>
      <c r="X32" s="21">
        <f t="shared" si="6"/>
        <v>2316354</v>
      </c>
      <c r="Y32" s="21">
        <f t="shared" si="6"/>
        <v>-731983</v>
      </c>
      <c r="Z32" s="4">
        <f>+IF(X32&lt;&gt;0,+(Y32/X32)*100,0)</f>
        <v>-31.600653440708975</v>
      </c>
      <c r="AA32" s="19">
        <f>SUM(AA33:AA37)</f>
        <v>4632730</v>
      </c>
    </row>
    <row r="33" spans="1:27" ht="13.5">
      <c r="A33" s="5" t="s">
        <v>37</v>
      </c>
      <c r="B33" s="3"/>
      <c r="C33" s="22">
        <v>1438228</v>
      </c>
      <c r="D33" s="22"/>
      <c r="E33" s="23">
        <v>1710050</v>
      </c>
      <c r="F33" s="24">
        <v>1710050</v>
      </c>
      <c r="G33" s="24">
        <v>55187</v>
      </c>
      <c r="H33" s="24">
        <v>57389</v>
      </c>
      <c r="I33" s="24">
        <v>54142</v>
      </c>
      <c r="J33" s="24">
        <v>166718</v>
      </c>
      <c r="K33" s="24">
        <v>80307</v>
      </c>
      <c r="L33" s="24">
        <v>56446</v>
      </c>
      <c r="M33" s="24">
        <v>56446</v>
      </c>
      <c r="N33" s="24">
        <v>193199</v>
      </c>
      <c r="O33" s="24"/>
      <c r="P33" s="24"/>
      <c r="Q33" s="24"/>
      <c r="R33" s="24"/>
      <c r="S33" s="24"/>
      <c r="T33" s="24"/>
      <c r="U33" s="24"/>
      <c r="V33" s="24"/>
      <c r="W33" s="24">
        <v>359917</v>
      </c>
      <c r="X33" s="24">
        <v>855012</v>
      </c>
      <c r="Y33" s="24">
        <v>-495095</v>
      </c>
      <c r="Z33" s="6">
        <v>-57.91</v>
      </c>
      <c r="AA33" s="22">
        <v>1710050</v>
      </c>
    </row>
    <row r="34" spans="1:27" ht="13.5">
      <c r="A34" s="5" t="s">
        <v>38</v>
      </c>
      <c r="B34" s="3"/>
      <c r="C34" s="22">
        <v>3002180</v>
      </c>
      <c r="D34" s="22"/>
      <c r="E34" s="23">
        <v>2746638</v>
      </c>
      <c r="F34" s="24">
        <v>2746638</v>
      </c>
      <c r="G34" s="24">
        <v>180330</v>
      </c>
      <c r="H34" s="24">
        <v>226924</v>
      </c>
      <c r="I34" s="24">
        <v>170587</v>
      </c>
      <c r="J34" s="24">
        <v>577841</v>
      </c>
      <c r="K34" s="24">
        <v>196299</v>
      </c>
      <c r="L34" s="24">
        <v>189959</v>
      </c>
      <c r="M34" s="24">
        <v>189959</v>
      </c>
      <c r="N34" s="24">
        <v>576217</v>
      </c>
      <c r="O34" s="24"/>
      <c r="P34" s="24"/>
      <c r="Q34" s="24"/>
      <c r="R34" s="24"/>
      <c r="S34" s="24"/>
      <c r="T34" s="24"/>
      <c r="U34" s="24"/>
      <c r="V34" s="24"/>
      <c r="W34" s="24">
        <v>1154058</v>
      </c>
      <c r="X34" s="24">
        <v>1373322</v>
      </c>
      <c r="Y34" s="24">
        <v>-219264</v>
      </c>
      <c r="Z34" s="6">
        <v>-15.97</v>
      </c>
      <c r="AA34" s="22">
        <v>2746638</v>
      </c>
    </row>
    <row r="35" spans="1:27" ht="13.5">
      <c r="A35" s="5" t="s">
        <v>39</v>
      </c>
      <c r="B35" s="3"/>
      <c r="C35" s="22">
        <v>217247</v>
      </c>
      <c r="D35" s="22"/>
      <c r="E35" s="23">
        <v>50093</v>
      </c>
      <c r="F35" s="24">
        <v>50093</v>
      </c>
      <c r="G35" s="24">
        <v>3353</v>
      </c>
      <c r="H35" s="24">
        <v>4377</v>
      </c>
      <c r="I35" s="24">
        <v>4529</v>
      </c>
      <c r="J35" s="24">
        <v>12259</v>
      </c>
      <c r="K35" s="24">
        <v>6322</v>
      </c>
      <c r="L35" s="24">
        <v>5136</v>
      </c>
      <c r="M35" s="24">
        <v>5136</v>
      </c>
      <c r="N35" s="24">
        <v>16594</v>
      </c>
      <c r="O35" s="24"/>
      <c r="P35" s="24"/>
      <c r="Q35" s="24"/>
      <c r="R35" s="24"/>
      <c r="S35" s="24"/>
      <c r="T35" s="24"/>
      <c r="U35" s="24"/>
      <c r="V35" s="24"/>
      <c r="W35" s="24">
        <v>28853</v>
      </c>
      <c r="X35" s="24">
        <v>25044</v>
      </c>
      <c r="Y35" s="24">
        <v>3809</v>
      </c>
      <c r="Z35" s="6">
        <v>15.21</v>
      </c>
      <c r="AA35" s="22">
        <v>50093</v>
      </c>
    </row>
    <row r="36" spans="1:27" ht="13.5">
      <c r="A36" s="5" t="s">
        <v>40</v>
      </c>
      <c r="B36" s="3"/>
      <c r="C36" s="22">
        <v>9033974</v>
      </c>
      <c r="D36" s="22"/>
      <c r="E36" s="23">
        <v>53648</v>
      </c>
      <c r="F36" s="24">
        <v>53648</v>
      </c>
      <c r="G36" s="24">
        <v>4271</v>
      </c>
      <c r="H36" s="24">
        <v>4271</v>
      </c>
      <c r="I36" s="24">
        <v>4386</v>
      </c>
      <c r="J36" s="24">
        <v>12928</v>
      </c>
      <c r="K36" s="24">
        <v>4980</v>
      </c>
      <c r="L36" s="24">
        <v>4685</v>
      </c>
      <c r="M36" s="24">
        <v>4685</v>
      </c>
      <c r="N36" s="24">
        <v>14350</v>
      </c>
      <c r="O36" s="24"/>
      <c r="P36" s="24"/>
      <c r="Q36" s="24"/>
      <c r="R36" s="24"/>
      <c r="S36" s="24"/>
      <c r="T36" s="24"/>
      <c r="U36" s="24"/>
      <c r="V36" s="24"/>
      <c r="W36" s="24">
        <v>27278</v>
      </c>
      <c r="X36" s="24">
        <v>26826</v>
      </c>
      <c r="Y36" s="24">
        <v>452</v>
      </c>
      <c r="Z36" s="6">
        <v>1.68</v>
      </c>
      <c r="AA36" s="22">
        <v>53648</v>
      </c>
    </row>
    <row r="37" spans="1:27" ht="13.5">
      <c r="A37" s="5" t="s">
        <v>41</v>
      </c>
      <c r="B37" s="3"/>
      <c r="C37" s="25">
        <v>60580</v>
      </c>
      <c r="D37" s="25"/>
      <c r="E37" s="26">
        <v>72301</v>
      </c>
      <c r="F37" s="27">
        <v>72301</v>
      </c>
      <c r="G37" s="27">
        <v>2136</v>
      </c>
      <c r="H37" s="27">
        <v>2456</v>
      </c>
      <c r="I37" s="27">
        <v>2193</v>
      </c>
      <c r="J37" s="27">
        <v>6785</v>
      </c>
      <c r="K37" s="27">
        <v>2796</v>
      </c>
      <c r="L37" s="27">
        <v>2342</v>
      </c>
      <c r="M37" s="27">
        <v>2342</v>
      </c>
      <c r="N37" s="27">
        <v>7480</v>
      </c>
      <c r="O37" s="27"/>
      <c r="P37" s="27"/>
      <c r="Q37" s="27"/>
      <c r="R37" s="27"/>
      <c r="S37" s="27"/>
      <c r="T37" s="27"/>
      <c r="U37" s="27"/>
      <c r="V37" s="27"/>
      <c r="W37" s="27">
        <v>14265</v>
      </c>
      <c r="X37" s="27">
        <v>36150</v>
      </c>
      <c r="Y37" s="27">
        <v>-21885</v>
      </c>
      <c r="Z37" s="7">
        <v>-60.54</v>
      </c>
      <c r="AA37" s="25">
        <v>72301</v>
      </c>
    </row>
    <row r="38" spans="1:27" ht="13.5">
      <c r="A38" s="2" t="s">
        <v>42</v>
      </c>
      <c r="B38" s="8"/>
      <c r="C38" s="19">
        <f aca="true" t="shared" si="7" ref="C38:Y38">SUM(C39:C41)</f>
        <v>6017086</v>
      </c>
      <c r="D38" s="19">
        <f>SUM(D39:D41)</f>
        <v>0</v>
      </c>
      <c r="E38" s="20">
        <f t="shared" si="7"/>
        <v>230932</v>
      </c>
      <c r="F38" s="21">
        <f t="shared" si="7"/>
        <v>230932</v>
      </c>
      <c r="G38" s="21">
        <f t="shared" si="7"/>
        <v>14916</v>
      </c>
      <c r="H38" s="21">
        <f t="shared" si="7"/>
        <v>23275</v>
      </c>
      <c r="I38" s="21">
        <f t="shared" si="7"/>
        <v>21551</v>
      </c>
      <c r="J38" s="21">
        <f t="shared" si="7"/>
        <v>59742</v>
      </c>
      <c r="K38" s="21">
        <f t="shared" si="7"/>
        <v>22489</v>
      </c>
      <c r="L38" s="21">
        <f t="shared" si="7"/>
        <v>30525</v>
      </c>
      <c r="M38" s="21">
        <f t="shared" si="7"/>
        <v>30525</v>
      </c>
      <c r="N38" s="21">
        <f t="shared" si="7"/>
        <v>83539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143281</v>
      </c>
      <c r="X38" s="21">
        <f t="shared" si="7"/>
        <v>115464</v>
      </c>
      <c r="Y38" s="21">
        <f t="shared" si="7"/>
        <v>27817</v>
      </c>
      <c r="Z38" s="4">
        <f>+IF(X38&lt;&gt;0,+(Y38/X38)*100,0)</f>
        <v>24.091491720363056</v>
      </c>
      <c r="AA38" s="19">
        <f>SUM(AA39:AA41)</f>
        <v>230932</v>
      </c>
    </row>
    <row r="39" spans="1:27" ht="13.5">
      <c r="A39" s="5" t="s">
        <v>43</v>
      </c>
      <c r="B39" s="3"/>
      <c r="C39" s="22">
        <v>307173</v>
      </c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5709913</v>
      </c>
      <c r="D40" s="22"/>
      <c r="E40" s="23">
        <v>230932</v>
      </c>
      <c r="F40" s="24">
        <v>230932</v>
      </c>
      <c r="G40" s="24">
        <v>14916</v>
      </c>
      <c r="H40" s="24">
        <v>23275</v>
      </c>
      <c r="I40" s="24">
        <v>21551</v>
      </c>
      <c r="J40" s="24">
        <v>59742</v>
      </c>
      <c r="K40" s="24">
        <v>22489</v>
      </c>
      <c r="L40" s="24">
        <v>30525</v>
      </c>
      <c r="M40" s="24">
        <v>30525</v>
      </c>
      <c r="N40" s="24">
        <v>83539</v>
      </c>
      <c r="O40" s="24"/>
      <c r="P40" s="24"/>
      <c r="Q40" s="24"/>
      <c r="R40" s="24"/>
      <c r="S40" s="24"/>
      <c r="T40" s="24"/>
      <c r="U40" s="24"/>
      <c r="V40" s="24"/>
      <c r="W40" s="24">
        <v>143281</v>
      </c>
      <c r="X40" s="24">
        <v>115464</v>
      </c>
      <c r="Y40" s="24">
        <v>27817</v>
      </c>
      <c r="Z40" s="6">
        <v>24.09</v>
      </c>
      <c r="AA40" s="22">
        <v>230932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18636632</v>
      </c>
      <c r="D42" s="19">
        <f>SUM(D43:D46)</f>
        <v>0</v>
      </c>
      <c r="E42" s="20">
        <f t="shared" si="8"/>
        <v>42924977</v>
      </c>
      <c r="F42" s="21">
        <f t="shared" si="8"/>
        <v>42924977</v>
      </c>
      <c r="G42" s="21">
        <f t="shared" si="8"/>
        <v>1572385</v>
      </c>
      <c r="H42" s="21">
        <f t="shared" si="8"/>
        <v>1714091</v>
      </c>
      <c r="I42" s="21">
        <f t="shared" si="8"/>
        <v>1407149</v>
      </c>
      <c r="J42" s="21">
        <f t="shared" si="8"/>
        <v>4693625</v>
      </c>
      <c r="K42" s="21">
        <f t="shared" si="8"/>
        <v>1488938</v>
      </c>
      <c r="L42" s="21">
        <f t="shared" si="8"/>
        <v>1406057</v>
      </c>
      <c r="M42" s="21">
        <f t="shared" si="8"/>
        <v>1406057</v>
      </c>
      <c r="N42" s="21">
        <f t="shared" si="8"/>
        <v>4301052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8994677</v>
      </c>
      <c r="X42" s="21">
        <f t="shared" si="8"/>
        <v>21462486</v>
      </c>
      <c r="Y42" s="21">
        <f t="shared" si="8"/>
        <v>-12467809</v>
      </c>
      <c r="Z42" s="4">
        <f>+IF(X42&lt;&gt;0,+(Y42/X42)*100,0)</f>
        <v>-58.09116893541596</v>
      </c>
      <c r="AA42" s="19">
        <f>SUM(AA43:AA46)</f>
        <v>42924977</v>
      </c>
    </row>
    <row r="43" spans="1:27" ht="13.5">
      <c r="A43" s="5" t="s">
        <v>47</v>
      </c>
      <c r="B43" s="3"/>
      <c r="C43" s="22">
        <v>10088514</v>
      </c>
      <c r="D43" s="22"/>
      <c r="E43" s="23">
        <v>12863847</v>
      </c>
      <c r="F43" s="24">
        <v>12863847</v>
      </c>
      <c r="G43" s="24">
        <v>1085299</v>
      </c>
      <c r="H43" s="24">
        <v>1142308</v>
      </c>
      <c r="I43" s="24">
        <v>948719</v>
      </c>
      <c r="J43" s="24">
        <v>3176326</v>
      </c>
      <c r="K43" s="24">
        <v>846549</v>
      </c>
      <c r="L43" s="24">
        <v>827513</v>
      </c>
      <c r="M43" s="24">
        <v>827513</v>
      </c>
      <c r="N43" s="24">
        <v>2501575</v>
      </c>
      <c r="O43" s="24"/>
      <c r="P43" s="24"/>
      <c r="Q43" s="24"/>
      <c r="R43" s="24"/>
      <c r="S43" s="24"/>
      <c r="T43" s="24"/>
      <c r="U43" s="24"/>
      <c r="V43" s="24"/>
      <c r="W43" s="24">
        <v>5677901</v>
      </c>
      <c r="X43" s="24">
        <v>6431922</v>
      </c>
      <c r="Y43" s="24">
        <v>-754021</v>
      </c>
      <c r="Z43" s="6">
        <v>-11.72</v>
      </c>
      <c r="AA43" s="22">
        <v>12863847</v>
      </c>
    </row>
    <row r="44" spans="1:27" ht="13.5">
      <c r="A44" s="5" t="s">
        <v>48</v>
      </c>
      <c r="B44" s="3"/>
      <c r="C44" s="22">
        <v>4657383</v>
      </c>
      <c r="D44" s="22"/>
      <c r="E44" s="23">
        <v>14614132</v>
      </c>
      <c r="F44" s="24">
        <v>14614132</v>
      </c>
      <c r="G44" s="24">
        <v>72662</v>
      </c>
      <c r="H44" s="24">
        <v>176409</v>
      </c>
      <c r="I44" s="24">
        <v>68172</v>
      </c>
      <c r="J44" s="24">
        <v>317243</v>
      </c>
      <c r="K44" s="24">
        <v>199943</v>
      </c>
      <c r="L44" s="24">
        <v>170318</v>
      </c>
      <c r="M44" s="24">
        <v>170318</v>
      </c>
      <c r="N44" s="24">
        <v>540579</v>
      </c>
      <c r="O44" s="24"/>
      <c r="P44" s="24"/>
      <c r="Q44" s="24"/>
      <c r="R44" s="24"/>
      <c r="S44" s="24"/>
      <c r="T44" s="24"/>
      <c r="U44" s="24"/>
      <c r="V44" s="24"/>
      <c r="W44" s="24">
        <v>857822</v>
      </c>
      <c r="X44" s="24">
        <v>7307064</v>
      </c>
      <c r="Y44" s="24">
        <v>-6449242</v>
      </c>
      <c r="Z44" s="6">
        <v>-88.26</v>
      </c>
      <c r="AA44" s="22">
        <v>14614132</v>
      </c>
    </row>
    <row r="45" spans="1:27" ht="13.5">
      <c r="A45" s="5" t="s">
        <v>49</v>
      </c>
      <c r="B45" s="3"/>
      <c r="C45" s="25">
        <v>2111149</v>
      </c>
      <c r="D45" s="25"/>
      <c r="E45" s="26">
        <v>13604980</v>
      </c>
      <c r="F45" s="27">
        <v>13604980</v>
      </c>
      <c r="G45" s="27">
        <v>326532</v>
      </c>
      <c r="H45" s="27">
        <v>309831</v>
      </c>
      <c r="I45" s="27">
        <v>311627</v>
      </c>
      <c r="J45" s="27">
        <v>947990</v>
      </c>
      <c r="K45" s="27">
        <v>338781</v>
      </c>
      <c r="L45" s="27">
        <v>324768</v>
      </c>
      <c r="M45" s="27">
        <v>324768</v>
      </c>
      <c r="N45" s="27">
        <v>988317</v>
      </c>
      <c r="O45" s="27"/>
      <c r="P45" s="27"/>
      <c r="Q45" s="27"/>
      <c r="R45" s="27"/>
      <c r="S45" s="27"/>
      <c r="T45" s="27"/>
      <c r="U45" s="27"/>
      <c r="V45" s="27"/>
      <c r="W45" s="27">
        <v>1936307</v>
      </c>
      <c r="X45" s="27">
        <v>6802488</v>
      </c>
      <c r="Y45" s="27">
        <v>-4866181</v>
      </c>
      <c r="Z45" s="7">
        <v>-71.54</v>
      </c>
      <c r="AA45" s="25">
        <v>13604980</v>
      </c>
    </row>
    <row r="46" spans="1:27" ht="13.5">
      <c r="A46" s="5" t="s">
        <v>50</v>
      </c>
      <c r="B46" s="3"/>
      <c r="C46" s="22">
        <v>1779586</v>
      </c>
      <c r="D46" s="22"/>
      <c r="E46" s="23">
        <v>1842018</v>
      </c>
      <c r="F46" s="24">
        <v>1842018</v>
      </c>
      <c r="G46" s="24">
        <v>87892</v>
      </c>
      <c r="H46" s="24">
        <v>85543</v>
      </c>
      <c r="I46" s="24">
        <v>78631</v>
      </c>
      <c r="J46" s="24">
        <v>252066</v>
      </c>
      <c r="K46" s="24">
        <v>103665</v>
      </c>
      <c r="L46" s="24">
        <v>83458</v>
      </c>
      <c r="M46" s="24">
        <v>83458</v>
      </c>
      <c r="N46" s="24">
        <v>270581</v>
      </c>
      <c r="O46" s="24"/>
      <c r="P46" s="24"/>
      <c r="Q46" s="24"/>
      <c r="R46" s="24"/>
      <c r="S46" s="24"/>
      <c r="T46" s="24"/>
      <c r="U46" s="24"/>
      <c r="V46" s="24"/>
      <c r="W46" s="24">
        <v>522647</v>
      </c>
      <c r="X46" s="24">
        <v>921012</v>
      </c>
      <c r="Y46" s="24">
        <v>-398365</v>
      </c>
      <c r="Z46" s="6">
        <v>-43.25</v>
      </c>
      <c r="AA46" s="22">
        <v>1842018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65791338</v>
      </c>
      <c r="D48" s="40">
        <f>+D28+D32+D38+D42+D47</f>
        <v>0</v>
      </c>
      <c r="E48" s="41">
        <f t="shared" si="9"/>
        <v>75166285</v>
      </c>
      <c r="F48" s="42">
        <f t="shared" si="9"/>
        <v>75166285</v>
      </c>
      <c r="G48" s="42">
        <f t="shared" si="9"/>
        <v>3488518</v>
      </c>
      <c r="H48" s="42">
        <f t="shared" si="9"/>
        <v>3055515</v>
      </c>
      <c r="I48" s="42">
        <f t="shared" si="9"/>
        <v>2746613</v>
      </c>
      <c r="J48" s="42">
        <f t="shared" si="9"/>
        <v>9290646</v>
      </c>
      <c r="K48" s="42">
        <f t="shared" si="9"/>
        <v>2961187</v>
      </c>
      <c r="L48" s="42">
        <f t="shared" si="9"/>
        <v>2935434</v>
      </c>
      <c r="M48" s="42">
        <f t="shared" si="9"/>
        <v>2935434</v>
      </c>
      <c r="N48" s="42">
        <f t="shared" si="9"/>
        <v>8832055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18122701</v>
      </c>
      <c r="X48" s="42">
        <f t="shared" si="9"/>
        <v>37585902</v>
      </c>
      <c r="Y48" s="42">
        <f t="shared" si="9"/>
        <v>-19463201</v>
      </c>
      <c r="Z48" s="43">
        <f>+IF(X48&lt;&gt;0,+(Y48/X48)*100,0)</f>
        <v>-51.783248410534355</v>
      </c>
      <c r="AA48" s="40">
        <f>+AA28+AA32+AA38+AA42+AA47</f>
        <v>75166285</v>
      </c>
    </row>
    <row r="49" spans="1:27" ht="13.5">
      <c r="A49" s="14" t="s">
        <v>58</v>
      </c>
      <c r="B49" s="15"/>
      <c r="C49" s="44">
        <f aca="true" t="shared" si="10" ref="C49:Y49">+C25-C48</f>
        <v>-591325</v>
      </c>
      <c r="D49" s="44">
        <f>+D25-D48</f>
        <v>0</v>
      </c>
      <c r="E49" s="45">
        <f t="shared" si="10"/>
        <v>35121</v>
      </c>
      <c r="F49" s="46">
        <f t="shared" si="10"/>
        <v>35121</v>
      </c>
      <c r="G49" s="46">
        <f t="shared" si="10"/>
        <v>12786436</v>
      </c>
      <c r="H49" s="46">
        <f t="shared" si="10"/>
        <v>-1127123</v>
      </c>
      <c r="I49" s="46">
        <f t="shared" si="10"/>
        <v>-990051</v>
      </c>
      <c r="J49" s="46">
        <f t="shared" si="10"/>
        <v>10669262</v>
      </c>
      <c r="K49" s="46">
        <f t="shared" si="10"/>
        <v>-839224</v>
      </c>
      <c r="L49" s="46">
        <f t="shared" si="10"/>
        <v>3499888</v>
      </c>
      <c r="M49" s="46">
        <f t="shared" si="10"/>
        <v>3671725</v>
      </c>
      <c r="N49" s="46">
        <f t="shared" si="10"/>
        <v>6332389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17001651</v>
      </c>
      <c r="X49" s="46">
        <f>IF(F25=F48,0,X25-X48)</f>
        <v>-1382460</v>
      </c>
      <c r="Y49" s="46">
        <f t="shared" si="10"/>
        <v>18384111</v>
      </c>
      <c r="Z49" s="47">
        <f>+IF(X49&lt;&gt;0,+(Y49/X49)*100,0)</f>
        <v>-1329.8114231153163</v>
      </c>
      <c r="AA49" s="44">
        <f>+AA25-AA48</f>
        <v>35121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76074780</v>
      </c>
      <c r="D5" s="19">
        <f>SUM(D6:D8)</f>
        <v>0</v>
      </c>
      <c r="E5" s="20">
        <f t="shared" si="0"/>
        <v>72060829</v>
      </c>
      <c r="F5" s="21">
        <f t="shared" si="0"/>
        <v>72060829</v>
      </c>
      <c r="G5" s="21">
        <f t="shared" si="0"/>
        <v>51373831</v>
      </c>
      <c r="H5" s="21">
        <f t="shared" si="0"/>
        <v>1025828</v>
      </c>
      <c r="I5" s="21">
        <f t="shared" si="0"/>
        <v>1940242</v>
      </c>
      <c r="J5" s="21">
        <f t="shared" si="0"/>
        <v>54339901</v>
      </c>
      <c r="K5" s="21">
        <f t="shared" si="0"/>
        <v>680279</v>
      </c>
      <c r="L5" s="21">
        <f t="shared" si="0"/>
        <v>10612275</v>
      </c>
      <c r="M5" s="21">
        <f t="shared" si="0"/>
        <v>355137</v>
      </c>
      <c r="N5" s="21">
        <f t="shared" si="0"/>
        <v>11647691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65987592</v>
      </c>
      <c r="X5" s="21">
        <f t="shared" si="0"/>
        <v>60948136</v>
      </c>
      <c r="Y5" s="21">
        <f t="shared" si="0"/>
        <v>5039456</v>
      </c>
      <c r="Z5" s="4">
        <f>+IF(X5&lt;&gt;0,+(Y5/X5)*100,0)</f>
        <v>8.26843334470475</v>
      </c>
      <c r="AA5" s="19">
        <f>SUM(AA6:AA8)</f>
        <v>72060829</v>
      </c>
    </row>
    <row r="6" spans="1:27" ht="13.5">
      <c r="A6" s="5" t="s">
        <v>33</v>
      </c>
      <c r="B6" s="3"/>
      <c r="C6" s="22">
        <v>3706809</v>
      </c>
      <c r="D6" s="22"/>
      <c r="E6" s="23">
        <v>5318679</v>
      </c>
      <c r="F6" s="24">
        <v>5318679</v>
      </c>
      <c r="G6" s="24">
        <v>32297</v>
      </c>
      <c r="H6" s="24">
        <v>31121</v>
      </c>
      <c r="I6" s="24">
        <v>21545</v>
      </c>
      <c r="J6" s="24">
        <v>84963</v>
      </c>
      <c r="K6" s="24">
        <v>67643</v>
      </c>
      <c r="L6" s="24">
        <v>13694</v>
      </c>
      <c r="M6" s="24">
        <v>20034</v>
      </c>
      <c r="N6" s="24">
        <v>101371</v>
      </c>
      <c r="O6" s="24"/>
      <c r="P6" s="24"/>
      <c r="Q6" s="24"/>
      <c r="R6" s="24"/>
      <c r="S6" s="24"/>
      <c r="T6" s="24"/>
      <c r="U6" s="24"/>
      <c r="V6" s="24"/>
      <c r="W6" s="24">
        <v>186334</v>
      </c>
      <c r="X6" s="24">
        <v>3627597</v>
      </c>
      <c r="Y6" s="24">
        <v>-3441263</v>
      </c>
      <c r="Z6" s="6">
        <v>-94.86</v>
      </c>
      <c r="AA6" s="22">
        <v>5318679</v>
      </c>
    </row>
    <row r="7" spans="1:27" ht="13.5">
      <c r="A7" s="5" t="s">
        <v>34</v>
      </c>
      <c r="B7" s="3"/>
      <c r="C7" s="25">
        <v>68289627</v>
      </c>
      <c r="D7" s="25"/>
      <c r="E7" s="26">
        <v>60014935</v>
      </c>
      <c r="F7" s="27">
        <v>60014935</v>
      </c>
      <c r="G7" s="27">
        <v>51649652</v>
      </c>
      <c r="H7" s="27">
        <v>944875</v>
      </c>
      <c r="I7" s="27">
        <v>1816730</v>
      </c>
      <c r="J7" s="27">
        <v>54411257</v>
      </c>
      <c r="K7" s="27">
        <v>541329</v>
      </c>
      <c r="L7" s="27">
        <v>10534487</v>
      </c>
      <c r="M7" s="27">
        <v>281580</v>
      </c>
      <c r="N7" s="27">
        <v>11357396</v>
      </c>
      <c r="O7" s="27"/>
      <c r="P7" s="27"/>
      <c r="Q7" s="27"/>
      <c r="R7" s="27"/>
      <c r="S7" s="27"/>
      <c r="T7" s="27"/>
      <c r="U7" s="27"/>
      <c r="V7" s="27"/>
      <c r="W7" s="27">
        <v>65768653</v>
      </c>
      <c r="X7" s="27">
        <v>51206931</v>
      </c>
      <c r="Y7" s="27">
        <v>14561722</v>
      </c>
      <c r="Z7" s="7">
        <v>28.44</v>
      </c>
      <c r="AA7" s="25">
        <v>60014935</v>
      </c>
    </row>
    <row r="8" spans="1:27" ht="13.5">
      <c r="A8" s="5" t="s">
        <v>35</v>
      </c>
      <c r="B8" s="3"/>
      <c r="C8" s="22">
        <v>4078344</v>
      </c>
      <c r="D8" s="22"/>
      <c r="E8" s="23">
        <v>6727215</v>
      </c>
      <c r="F8" s="24">
        <v>6727215</v>
      </c>
      <c r="G8" s="24">
        <v>-308118</v>
      </c>
      <c r="H8" s="24">
        <v>49832</v>
      </c>
      <c r="I8" s="24">
        <v>101967</v>
      </c>
      <c r="J8" s="24">
        <v>-156319</v>
      </c>
      <c r="K8" s="24">
        <v>71307</v>
      </c>
      <c r="L8" s="24">
        <v>64094</v>
      </c>
      <c r="M8" s="24">
        <v>53523</v>
      </c>
      <c r="N8" s="24">
        <v>188924</v>
      </c>
      <c r="O8" s="24"/>
      <c r="P8" s="24"/>
      <c r="Q8" s="24"/>
      <c r="R8" s="24"/>
      <c r="S8" s="24"/>
      <c r="T8" s="24"/>
      <c r="U8" s="24"/>
      <c r="V8" s="24"/>
      <c r="W8" s="24">
        <v>32605</v>
      </c>
      <c r="X8" s="24">
        <v>6113608</v>
      </c>
      <c r="Y8" s="24">
        <v>-6081003</v>
      </c>
      <c r="Z8" s="6">
        <v>-99.47</v>
      </c>
      <c r="AA8" s="22">
        <v>6727215</v>
      </c>
    </row>
    <row r="9" spans="1:27" ht="13.5">
      <c r="A9" s="2" t="s">
        <v>36</v>
      </c>
      <c r="B9" s="3"/>
      <c r="C9" s="19">
        <f aca="true" t="shared" si="1" ref="C9:Y9">SUM(C10:C14)</f>
        <v>4990499</v>
      </c>
      <c r="D9" s="19">
        <f>SUM(D10:D14)</f>
        <v>0</v>
      </c>
      <c r="E9" s="20">
        <f t="shared" si="1"/>
        <v>13065457</v>
      </c>
      <c r="F9" s="21">
        <f t="shared" si="1"/>
        <v>13065457</v>
      </c>
      <c r="G9" s="21">
        <f t="shared" si="1"/>
        <v>408714</v>
      </c>
      <c r="H9" s="21">
        <f t="shared" si="1"/>
        <v>243556</v>
      </c>
      <c r="I9" s="21">
        <f t="shared" si="1"/>
        <v>237061</v>
      </c>
      <c r="J9" s="21">
        <f t="shared" si="1"/>
        <v>889331</v>
      </c>
      <c r="K9" s="21">
        <f t="shared" si="1"/>
        <v>420953</v>
      </c>
      <c r="L9" s="21">
        <f t="shared" si="1"/>
        <v>360801</v>
      </c>
      <c r="M9" s="21">
        <f t="shared" si="1"/>
        <v>231115</v>
      </c>
      <c r="N9" s="21">
        <f t="shared" si="1"/>
        <v>1012869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1902200</v>
      </c>
      <c r="X9" s="21">
        <f t="shared" si="1"/>
        <v>5363708</v>
      </c>
      <c r="Y9" s="21">
        <f t="shared" si="1"/>
        <v>-3461508</v>
      </c>
      <c r="Z9" s="4">
        <f>+IF(X9&lt;&gt;0,+(Y9/X9)*100,0)</f>
        <v>-64.535727895702</v>
      </c>
      <c r="AA9" s="19">
        <f>SUM(AA10:AA14)</f>
        <v>13065457</v>
      </c>
    </row>
    <row r="10" spans="1:27" ht="13.5">
      <c r="A10" s="5" t="s">
        <v>37</v>
      </c>
      <c r="B10" s="3"/>
      <c r="C10" s="22">
        <v>1064256</v>
      </c>
      <c r="D10" s="22"/>
      <c r="E10" s="23">
        <v>6867326</v>
      </c>
      <c r="F10" s="24">
        <v>6867326</v>
      </c>
      <c r="G10" s="24">
        <v>214548</v>
      </c>
      <c r="H10" s="24">
        <v>90733</v>
      </c>
      <c r="I10" s="24">
        <v>86434</v>
      </c>
      <c r="J10" s="24">
        <v>391715</v>
      </c>
      <c r="K10" s="24">
        <v>97504</v>
      </c>
      <c r="L10" s="24">
        <v>89077</v>
      </c>
      <c r="M10" s="24">
        <v>76244</v>
      </c>
      <c r="N10" s="24">
        <v>262825</v>
      </c>
      <c r="O10" s="24"/>
      <c r="P10" s="24"/>
      <c r="Q10" s="24"/>
      <c r="R10" s="24"/>
      <c r="S10" s="24"/>
      <c r="T10" s="24"/>
      <c r="U10" s="24"/>
      <c r="V10" s="24"/>
      <c r="W10" s="24">
        <v>654540</v>
      </c>
      <c r="X10" s="24">
        <v>3967166</v>
      </c>
      <c r="Y10" s="24">
        <v>-3312626</v>
      </c>
      <c r="Z10" s="6">
        <v>-83.5</v>
      </c>
      <c r="AA10" s="22">
        <v>6867326</v>
      </c>
    </row>
    <row r="11" spans="1:27" ht="13.5">
      <c r="A11" s="5" t="s">
        <v>38</v>
      </c>
      <c r="B11" s="3"/>
      <c r="C11" s="22">
        <v>1516853</v>
      </c>
      <c r="D11" s="22"/>
      <c r="E11" s="23">
        <v>3476029</v>
      </c>
      <c r="F11" s="24">
        <v>3476029</v>
      </c>
      <c r="G11" s="24">
        <v>18785</v>
      </c>
      <c r="H11" s="24">
        <v>24340</v>
      </c>
      <c r="I11" s="24">
        <v>6219</v>
      </c>
      <c r="J11" s="24">
        <v>49344</v>
      </c>
      <c r="K11" s="24">
        <v>4283</v>
      </c>
      <c r="L11" s="24">
        <v>5972</v>
      </c>
      <c r="M11" s="24">
        <v>4474</v>
      </c>
      <c r="N11" s="24">
        <v>14729</v>
      </c>
      <c r="O11" s="24"/>
      <c r="P11" s="24"/>
      <c r="Q11" s="24"/>
      <c r="R11" s="24"/>
      <c r="S11" s="24"/>
      <c r="T11" s="24"/>
      <c r="U11" s="24"/>
      <c r="V11" s="24"/>
      <c r="W11" s="24">
        <v>64073</v>
      </c>
      <c r="X11" s="24">
        <v>38016</v>
      </c>
      <c r="Y11" s="24">
        <v>26057</v>
      </c>
      <c r="Z11" s="6">
        <v>68.54</v>
      </c>
      <c r="AA11" s="22">
        <v>3476029</v>
      </c>
    </row>
    <row r="12" spans="1:27" ht="13.5">
      <c r="A12" s="5" t="s">
        <v>39</v>
      </c>
      <c r="B12" s="3"/>
      <c r="C12" s="22">
        <v>2409390</v>
      </c>
      <c r="D12" s="22"/>
      <c r="E12" s="23">
        <v>2711542</v>
      </c>
      <c r="F12" s="24">
        <v>2711542</v>
      </c>
      <c r="G12" s="24">
        <v>175381</v>
      </c>
      <c r="H12" s="24">
        <v>128483</v>
      </c>
      <c r="I12" s="24">
        <v>144408</v>
      </c>
      <c r="J12" s="24">
        <v>448272</v>
      </c>
      <c r="K12" s="24">
        <v>319166</v>
      </c>
      <c r="L12" s="24">
        <v>265752</v>
      </c>
      <c r="M12" s="24">
        <v>150397</v>
      </c>
      <c r="N12" s="24">
        <v>735315</v>
      </c>
      <c r="O12" s="24"/>
      <c r="P12" s="24"/>
      <c r="Q12" s="24"/>
      <c r="R12" s="24"/>
      <c r="S12" s="24"/>
      <c r="T12" s="24"/>
      <c r="U12" s="24"/>
      <c r="V12" s="24"/>
      <c r="W12" s="24">
        <v>1183587</v>
      </c>
      <c r="X12" s="24">
        <v>1358526</v>
      </c>
      <c r="Y12" s="24">
        <v>-174939</v>
      </c>
      <c r="Z12" s="6">
        <v>-12.88</v>
      </c>
      <c r="AA12" s="22">
        <v>2711542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10560</v>
      </c>
      <c r="F14" s="27">
        <v>10560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10560</v>
      </c>
    </row>
    <row r="15" spans="1:27" ht="13.5">
      <c r="A15" s="2" t="s">
        <v>42</v>
      </c>
      <c r="B15" s="8"/>
      <c r="C15" s="19">
        <f aca="true" t="shared" si="2" ref="C15:Y15">SUM(C16:C18)</f>
        <v>19900238</v>
      </c>
      <c r="D15" s="19">
        <f>SUM(D16:D18)</f>
        <v>0</v>
      </c>
      <c r="E15" s="20">
        <f t="shared" si="2"/>
        <v>10579000</v>
      </c>
      <c r="F15" s="21">
        <f t="shared" si="2"/>
        <v>10579000</v>
      </c>
      <c r="G15" s="21">
        <f t="shared" si="2"/>
        <v>3073</v>
      </c>
      <c r="H15" s="21">
        <f t="shared" si="2"/>
        <v>3073</v>
      </c>
      <c r="I15" s="21">
        <f t="shared" si="2"/>
        <v>3073</v>
      </c>
      <c r="J15" s="21">
        <f t="shared" si="2"/>
        <v>9219</v>
      </c>
      <c r="K15" s="21">
        <f t="shared" si="2"/>
        <v>3073</v>
      </c>
      <c r="L15" s="21">
        <f t="shared" si="2"/>
        <v>3073</v>
      </c>
      <c r="M15" s="21">
        <f t="shared" si="2"/>
        <v>3073</v>
      </c>
      <c r="N15" s="21">
        <f t="shared" si="2"/>
        <v>9219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18438</v>
      </c>
      <c r="X15" s="21">
        <f t="shared" si="2"/>
        <v>0</v>
      </c>
      <c r="Y15" s="21">
        <f t="shared" si="2"/>
        <v>18438</v>
      </c>
      <c r="Z15" s="4">
        <f>+IF(X15&lt;&gt;0,+(Y15/X15)*100,0)</f>
        <v>0</v>
      </c>
      <c r="AA15" s="19">
        <f>SUM(AA16:AA18)</f>
        <v>10579000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19898066</v>
      </c>
      <c r="D17" s="22"/>
      <c r="E17" s="23">
        <v>10579000</v>
      </c>
      <c r="F17" s="24">
        <v>10579000</v>
      </c>
      <c r="G17" s="24">
        <v>3073</v>
      </c>
      <c r="H17" s="24">
        <v>3073</v>
      </c>
      <c r="I17" s="24">
        <v>3073</v>
      </c>
      <c r="J17" s="24">
        <v>9219</v>
      </c>
      <c r="K17" s="24">
        <v>3073</v>
      </c>
      <c r="L17" s="24">
        <v>3073</v>
      </c>
      <c r="M17" s="24">
        <v>3073</v>
      </c>
      <c r="N17" s="24">
        <v>9219</v>
      </c>
      <c r="O17" s="24"/>
      <c r="P17" s="24"/>
      <c r="Q17" s="24"/>
      <c r="R17" s="24"/>
      <c r="S17" s="24"/>
      <c r="T17" s="24"/>
      <c r="U17" s="24"/>
      <c r="V17" s="24"/>
      <c r="W17" s="24">
        <v>18438</v>
      </c>
      <c r="X17" s="24"/>
      <c r="Y17" s="24">
        <v>18438</v>
      </c>
      <c r="Z17" s="6">
        <v>0</v>
      </c>
      <c r="AA17" s="22">
        <v>10579000</v>
      </c>
    </row>
    <row r="18" spans="1:27" ht="13.5">
      <c r="A18" s="5" t="s">
        <v>45</v>
      </c>
      <c r="B18" s="3"/>
      <c r="C18" s="22">
        <v>2172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108051766</v>
      </c>
      <c r="D19" s="19">
        <f>SUM(D20:D23)</f>
        <v>0</v>
      </c>
      <c r="E19" s="20">
        <f t="shared" si="3"/>
        <v>134305963</v>
      </c>
      <c r="F19" s="21">
        <f t="shared" si="3"/>
        <v>134305963</v>
      </c>
      <c r="G19" s="21">
        <f t="shared" si="3"/>
        <v>7659272</v>
      </c>
      <c r="H19" s="21">
        <f t="shared" si="3"/>
        <v>9233938</v>
      </c>
      <c r="I19" s="21">
        <f t="shared" si="3"/>
        <v>9657429</v>
      </c>
      <c r="J19" s="21">
        <f t="shared" si="3"/>
        <v>26550639</v>
      </c>
      <c r="K19" s="21">
        <f t="shared" si="3"/>
        <v>10012529</v>
      </c>
      <c r="L19" s="21">
        <f t="shared" si="3"/>
        <v>8206437</v>
      </c>
      <c r="M19" s="21">
        <f t="shared" si="3"/>
        <v>9259514</v>
      </c>
      <c r="N19" s="21">
        <f t="shared" si="3"/>
        <v>27478480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54029119</v>
      </c>
      <c r="X19" s="21">
        <f t="shared" si="3"/>
        <v>68682239</v>
      </c>
      <c r="Y19" s="21">
        <f t="shared" si="3"/>
        <v>-14653120</v>
      </c>
      <c r="Z19" s="4">
        <f>+IF(X19&lt;&gt;0,+(Y19/X19)*100,0)</f>
        <v>-21.334656839011902</v>
      </c>
      <c r="AA19" s="19">
        <f>SUM(AA20:AA23)</f>
        <v>134305963</v>
      </c>
    </row>
    <row r="20" spans="1:27" ht="13.5">
      <c r="A20" s="5" t="s">
        <v>47</v>
      </c>
      <c r="B20" s="3"/>
      <c r="C20" s="22">
        <v>66076062</v>
      </c>
      <c r="D20" s="22"/>
      <c r="E20" s="23">
        <v>70629260</v>
      </c>
      <c r="F20" s="24">
        <v>70629260</v>
      </c>
      <c r="G20" s="24">
        <v>5131009</v>
      </c>
      <c r="H20" s="24">
        <v>5840932</v>
      </c>
      <c r="I20" s="24">
        <v>5937482</v>
      </c>
      <c r="J20" s="24">
        <v>16909423</v>
      </c>
      <c r="K20" s="24">
        <v>6193469</v>
      </c>
      <c r="L20" s="24">
        <v>4668883</v>
      </c>
      <c r="M20" s="24">
        <v>5165335</v>
      </c>
      <c r="N20" s="24">
        <v>16027687</v>
      </c>
      <c r="O20" s="24"/>
      <c r="P20" s="24"/>
      <c r="Q20" s="24"/>
      <c r="R20" s="24"/>
      <c r="S20" s="24"/>
      <c r="T20" s="24"/>
      <c r="U20" s="24"/>
      <c r="V20" s="24"/>
      <c r="W20" s="24">
        <v>32937110</v>
      </c>
      <c r="X20" s="24">
        <v>36498660</v>
      </c>
      <c r="Y20" s="24">
        <v>-3561550</v>
      </c>
      <c r="Z20" s="6">
        <v>-9.76</v>
      </c>
      <c r="AA20" s="22">
        <v>70629260</v>
      </c>
    </row>
    <row r="21" spans="1:27" ht="13.5">
      <c r="A21" s="5" t="s">
        <v>48</v>
      </c>
      <c r="B21" s="3"/>
      <c r="C21" s="22">
        <v>26202528</v>
      </c>
      <c r="D21" s="22"/>
      <c r="E21" s="23">
        <v>36574388</v>
      </c>
      <c r="F21" s="24">
        <v>36574388</v>
      </c>
      <c r="G21" s="24">
        <v>984354</v>
      </c>
      <c r="H21" s="24">
        <v>1857355</v>
      </c>
      <c r="I21" s="24">
        <v>2138319</v>
      </c>
      <c r="J21" s="24">
        <v>4980028</v>
      </c>
      <c r="K21" s="24">
        <v>2258483</v>
      </c>
      <c r="L21" s="24">
        <v>2021109</v>
      </c>
      <c r="M21" s="24">
        <v>2519977</v>
      </c>
      <c r="N21" s="24">
        <v>6799569</v>
      </c>
      <c r="O21" s="24"/>
      <c r="P21" s="24"/>
      <c r="Q21" s="24"/>
      <c r="R21" s="24"/>
      <c r="S21" s="24"/>
      <c r="T21" s="24"/>
      <c r="U21" s="24"/>
      <c r="V21" s="24"/>
      <c r="W21" s="24">
        <v>11779597</v>
      </c>
      <c r="X21" s="24">
        <v>18562745</v>
      </c>
      <c r="Y21" s="24">
        <v>-6783148</v>
      </c>
      <c r="Z21" s="6">
        <v>-36.54</v>
      </c>
      <c r="AA21" s="22">
        <v>36574388</v>
      </c>
    </row>
    <row r="22" spans="1:27" ht="13.5">
      <c r="A22" s="5" t="s">
        <v>49</v>
      </c>
      <c r="B22" s="3"/>
      <c r="C22" s="25">
        <v>6975655</v>
      </c>
      <c r="D22" s="25"/>
      <c r="E22" s="26">
        <v>13091669</v>
      </c>
      <c r="F22" s="27">
        <v>13091669</v>
      </c>
      <c r="G22" s="27">
        <v>757388</v>
      </c>
      <c r="H22" s="27">
        <v>750979</v>
      </c>
      <c r="I22" s="27">
        <v>784083</v>
      </c>
      <c r="J22" s="27">
        <v>2292450</v>
      </c>
      <c r="K22" s="27">
        <v>768894</v>
      </c>
      <c r="L22" s="27">
        <v>775804</v>
      </c>
      <c r="M22" s="27">
        <v>783053</v>
      </c>
      <c r="N22" s="27">
        <v>2327751</v>
      </c>
      <c r="O22" s="27"/>
      <c r="P22" s="27"/>
      <c r="Q22" s="27"/>
      <c r="R22" s="27"/>
      <c r="S22" s="27"/>
      <c r="T22" s="27"/>
      <c r="U22" s="27"/>
      <c r="V22" s="27"/>
      <c r="W22" s="27">
        <v>4620201</v>
      </c>
      <c r="X22" s="27">
        <v>5958990</v>
      </c>
      <c r="Y22" s="27">
        <v>-1338789</v>
      </c>
      <c r="Z22" s="7">
        <v>-22.47</v>
      </c>
      <c r="AA22" s="25">
        <v>13091669</v>
      </c>
    </row>
    <row r="23" spans="1:27" ht="13.5">
      <c r="A23" s="5" t="s">
        <v>50</v>
      </c>
      <c r="B23" s="3"/>
      <c r="C23" s="22">
        <v>8797521</v>
      </c>
      <c r="D23" s="22"/>
      <c r="E23" s="23">
        <v>14010646</v>
      </c>
      <c r="F23" s="24">
        <v>14010646</v>
      </c>
      <c r="G23" s="24">
        <v>786521</v>
      </c>
      <c r="H23" s="24">
        <v>784672</v>
      </c>
      <c r="I23" s="24">
        <v>797545</v>
      </c>
      <c r="J23" s="24">
        <v>2368738</v>
      </c>
      <c r="K23" s="24">
        <v>791683</v>
      </c>
      <c r="L23" s="24">
        <v>740641</v>
      </c>
      <c r="M23" s="24">
        <v>791149</v>
      </c>
      <c r="N23" s="24">
        <v>2323473</v>
      </c>
      <c r="O23" s="24"/>
      <c r="P23" s="24"/>
      <c r="Q23" s="24"/>
      <c r="R23" s="24"/>
      <c r="S23" s="24"/>
      <c r="T23" s="24"/>
      <c r="U23" s="24"/>
      <c r="V23" s="24"/>
      <c r="W23" s="24">
        <v>4692211</v>
      </c>
      <c r="X23" s="24">
        <v>7661844</v>
      </c>
      <c r="Y23" s="24">
        <v>-2969633</v>
      </c>
      <c r="Z23" s="6">
        <v>-38.76</v>
      </c>
      <c r="AA23" s="22">
        <v>14010646</v>
      </c>
    </row>
    <row r="24" spans="1:27" ht="13.5">
      <c r="A24" s="2" t="s">
        <v>51</v>
      </c>
      <c r="B24" s="8" t="s">
        <v>52</v>
      </c>
      <c r="C24" s="19">
        <v>150869</v>
      </c>
      <c r="D24" s="19"/>
      <c r="E24" s="20">
        <v>519572</v>
      </c>
      <c r="F24" s="21">
        <v>519572</v>
      </c>
      <c r="G24" s="21">
        <v>4114</v>
      </c>
      <c r="H24" s="21">
        <v>4402</v>
      </c>
      <c r="I24" s="21">
        <v>4763</v>
      </c>
      <c r="J24" s="21">
        <v>13279</v>
      </c>
      <c r="K24" s="21">
        <v>4400</v>
      </c>
      <c r="L24" s="21">
        <v>4114</v>
      </c>
      <c r="M24" s="21">
        <v>4579</v>
      </c>
      <c r="N24" s="21">
        <v>13093</v>
      </c>
      <c r="O24" s="21"/>
      <c r="P24" s="21"/>
      <c r="Q24" s="21"/>
      <c r="R24" s="21"/>
      <c r="S24" s="21"/>
      <c r="T24" s="21"/>
      <c r="U24" s="21"/>
      <c r="V24" s="21"/>
      <c r="W24" s="21">
        <v>26372</v>
      </c>
      <c r="X24" s="21">
        <v>259788</v>
      </c>
      <c r="Y24" s="21">
        <v>-233416</v>
      </c>
      <c r="Z24" s="4">
        <v>-89.85</v>
      </c>
      <c r="AA24" s="19">
        <v>519572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209168152</v>
      </c>
      <c r="D25" s="40">
        <f>+D5+D9+D15+D19+D24</f>
        <v>0</v>
      </c>
      <c r="E25" s="41">
        <f t="shared" si="4"/>
        <v>230530821</v>
      </c>
      <c r="F25" s="42">
        <f t="shared" si="4"/>
        <v>230530821</v>
      </c>
      <c r="G25" s="42">
        <f t="shared" si="4"/>
        <v>59449004</v>
      </c>
      <c r="H25" s="42">
        <f t="shared" si="4"/>
        <v>10510797</v>
      </c>
      <c r="I25" s="42">
        <f t="shared" si="4"/>
        <v>11842568</v>
      </c>
      <c r="J25" s="42">
        <f t="shared" si="4"/>
        <v>81802369</v>
      </c>
      <c r="K25" s="42">
        <f t="shared" si="4"/>
        <v>11121234</v>
      </c>
      <c r="L25" s="42">
        <f t="shared" si="4"/>
        <v>19186700</v>
      </c>
      <c r="M25" s="42">
        <f t="shared" si="4"/>
        <v>9853418</v>
      </c>
      <c r="N25" s="42">
        <f t="shared" si="4"/>
        <v>40161352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121963721</v>
      </c>
      <c r="X25" s="42">
        <f t="shared" si="4"/>
        <v>135253871</v>
      </c>
      <c r="Y25" s="42">
        <f t="shared" si="4"/>
        <v>-13290150</v>
      </c>
      <c r="Z25" s="43">
        <f>+IF(X25&lt;&gt;0,+(Y25/X25)*100,0)</f>
        <v>-9.826077362325549</v>
      </c>
      <c r="AA25" s="40">
        <f>+AA5+AA9+AA15+AA19+AA24</f>
        <v>230530821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98265158</v>
      </c>
      <c r="D28" s="19">
        <f>SUM(D29:D31)</f>
        <v>0</v>
      </c>
      <c r="E28" s="20">
        <f t="shared" si="5"/>
        <v>64297929</v>
      </c>
      <c r="F28" s="21">
        <f t="shared" si="5"/>
        <v>64297929</v>
      </c>
      <c r="G28" s="21">
        <f t="shared" si="5"/>
        <v>6498397</v>
      </c>
      <c r="H28" s="21">
        <f t="shared" si="5"/>
        <v>6600772</v>
      </c>
      <c r="I28" s="21">
        <f t="shared" si="5"/>
        <v>5159278</v>
      </c>
      <c r="J28" s="21">
        <f t="shared" si="5"/>
        <v>18258447</v>
      </c>
      <c r="K28" s="21">
        <f t="shared" si="5"/>
        <v>7052706</v>
      </c>
      <c r="L28" s="21">
        <f t="shared" si="5"/>
        <v>8697048</v>
      </c>
      <c r="M28" s="21">
        <f t="shared" si="5"/>
        <v>8650032</v>
      </c>
      <c r="N28" s="21">
        <f t="shared" si="5"/>
        <v>24399786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42658233</v>
      </c>
      <c r="X28" s="21">
        <f t="shared" si="5"/>
        <v>28377808</v>
      </c>
      <c r="Y28" s="21">
        <f t="shared" si="5"/>
        <v>14280425</v>
      </c>
      <c r="Z28" s="4">
        <f>+IF(X28&lt;&gt;0,+(Y28/X28)*100,0)</f>
        <v>50.3225090535534</v>
      </c>
      <c r="AA28" s="19">
        <f>SUM(AA29:AA31)</f>
        <v>64297929</v>
      </c>
    </row>
    <row r="29" spans="1:27" ht="13.5">
      <c r="A29" s="5" t="s">
        <v>33</v>
      </c>
      <c r="B29" s="3"/>
      <c r="C29" s="22">
        <v>48463766</v>
      </c>
      <c r="D29" s="22"/>
      <c r="E29" s="23">
        <v>21845948</v>
      </c>
      <c r="F29" s="24">
        <v>21845948</v>
      </c>
      <c r="G29" s="24">
        <v>2277425</v>
      </c>
      <c r="H29" s="24">
        <v>1506289</v>
      </c>
      <c r="I29" s="24">
        <v>1161346</v>
      </c>
      <c r="J29" s="24">
        <v>4945060</v>
      </c>
      <c r="K29" s="24">
        <v>1863901</v>
      </c>
      <c r="L29" s="24">
        <v>4015210</v>
      </c>
      <c r="M29" s="24">
        <v>5057041</v>
      </c>
      <c r="N29" s="24">
        <v>10936152</v>
      </c>
      <c r="O29" s="24"/>
      <c r="P29" s="24"/>
      <c r="Q29" s="24"/>
      <c r="R29" s="24"/>
      <c r="S29" s="24"/>
      <c r="T29" s="24"/>
      <c r="U29" s="24"/>
      <c r="V29" s="24"/>
      <c r="W29" s="24">
        <v>15881212</v>
      </c>
      <c r="X29" s="24">
        <v>10922976</v>
      </c>
      <c r="Y29" s="24">
        <v>4958236</v>
      </c>
      <c r="Z29" s="6">
        <v>45.39</v>
      </c>
      <c r="AA29" s="22">
        <v>21845948</v>
      </c>
    </row>
    <row r="30" spans="1:27" ht="13.5">
      <c r="A30" s="5" t="s">
        <v>34</v>
      </c>
      <c r="B30" s="3"/>
      <c r="C30" s="25">
        <v>26556995</v>
      </c>
      <c r="D30" s="25"/>
      <c r="E30" s="26">
        <v>29297856</v>
      </c>
      <c r="F30" s="27">
        <v>29297856</v>
      </c>
      <c r="G30" s="27">
        <v>2741822</v>
      </c>
      <c r="H30" s="27">
        <v>3638459</v>
      </c>
      <c r="I30" s="27">
        <v>2720477</v>
      </c>
      <c r="J30" s="27">
        <v>9100758</v>
      </c>
      <c r="K30" s="27">
        <v>3752531</v>
      </c>
      <c r="L30" s="27">
        <v>3415863</v>
      </c>
      <c r="M30" s="27">
        <v>2318308</v>
      </c>
      <c r="N30" s="27">
        <v>9486702</v>
      </c>
      <c r="O30" s="27"/>
      <c r="P30" s="27"/>
      <c r="Q30" s="27"/>
      <c r="R30" s="27"/>
      <c r="S30" s="27"/>
      <c r="T30" s="27"/>
      <c r="U30" s="27"/>
      <c r="V30" s="27"/>
      <c r="W30" s="27">
        <v>18587460</v>
      </c>
      <c r="X30" s="27">
        <v>10877770</v>
      </c>
      <c r="Y30" s="27">
        <v>7709690</v>
      </c>
      <c r="Z30" s="7">
        <v>70.88</v>
      </c>
      <c r="AA30" s="25">
        <v>29297856</v>
      </c>
    </row>
    <row r="31" spans="1:27" ht="13.5">
      <c r="A31" s="5" t="s">
        <v>35</v>
      </c>
      <c r="B31" s="3"/>
      <c r="C31" s="22">
        <v>23244397</v>
      </c>
      <c r="D31" s="22"/>
      <c r="E31" s="23">
        <v>13154125</v>
      </c>
      <c r="F31" s="24">
        <v>13154125</v>
      </c>
      <c r="G31" s="24">
        <v>1479150</v>
      </c>
      <c r="H31" s="24">
        <v>1456024</v>
      </c>
      <c r="I31" s="24">
        <v>1277455</v>
      </c>
      <c r="J31" s="24">
        <v>4212629</v>
      </c>
      <c r="K31" s="24">
        <v>1436274</v>
      </c>
      <c r="L31" s="24">
        <v>1265975</v>
      </c>
      <c r="M31" s="24">
        <v>1274683</v>
      </c>
      <c r="N31" s="24">
        <v>3976932</v>
      </c>
      <c r="O31" s="24"/>
      <c r="P31" s="24"/>
      <c r="Q31" s="24"/>
      <c r="R31" s="24"/>
      <c r="S31" s="24"/>
      <c r="T31" s="24"/>
      <c r="U31" s="24"/>
      <c r="V31" s="24"/>
      <c r="W31" s="24">
        <v>8189561</v>
      </c>
      <c r="X31" s="24">
        <v>6577062</v>
      </c>
      <c r="Y31" s="24">
        <v>1612499</v>
      </c>
      <c r="Z31" s="6">
        <v>24.52</v>
      </c>
      <c r="AA31" s="22">
        <v>13154125</v>
      </c>
    </row>
    <row r="32" spans="1:27" ht="13.5">
      <c r="A32" s="2" t="s">
        <v>36</v>
      </c>
      <c r="B32" s="3"/>
      <c r="C32" s="19">
        <f aca="true" t="shared" si="6" ref="C32:Y32">SUM(C33:C37)</f>
        <v>19337796</v>
      </c>
      <c r="D32" s="19">
        <f>SUM(D33:D37)</f>
        <v>0</v>
      </c>
      <c r="E32" s="20">
        <f t="shared" si="6"/>
        <v>13706553</v>
      </c>
      <c r="F32" s="21">
        <f t="shared" si="6"/>
        <v>13706553</v>
      </c>
      <c r="G32" s="21">
        <f t="shared" si="6"/>
        <v>1092989</v>
      </c>
      <c r="H32" s="21">
        <f t="shared" si="6"/>
        <v>1189582</v>
      </c>
      <c r="I32" s="21">
        <f t="shared" si="6"/>
        <v>1155450</v>
      </c>
      <c r="J32" s="21">
        <f t="shared" si="6"/>
        <v>3438021</v>
      </c>
      <c r="K32" s="21">
        <f t="shared" si="6"/>
        <v>1006746</v>
      </c>
      <c r="L32" s="21">
        <f t="shared" si="6"/>
        <v>1093614</v>
      </c>
      <c r="M32" s="21">
        <f t="shared" si="6"/>
        <v>1016059</v>
      </c>
      <c r="N32" s="21">
        <f t="shared" si="6"/>
        <v>3116419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6554440</v>
      </c>
      <c r="X32" s="21">
        <f t="shared" si="6"/>
        <v>6853278</v>
      </c>
      <c r="Y32" s="21">
        <f t="shared" si="6"/>
        <v>-298838</v>
      </c>
      <c r="Z32" s="4">
        <f>+IF(X32&lt;&gt;0,+(Y32/X32)*100,0)</f>
        <v>-4.360511860163852</v>
      </c>
      <c r="AA32" s="19">
        <f>SUM(AA33:AA37)</f>
        <v>13706553</v>
      </c>
    </row>
    <row r="33" spans="1:27" ht="13.5">
      <c r="A33" s="5" t="s">
        <v>37</v>
      </c>
      <c r="B33" s="3"/>
      <c r="C33" s="22">
        <v>4688836</v>
      </c>
      <c r="D33" s="22"/>
      <c r="E33" s="23">
        <v>4373881</v>
      </c>
      <c r="F33" s="24">
        <v>4373881</v>
      </c>
      <c r="G33" s="24">
        <v>332826</v>
      </c>
      <c r="H33" s="24">
        <v>416099</v>
      </c>
      <c r="I33" s="24">
        <v>387001</v>
      </c>
      <c r="J33" s="24">
        <v>1135926</v>
      </c>
      <c r="K33" s="24">
        <v>374246</v>
      </c>
      <c r="L33" s="24">
        <v>435860</v>
      </c>
      <c r="M33" s="24">
        <v>341217</v>
      </c>
      <c r="N33" s="24">
        <v>1151323</v>
      </c>
      <c r="O33" s="24"/>
      <c r="P33" s="24"/>
      <c r="Q33" s="24"/>
      <c r="R33" s="24"/>
      <c r="S33" s="24"/>
      <c r="T33" s="24"/>
      <c r="U33" s="24"/>
      <c r="V33" s="24"/>
      <c r="W33" s="24">
        <v>2287249</v>
      </c>
      <c r="X33" s="24">
        <v>2186940</v>
      </c>
      <c r="Y33" s="24">
        <v>100309</v>
      </c>
      <c r="Z33" s="6">
        <v>4.59</v>
      </c>
      <c r="AA33" s="22">
        <v>4373881</v>
      </c>
    </row>
    <row r="34" spans="1:27" ht="13.5">
      <c r="A34" s="5" t="s">
        <v>38</v>
      </c>
      <c r="B34" s="3"/>
      <c r="C34" s="22">
        <v>6726852</v>
      </c>
      <c r="D34" s="22"/>
      <c r="E34" s="23">
        <v>2840972</v>
      </c>
      <c r="F34" s="24">
        <v>2840972</v>
      </c>
      <c r="G34" s="24">
        <v>179229</v>
      </c>
      <c r="H34" s="24">
        <v>183680</v>
      </c>
      <c r="I34" s="24">
        <v>174262</v>
      </c>
      <c r="J34" s="24">
        <v>537171</v>
      </c>
      <c r="K34" s="24">
        <v>157535</v>
      </c>
      <c r="L34" s="24">
        <v>160831</v>
      </c>
      <c r="M34" s="24">
        <v>186256</v>
      </c>
      <c r="N34" s="24">
        <v>504622</v>
      </c>
      <c r="O34" s="24"/>
      <c r="P34" s="24"/>
      <c r="Q34" s="24"/>
      <c r="R34" s="24"/>
      <c r="S34" s="24"/>
      <c r="T34" s="24"/>
      <c r="U34" s="24"/>
      <c r="V34" s="24"/>
      <c r="W34" s="24">
        <v>1041793</v>
      </c>
      <c r="X34" s="24">
        <v>1420488</v>
      </c>
      <c r="Y34" s="24">
        <v>-378695</v>
      </c>
      <c r="Z34" s="6">
        <v>-26.66</v>
      </c>
      <c r="AA34" s="22">
        <v>2840972</v>
      </c>
    </row>
    <row r="35" spans="1:27" ht="13.5">
      <c r="A35" s="5" t="s">
        <v>39</v>
      </c>
      <c r="B35" s="3"/>
      <c r="C35" s="22">
        <v>7922108</v>
      </c>
      <c r="D35" s="22"/>
      <c r="E35" s="23">
        <v>6491700</v>
      </c>
      <c r="F35" s="24">
        <v>6491700</v>
      </c>
      <c r="G35" s="24">
        <v>580934</v>
      </c>
      <c r="H35" s="24">
        <v>589803</v>
      </c>
      <c r="I35" s="24">
        <v>594187</v>
      </c>
      <c r="J35" s="24">
        <v>1764924</v>
      </c>
      <c r="K35" s="24">
        <v>474965</v>
      </c>
      <c r="L35" s="24">
        <v>497868</v>
      </c>
      <c r="M35" s="24">
        <v>488586</v>
      </c>
      <c r="N35" s="24">
        <v>1461419</v>
      </c>
      <c r="O35" s="24"/>
      <c r="P35" s="24"/>
      <c r="Q35" s="24"/>
      <c r="R35" s="24"/>
      <c r="S35" s="24"/>
      <c r="T35" s="24"/>
      <c r="U35" s="24"/>
      <c r="V35" s="24"/>
      <c r="W35" s="24">
        <v>3226343</v>
      </c>
      <c r="X35" s="24">
        <v>3245850</v>
      </c>
      <c r="Y35" s="24">
        <v>-19507</v>
      </c>
      <c r="Z35" s="6">
        <v>-0.6</v>
      </c>
      <c r="AA35" s="22">
        <v>6491700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>
        <v>-945</v>
      </c>
      <c r="M37" s="27"/>
      <c r="N37" s="27">
        <v>-945</v>
      </c>
      <c r="O37" s="27"/>
      <c r="P37" s="27"/>
      <c r="Q37" s="27"/>
      <c r="R37" s="27"/>
      <c r="S37" s="27"/>
      <c r="T37" s="27"/>
      <c r="U37" s="27"/>
      <c r="V37" s="27"/>
      <c r="W37" s="27">
        <v>-945</v>
      </c>
      <c r="X37" s="27"/>
      <c r="Y37" s="27">
        <v>-945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12597443</v>
      </c>
      <c r="D38" s="19">
        <f>SUM(D39:D41)</f>
        <v>0</v>
      </c>
      <c r="E38" s="20">
        <f t="shared" si="7"/>
        <v>13177831</v>
      </c>
      <c r="F38" s="21">
        <f t="shared" si="7"/>
        <v>13177831</v>
      </c>
      <c r="G38" s="21">
        <f t="shared" si="7"/>
        <v>1400504</v>
      </c>
      <c r="H38" s="21">
        <f t="shared" si="7"/>
        <v>1853230</v>
      </c>
      <c r="I38" s="21">
        <f t="shared" si="7"/>
        <v>826725</v>
      </c>
      <c r="J38" s="21">
        <f t="shared" si="7"/>
        <v>4080459</v>
      </c>
      <c r="K38" s="21">
        <f t="shared" si="7"/>
        <v>1039071</v>
      </c>
      <c r="L38" s="21">
        <f t="shared" si="7"/>
        <v>1378816</v>
      </c>
      <c r="M38" s="21">
        <f t="shared" si="7"/>
        <v>1521905</v>
      </c>
      <c r="N38" s="21">
        <f t="shared" si="7"/>
        <v>3939792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8020251</v>
      </c>
      <c r="X38" s="21">
        <f t="shared" si="7"/>
        <v>6588918</v>
      </c>
      <c r="Y38" s="21">
        <f t="shared" si="7"/>
        <v>1431333</v>
      </c>
      <c r="Z38" s="4">
        <f>+IF(X38&lt;&gt;0,+(Y38/X38)*100,0)</f>
        <v>21.723339097557446</v>
      </c>
      <c r="AA38" s="19">
        <f>SUM(AA39:AA41)</f>
        <v>13177831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12597443</v>
      </c>
      <c r="D40" s="22"/>
      <c r="E40" s="23">
        <v>13177831</v>
      </c>
      <c r="F40" s="24">
        <v>13177831</v>
      </c>
      <c r="G40" s="24">
        <v>1400504</v>
      </c>
      <c r="H40" s="24">
        <v>1853230</v>
      </c>
      <c r="I40" s="24">
        <v>826725</v>
      </c>
      <c r="J40" s="24">
        <v>4080459</v>
      </c>
      <c r="K40" s="24">
        <v>1039071</v>
      </c>
      <c r="L40" s="24">
        <v>1378816</v>
      </c>
      <c r="M40" s="24">
        <v>1521905</v>
      </c>
      <c r="N40" s="24">
        <v>3939792</v>
      </c>
      <c r="O40" s="24"/>
      <c r="P40" s="24"/>
      <c r="Q40" s="24"/>
      <c r="R40" s="24"/>
      <c r="S40" s="24"/>
      <c r="T40" s="24"/>
      <c r="U40" s="24"/>
      <c r="V40" s="24"/>
      <c r="W40" s="24">
        <v>8020251</v>
      </c>
      <c r="X40" s="24">
        <v>6588918</v>
      </c>
      <c r="Y40" s="24">
        <v>1431333</v>
      </c>
      <c r="Z40" s="6">
        <v>21.72</v>
      </c>
      <c r="AA40" s="22">
        <v>13177831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159545145</v>
      </c>
      <c r="D42" s="19">
        <f>SUM(D43:D46)</f>
        <v>0</v>
      </c>
      <c r="E42" s="20">
        <f t="shared" si="8"/>
        <v>118377917</v>
      </c>
      <c r="F42" s="21">
        <f t="shared" si="8"/>
        <v>118377917</v>
      </c>
      <c r="G42" s="21">
        <f t="shared" si="8"/>
        <v>10439538</v>
      </c>
      <c r="H42" s="21">
        <f t="shared" si="8"/>
        <v>8727573</v>
      </c>
      <c r="I42" s="21">
        <f t="shared" si="8"/>
        <v>8273958</v>
      </c>
      <c r="J42" s="21">
        <f t="shared" si="8"/>
        <v>27441069</v>
      </c>
      <c r="K42" s="21">
        <f t="shared" si="8"/>
        <v>10130588</v>
      </c>
      <c r="L42" s="21">
        <f t="shared" si="8"/>
        <v>10868437</v>
      </c>
      <c r="M42" s="21">
        <f t="shared" si="8"/>
        <v>8385695</v>
      </c>
      <c r="N42" s="21">
        <f t="shared" si="8"/>
        <v>29384720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56825789</v>
      </c>
      <c r="X42" s="21">
        <f t="shared" si="8"/>
        <v>57076524</v>
      </c>
      <c r="Y42" s="21">
        <f t="shared" si="8"/>
        <v>-250735</v>
      </c>
      <c r="Z42" s="4">
        <f>+IF(X42&lt;&gt;0,+(Y42/X42)*100,0)</f>
        <v>-0.4392961982057632</v>
      </c>
      <c r="AA42" s="19">
        <f>SUM(AA43:AA46)</f>
        <v>118377917</v>
      </c>
    </row>
    <row r="43" spans="1:27" ht="13.5">
      <c r="A43" s="5" t="s">
        <v>47</v>
      </c>
      <c r="B43" s="3"/>
      <c r="C43" s="22">
        <v>63915538</v>
      </c>
      <c r="D43" s="22"/>
      <c r="E43" s="23">
        <v>62345639</v>
      </c>
      <c r="F43" s="24">
        <v>62345639</v>
      </c>
      <c r="G43" s="24">
        <v>6898160</v>
      </c>
      <c r="H43" s="24">
        <v>7338955</v>
      </c>
      <c r="I43" s="24">
        <v>6687026</v>
      </c>
      <c r="J43" s="24">
        <v>20924141</v>
      </c>
      <c r="K43" s="24">
        <v>4624703</v>
      </c>
      <c r="L43" s="24">
        <v>4472168</v>
      </c>
      <c r="M43" s="24">
        <v>4826964</v>
      </c>
      <c r="N43" s="24">
        <v>13923835</v>
      </c>
      <c r="O43" s="24"/>
      <c r="P43" s="24"/>
      <c r="Q43" s="24"/>
      <c r="R43" s="24"/>
      <c r="S43" s="24"/>
      <c r="T43" s="24"/>
      <c r="U43" s="24"/>
      <c r="V43" s="24"/>
      <c r="W43" s="24">
        <v>34847976</v>
      </c>
      <c r="X43" s="24">
        <v>30812562</v>
      </c>
      <c r="Y43" s="24">
        <v>4035414</v>
      </c>
      <c r="Z43" s="6">
        <v>13.1</v>
      </c>
      <c r="AA43" s="22">
        <v>62345639</v>
      </c>
    </row>
    <row r="44" spans="1:27" ht="13.5">
      <c r="A44" s="5" t="s">
        <v>48</v>
      </c>
      <c r="B44" s="3"/>
      <c r="C44" s="22">
        <v>40088259</v>
      </c>
      <c r="D44" s="22"/>
      <c r="E44" s="23">
        <v>38711302</v>
      </c>
      <c r="F44" s="24">
        <v>38711302</v>
      </c>
      <c r="G44" s="24">
        <v>2460248</v>
      </c>
      <c r="H44" s="24">
        <v>395113</v>
      </c>
      <c r="I44" s="24">
        <v>448981</v>
      </c>
      <c r="J44" s="24">
        <v>3304342</v>
      </c>
      <c r="K44" s="24">
        <v>4497849</v>
      </c>
      <c r="L44" s="24">
        <v>5509962</v>
      </c>
      <c r="M44" s="24">
        <v>2562972</v>
      </c>
      <c r="N44" s="24">
        <v>12570783</v>
      </c>
      <c r="O44" s="24"/>
      <c r="P44" s="24"/>
      <c r="Q44" s="24"/>
      <c r="R44" s="24"/>
      <c r="S44" s="24"/>
      <c r="T44" s="24"/>
      <c r="U44" s="24"/>
      <c r="V44" s="24"/>
      <c r="W44" s="24">
        <v>15875125</v>
      </c>
      <c r="X44" s="24">
        <v>18917358</v>
      </c>
      <c r="Y44" s="24">
        <v>-3042233</v>
      </c>
      <c r="Z44" s="6">
        <v>-16.08</v>
      </c>
      <c r="AA44" s="22">
        <v>38711302</v>
      </c>
    </row>
    <row r="45" spans="1:27" ht="13.5">
      <c r="A45" s="5" t="s">
        <v>49</v>
      </c>
      <c r="B45" s="3"/>
      <c r="C45" s="25">
        <v>6047155</v>
      </c>
      <c r="D45" s="25"/>
      <c r="E45" s="26">
        <v>7256945</v>
      </c>
      <c r="F45" s="27">
        <v>7256945</v>
      </c>
      <c r="G45" s="27">
        <v>545398</v>
      </c>
      <c r="H45" s="27">
        <v>432717</v>
      </c>
      <c r="I45" s="27">
        <v>576051</v>
      </c>
      <c r="J45" s="27">
        <v>1554166</v>
      </c>
      <c r="K45" s="27">
        <v>468092</v>
      </c>
      <c r="L45" s="27">
        <v>398213</v>
      </c>
      <c r="M45" s="27">
        <v>418111</v>
      </c>
      <c r="N45" s="27">
        <v>1284416</v>
      </c>
      <c r="O45" s="27"/>
      <c r="P45" s="27"/>
      <c r="Q45" s="27"/>
      <c r="R45" s="27"/>
      <c r="S45" s="27"/>
      <c r="T45" s="27"/>
      <c r="U45" s="27"/>
      <c r="V45" s="27"/>
      <c r="W45" s="27">
        <v>2838582</v>
      </c>
      <c r="X45" s="27">
        <v>3474906</v>
      </c>
      <c r="Y45" s="27">
        <v>-636324</v>
      </c>
      <c r="Z45" s="7">
        <v>-18.31</v>
      </c>
      <c r="AA45" s="25">
        <v>7256945</v>
      </c>
    </row>
    <row r="46" spans="1:27" ht="13.5">
      <c r="A46" s="5" t="s">
        <v>50</v>
      </c>
      <c r="B46" s="3"/>
      <c r="C46" s="22">
        <v>49494193</v>
      </c>
      <c r="D46" s="22"/>
      <c r="E46" s="23">
        <v>10064031</v>
      </c>
      <c r="F46" s="24">
        <v>10064031</v>
      </c>
      <c r="G46" s="24">
        <v>535732</v>
      </c>
      <c r="H46" s="24">
        <v>560788</v>
      </c>
      <c r="I46" s="24">
        <v>561900</v>
      </c>
      <c r="J46" s="24">
        <v>1658420</v>
      </c>
      <c r="K46" s="24">
        <v>539944</v>
      </c>
      <c r="L46" s="24">
        <v>488094</v>
      </c>
      <c r="M46" s="24">
        <v>577648</v>
      </c>
      <c r="N46" s="24">
        <v>1605686</v>
      </c>
      <c r="O46" s="24"/>
      <c r="P46" s="24"/>
      <c r="Q46" s="24"/>
      <c r="R46" s="24"/>
      <c r="S46" s="24"/>
      <c r="T46" s="24"/>
      <c r="U46" s="24"/>
      <c r="V46" s="24"/>
      <c r="W46" s="24">
        <v>3264106</v>
      </c>
      <c r="X46" s="24">
        <v>3871698</v>
      </c>
      <c r="Y46" s="24">
        <v>-607592</v>
      </c>
      <c r="Z46" s="6">
        <v>-15.69</v>
      </c>
      <c r="AA46" s="22">
        <v>10064031</v>
      </c>
    </row>
    <row r="47" spans="1:27" ht="13.5">
      <c r="A47" s="2" t="s">
        <v>51</v>
      </c>
      <c r="B47" s="8" t="s">
        <v>52</v>
      </c>
      <c r="C47" s="19">
        <v>236950</v>
      </c>
      <c r="D47" s="19"/>
      <c r="E47" s="20">
        <v>234733</v>
      </c>
      <c r="F47" s="21">
        <v>234733</v>
      </c>
      <c r="G47" s="21">
        <v>10983</v>
      </c>
      <c r="H47" s="21">
        <v>12680</v>
      </c>
      <c r="I47" s="21">
        <v>4182</v>
      </c>
      <c r="J47" s="21">
        <v>27845</v>
      </c>
      <c r="K47" s="21">
        <v>16924</v>
      </c>
      <c r="L47" s="21">
        <v>23393</v>
      </c>
      <c r="M47" s="21">
        <v>11928</v>
      </c>
      <c r="N47" s="21">
        <v>52245</v>
      </c>
      <c r="O47" s="21"/>
      <c r="P47" s="21"/>
      <c r="Q47" s="21"/>
      <c r="R47" s="21"/>
      <c r="S47" s="21"/>
      <c r="T47" s="21"/>
      <c r="U47" s="21"/>
      <c r="V47" s="21"/>
      <c r="W47" s="21">
        <v>80090</v>
      </c>
      <c r="X47" s="21">
        <v>117366</v>
      </c>
      <c r="Y47" s="21">
        <v>-37276</v>
      </c>
      <c r="Z47" s="4">
        <v>-31.76</v>
      </c>
      <c r="AA47" s="19">
        <v>234733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289982492</v>
      </c>
      <c r="D48" s="40">
        <f>+D28+D32+D38+D42+D47</f>
        <v>0</v>
      </c>
      <c r="E48" s="41">
        <f t="shared" si="9"/>
        <v>209794963</v>
      </c>
      <c r="F48" s="42">
        <f t="shared" si="9"/>
        <v>209794963</v>
      </c>
      <c r="G48" s="42">
        <f t="shared" si="9"/>
        <v>19442411</v>
      </c>
      <c r="H48" s="42">
        <f t="shared" si="9"/>
        <v>18383837</v>
      </c>
      <c r="I48" s="42">
        <f t="shared" si="9"/>
        <v>15419593</v>
      </c>
      <c r="J48" s="42">
        <f t="shared" si="9"/>
        <v>53245841</v>
      </c>
      <c r="K48" s="42">
        <f t="shared" si="9"/>
        <v>19246035</v>
      </c>
      <c r="L48" s="42">
        <f t="shared" si="9"/>
        <v>22061308</v>
      </c>
      <c r="M48" s="42">
        <f t="shared" si="9"/>
        <v>19585619</v>
      </c>
      <c r="N48" s="42">
        <f t="shared" si="9"/>
        <v>60892962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114138803</v>
      </c>
      <c r="X48" s="42">
        <f t="shared" si="9"/>
        <v>99013894</v>
      </c>
      <c r="Y48" s="42">
        <f t="shared" si="9"/>
        <v>15124909</v>
      </c>
      <c r="Z48" s="43">
        <f>+IF(X48&lt;&gt;0,+(Y48/X48)*100,0)</f>
        <v>15.27554203655499</v>
      </c>
      <c r="AA48" s="40">
        <f>+AA28+AA32+AA38+AA42+AA47</f>
        <v>209794963</v>
      </c>
    </row>
    <row r="49" spans="1:27" ht="13.5">
      <c r="A49" s="14" t="s">
        <v>58</v>
      </c>
      <c r="B49" s="15"/>
      <c r="C49" s="44">
        <f aca="true" t="shared" si="10" ref="C49:Y49">+C25-C48</f>
        <v>-80814340</v>
      </c>
      <c r="D49" s="44">
        <f>+D25-D48</f>
        <v>0</v>
      </c>
      <c r="E49" s="45">
        <f t="shared" si="10"/>
        <v>20735858</v>
      </c>
      <c r="F49" s="46">
        <f t="shared" si="10"/>
        <v>20735858</v>
      </c>
      <c r="G49" s="46">
        <f t="shared" si="10"/>
        <v>40006593</v>
      </c>
      <c r="H49" s="46">
        <f t="shared" si="10"/>
        <v>-7873040</v>
      </c>
      <c r="I49" s="46">
        <f t="shared" si="10"/>
        <v>-3577025</v>
      </c>
      <c r="J49" s="46">
        <f t="shared" si="10"/>
        <v>28556528</v>
      </c>
      <c r="K49" s="46">
        <f t="shared" si="10"/>
        <v>-8124801</v>
      </c>
      <c r="L49" s="46">
        <f t="shared" si="10"/>
        <v>-2874608</v>
      </c>
      <c r="M49" s="46">
        <f t="shared" si="10"/>
        <v>-9732201</v>
      </c>
      <c r="N49" s="46">
        <f t="shared" si="10"/>
        <v>-20731610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7824918</v>
      </c>
      <c r="X49" s="46">
        <f>IF(F25=F48,0,X25-X48)</f>
        <v>36239977</v>
      </c>
      <c r="Y49" s="46">
        <f t="shared" si="10"/>
        <v>-28415059</v>
      </c>
      <c r="Z49" s="47">
        <f>+IF(X49&lt;&gt;0,+(Y49/X49)*100,0)</f>
        <v>-78.4080492104065</v>
      </c>
      <c r="AA49" s="44">
        <f>+AA25-AA48</f>
        <v>20735858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22925772</v>
      </c>
      <c r="D5" s="19">
        <f>SUM(D6:D8)</f>
        <v>0</v>
      </c>
      <c r="E5" s="20">
        <f t="shared" si="0"/>
        <v>22426750</v>
      </c>
      <c r="F5" s="21">
        <f t="shared" si="0"/>
        <v>22426750</v>
      </c>
      <c r="G5" s="21">
        <f t="shared" si="0"/>
        <v>5241449</v>
      </c>
      <c r="H5" s="21">
        <f t="shared" si="0"/>
        <v>1078909</v>
      </c>
      <c r="I5" s="21">
        <f t="shared" si="0"/>
        <v>60262</v>
      </c>
      <c r="J5" s="21">
        <f t="shared" si="0"/>
        <v>6380620</v>
      </c>
      <c r="K5" s="21">
        <f t="shared" si="0"/>
        <v>6806352</v>
      </c>
      <c r="L5" s="21">
        <f t="shared" si="0"/>
        <v>138338</v>
      </c>
      <c r="M5" s="21">
        <f t="shared" si="0"/>
        <v>123050</v>
      </c>
      <c r="N5" s="21">
        <f t="shared" si="0"/>
        <v>7067740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13448360</v>
      </c>
      <c r="X5" s="21">
        <f t="shared" si="0"/>
        <v>11684207</v>
      </c>
      <c r="Y5" s="21">
        <f t="shared" si="0"/>
        <v>1764153</v>
      </c>
      <c r="Z5" s="4">
        <f>+IF(X5&lt;&gt;0,+(Y5/X5)*100,0)</f>
        <v>15.098611313544854</v>
      </c>
      <c r="AA5" s="19">
        <f>SUM(AA6:AA8)</f>
        <v>22426750</v>
      </c>
    </row>
    <row r="6" spans="1:27" ht="13.5">
      <c r="A6" s="5" t="s">
        <v>33</v>
      </c>
      <c r="B6" s="3"/>
      <c r="C6" s="22">
        <v>1029358</v>
      </c>
      <c r="D6" s="22"/>
      <c r="E6" s="23"/>
      <c r="F6" s="24"/>
      <c r="G6" s="24">
        <v>2715</v>
      </c>
      <c r="H6" s="24">
        <v>2581</v>
      </c>
      <c r="I6" s="24">
        <v>3504</v>
      </c>
      <c r="J6" s="24">
        <v>8800</v>
      </c>
      <c r="K6" s="24">
        <v>4972</v>
      </c>
      <c r="L6" s="24">
        <v>4890</v>
      </c>
      <c r="M6" s="24">
        <v>-664</v>
      </c>
      <c r="N6" s="24">
        <v>9198</v>
      </c>
      <c r="O6" s="24"/>
      <c r="P6" s="24"/>
      <c r="Q6" s="24"/>
      <c r="R6" s="24"/>
      <c r="S6" s="24"/>
      <c r="T6" s="24"/>
      <c r="U6" s="24"/>
      <c r="V6" s="24"/>
      <c r="W6" s="24">
        <v>17998</v>
      </c>
      <c r="X6" s="24"/>
      <c r="Y6" s="24">
        <v>17998</v>
      </c>
      <c r="Z6" s="6">
        <v>0</v>
      </c>
      <c r="AA6" s="22"/>
    </row>
    <row r="7" spans="1:27" ht="13.5">
      <c r="A7" s="5" t="s">
        <v>34</v>
      </c>
      <c r="B7" s="3"/>
      <c r="C7" s="25">
        <v>21408338</v>
      </c>
      <c r="D7" s="25"/>
      <c r="E7" s="26">
        <v>22301750</v>
      </c>
      <c r="F7" s="27">
        <v>22301750</v>
      </c>
      <c r="G7" s="27">
        <v>5206625</v>
      </c>
      <c r="H7" s="27">
        <v>1044798</v>
      </c>
      <c r="I7" s="27">
        <v>53852</v>
      </c>
      <c r="J7" s="27">
        <v>6305275</v>
      </c>
      <c r="K7" s="27">
        <v>6770192</v>
      </c>
      <c r="L7" s="27">
        <v>116110</v>
      </c>
      <c r="M7" s="27">
        <v>120387</v>
      </c>
      <c r="N7" s="27">
        <v>7006689</v>
      </c>
      <c r="O7" s="27"/>
      <c r="P7" s="27"/>
      <c r="Q7" s="27"/>
      <c r="R7" s="27"/>
      <c r="S7" s="27"/>
      <c r="T7" s="27"/>
      <c r="U7" s="27"/>
      <c r="V7" s="27"/>
      <c r="W7" s="27">
        <v>13311964</v>
      </c>
      <c r="X7" s="27">
        <v>11488457</v>
      </c>
      <c r="Y7" s="27">
        <v>1823507</v>
      </c>
      <c r="Z7" s="7">
        <v>15.87</v>
      </c>
      <c r="AA7" s="25">
        <v>22301750</v>
      </c>
    </row>
    <row r="8" spans="1:27" ht="13.5">
      <c r="A8" s="5" t="s">
        <v>35</v>
      </c>
      <c r="B8" s="3"/>
      <c r="C8" s="22">
        <v>488076</v>
      </c>
      <c r="D8" s="22"/>
      <c r="E8" s="23">
        <v>125000</v>
      </c>
      <c r="F8" s="24">
        <v>125000</v>
      </c>
      <c r="G8" s="24">
        <v>32109</v>
      </c>
      <c r="H8" s="24">
        <v>31530</v>
      </c>
      <c r="I8" s="24">
        <v>2906</v>
      </c>
      <c r="J8" s="24">
        <v>66545</v>
      </c>
      <c r="K8" s="24">
        <v>31188</v>
      </c>
      <c r="L8" s="24">
        <v>17338</v>
      </c>
      <c r="M8" s="24">
        <v>3327</v>
      </c>
      <c r="N8" s="24">
        <v>51853</v>
      </c>
      <c r="O8" s="24"/>
      <c r="P8" s="24"/>
      <c r="Q8" s="24"/>
      <c r="R8" s="24"/>
      <c r="S8" s="24"/>
      <c r="T8" s="24"/>
      <c r="U8" s="24"/>
      <c r="V8" s="24"/>
      <c r="W8" s="24">
        <v>118398</v>
      </c>
      <c r="X8" s="24">
        <v>195750</v>
      </c>
      <c r="Y8" s="24">
        <v>-77352</v>
      </c>
      <c r="Z8" s="6">
        <v>-39.52</v>
      </c>
      <c r="AA8" s="22">
        <v>125000</v>
      </c>
    </row>
    <row r="9" spans="1:27" ht="13.5">
      <c r="A9" s="2" t="s">
        <v>36</v>
      </c>
      <c r="B9" s="3"/>
      <c r="C9" s="19">
        <f aca="true" t="shared" si="1" ref="C9:Y9">SUM(C10:C14)</f>
        <v>934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238</v>
      </c>
      <c r="H9" s="21">
        <f t="shared" si="1"/>
        <v>2371</v>
      </c>
      <c r="I9" s="21">
        <f t="shared" si="1"/>
        <v>4413</v>
      </c>
      <c r="J9" s="21">
        <f t="shared" si="1"/>
        <v>7022</v>
      </c>
      <c r="K9" s="21">
        <f t="shared" si="1"/>
        <v>2102</v>
      </c>
      <c r="L9" s="21">
        <f t="shared" si="1"/>
        <v>5165</v>
      </c>
      <c r="M9" s="21">
        <f t="shared" si="1"/>
        <v>1306</v>
      </c>
      <c r="N9" s="21">
        <f t="shared" si="1"/>
        <v>8573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15595</v>
      </c>
      <c r="X9" s="21">
        <f t="shared" si="1"/>
        <v>0</v>
      </c>
      <c r="Y9" s="21">
        <f t="shared" si="1"/>
        <v>15595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>
        <v>934</v>
      </c>
      <c r="D10" s="22"/>
      <c r="E10" s="23"/>
      <c r="F10" s="24"/>
      <c r="G10" s="24">
        <v>90</v>
      </c>
      <c r="H10" s="24">
        <v>158</v>
      </c>
      <c r="I10" s="24">
        <v>311</v>
      </c>
      <c r="J10" s="24">
        <v>559</v>
      </c>
      <c r="K10" s="24">
        <v>579</v>
      </c>
      <c r="L10" s="24">
        <v>4712</v>
      </c>
      <c r="M10" s="24">
        <v>79</v>
      </c>
      <c r="N10" s="24">
        <v>5370</v>
      </c>
      <c r="O10" s="24"/>
      <c r="P10" s="24"/>
      <c r="Q10" s="24"/>
      <c r="R10" s="24"/>
      <c r="S10" s="24"/>
      <c r="T10" s="24"/>
      <c r="U10" s="24"/>
      <c r="V10" s="24"/>
      <c r="W10" s="24">
        <v>5929</v>
      </c>
      <c r="X10" s="24"/>
      <c r="Y10" s="24">
        <v>5929</v>
      </c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>
        <v>148</v>
      </c>
      <c r="H11" s="24">
        <v>2213</v>
      </c>
      <c r="I11" s="24">
        <v>4102</v>
      </c>
      <c r="J11" s="24">
        <v>6463</v>
      </c>
      <c r="K11" s="24">
        <v>1523</v>
      </c>
      <c r="L11" s="24">
        <v>453</v>
      </c>
      <c r="M11" s="24">
        <v>1227</v>
      </c>
      <c r="N11" s="24">
        <v>3203</v>
      </c>
      <c r="O11" s="24"/>
      <c r="P11" s="24"/>
      <c r="Q11" s="24"/>
      <c r="R11" s="24"/>
      <c r="S11" s="24"/>
      <c r="T11" s="24"/>
      <c r="U11" s="24"/>
      <c r="V11" s="24"/>
      <c r="W11" s="24">
        <v>9666</v>
      </c>
      <c r="X11" s="24"/>
      <c r="Y11" s="24">
        <v>9666</v>
      </c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1465858</v>
      </c>
      <c r="D15" s="19">
        <f>SUM(D16:D18)</f>
        <v>0</v>
      </c>
      <c r="E15" s="20">
        <f t="shared" si="2"/>
        <v>1088250</v>
      </c>
      <c r="F15" s="21">
        <f t="shared" si="2"/>
        <v>1088250</v>
      </c>
      <c r="G15" s="21">
        <f t="shared" si="2"/>
        <v>125597</v>
      </c>
      <c r="H15" s="21">
        <f t="shared" si="2"/>
        <v>42368</v>
      </c>
      <c r="I15" s="21">
        <f t="shared" si="2"/>
        <v>44324</v>
      </c>
      <c r="J15" s="21">
        <f t="shared" si="2"/>
        <v>212289</v>
      </c>
      <c r="K15" s="21">
        <f t="shared" si="2"/>
        <v>38610</v>
      </c>
      <c r="L15" s="21">
        <f t="shared" si="2"/>
        <v>39198</v>
      </c>
      <c r="M15" s="21">
        <f t="shared" si="2"/>
        <v>46871</v>
      </c>
      <c r="N15" s="21">
        <f t="shared" si="2"/>
        <v>124679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336968</v>
      </c>
      <c r="X15" s="21">
        <f t="shared" si="2"/>
        <v>732667</v>
      </c>
      <c r="Y15" s="21">
        <f t="shared" si="2"/>
        <v>-395699</v>
      </c>
      <c r="Z15" s="4">
        <f>+IF(X15&lt;&gt;0,+(Y15/X15)*100,0)</f>
        <v>-54.00802820380882</v>
      </c>
      <c r="AA15" s="19">
        <f>SUM(AA16:AA18)</f>
        <v>1088250</v>
      </c>
    </row>
    <row r="16" spans="1:27" ht="13.5">
      <c r="A16" s="5" t="s">
        <v>43</v>
      </c>
      <c r="B16" s="3"/>
      <c r="C16" s="22">
        <v>121136</v>
      </c>
      <c r="D16" s="22"/>
      <c r="E16" s="23">
        <v>1088250</v>
      </c>
      <c r="F16" s="24">
        <v>1088250</v>
      </c>
      <c r="G16" s="24"/>
      <c r="H16" s="24"/>
      <c r="I16" s="24"/>
      <c r="J16" s="24"/>
      <c r="K16" s="24"/>
      <c r="L16" s="24"/>
      <c r="M16" s="24">
        <v>7739</v>
      </c>
      <c r="N16" s="24">
        <v>7739</v>
      </c>
      <c r="O16" s="24"/>
      <c r="P16" s="24"/>
      <c r="Q16" s="24"/>
      <c r="R16" s="24"/>
      <c r="S16" s="24"/>
      <c r="T16" s="24"/>
      <c r="U16" s="24"/>
      <c r="V16" s="24"/>
      <c r="W16" s="24">
        <v>7739</v>
      </c>
      <c r="X16" s="24">
        <v>732667</v>
      </c>
      <c r="Y16" s="24">
        <v>-724928</v>
      </c>
      <c r="Z16" s="6">
        <v>-98.94</v>
      </c>
      <c r="AA16" s="22">
        <v>1088250</v>
      </c>
    </row>
    <row r="17" spans="1:27" ht="13.5">
      <c r="A17" s="5" t="s">
        <v>44</v>
      </c>
      <c r="B17" s="3"/>
      <c r="C17" s="22">
        <v>759962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584760</v>
      </c>
      <c r="D18" s="22"/>
      <c r="E18" s="23"/>
      <c r="F18" s="24"/>
      <c r="G18" s="24">
        <v>125597</v>
      </c>
      <c r="H18" s="24">
        <v>42368</v>
      </c>
      <c r="I18" s="24">
        <v>44324</v>
      </c>
      <c r="J18" s="24">
        <v>212289</v>
      </c>
      <c r="K18" s="24">
        <v>38610</v>
      </c>
      <c r="L18" s="24">
        <v>39198</v>
      </c>
      <c r="M18" s="24">
        <v>39132</v>
      </c>
      <c r="N18" s="24">
        <v>116940</v>
      </c>
      <c r="O18" s="24"/>
      <c r="P18" s="24"/>
      <c r="Q18" s="24"/>
      <c r="R18" s="24"/>
      <c r="S18" s="24"/>
      <c r="T18" s="24"/>
      <c r="U18" s="24"/>
      <c r="V18" s="24"/>
      <c r="W18" s="24">
        <v>329229</v>
      </c>
      <c r="X18" s="24"/>
      <c r="Y18" s="24">
        <v>329229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9267601</v>
      </c>
      <c r="D19" s="19">
        <f>SUM(D20:D23)</f>
        <v>0</v>
      </c>
      <c r="E19" s="20">
        <f t="shared" si="3"/>
        <v>21968250</v>
      </c>
      <c r="F19" s="21">
        <f t="shared" si="3"/>
        <v>21968250</v>
      </c>
      <c r="G19" s="21">
        <f t="shared" si="3"/>
        <v>1022672</v>
      </c>
      <c r="H19" s="21">
        <f t="shared" si="3"/>
        <v>1134697</v>
      </c>
      <c r="I19" s="21">
        <f t="shared" si="3"/>
        <v>897790</v>
      </c>
      <c r="J19" s="21">
        <f t="shared" si="3"/>
        <v>3055159</v>
      </c>
      <c r="K19" s="21">
        <f t="shared" si="3"/>
        <v>1103718</v>
      </c>
      <c r="L19" s="21">
        <f t="shared" si="3"/>
        <v>1026385</v>
      </c>
      <c r="M19" s="21">
        <f t="shared" si="3"/>
        <v>1155341</v>
      </c>
      <c r="N19" s="21">
        <f t="shared" si="3"/>
        <v>3285444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6340603</v>
      </c>
      <c r="X19" s="21">
        <f t="shared" si="3"/>
        <v>7020722</v>
      </c>
      <c r="Y19" s="21">
        <f t="shared" si="3"/>
        <v>-680119</v>
      </c>
      <c r="Z19" s="4">
        <f>+IF(X19&lt;&gt;0,+(Y19/X19)*100,0)</f>
        <v>-9.687308513283961</v>
      </c>
      <c r="AA19" s="19">
        <f>SUM(AA20:AA23)</f>
        <v>21968250</v>
      </c>
    </row>
    <row r="20" spans="1:27" ht="13.5">
      <c r="A20" s="5" t="s">
        <v>47</v>
      </c>
      <c r="B20" s="3"/>
      <c r="C20" s="22">
        <v>2466036</v>
      </c>
      <c r="D20" s="22"/>
      <c r="E20" s="23">
        <v>5808163</v>
      </c>
      <c r="F20" s="24">
        <v>5808163</v>
      </c>
      <c r="G20" s="24">
        <v>434315</v>
      </c>
      <c r="H20" s="24">
        <v>531556</v>
      </c>
      <c r="I20" s="24">
        <v>363129</v>
      </c>
      <c r="J20" s="24">
        <v>1329000</v>
      </c>
      <c r="K20" s="24">
        <v>470404</v>
      </c>
      <c r="L20" s="24">
        <v>388547</v>
      </c>
      <c r="M20" s="24">
        <v>465604</v>
      </c>
      <c r="N20" s="24">
        <v>1324555</v>
      </c>
      <c r="O20" s="24"/>
      <c r="P20" s="24"/>
      <c r="Q20" s="24"/>
      <c r="R20" s="24"/>
      <c r="S20" s="24"/>
      <c r="T20" s="24"/>
      <c r="U20" s="24"/>
      <c r="V20" s="24"/>
      <c r="W20" s="24">
        <v>2653555</v>
      </c>
      <c r="X20" s="24">
        <v>2659000</v>
      </c>
      <c r="Y20" s="24">
        <v>-5445</v>
      </c>
      <c r="Z20" s="6">
        <v>-0.2</v>
      </c>
      <c r="AA20" s="22">
        <v>5808163</v>
      </c>
    </row>
    <row r="21" spans="1:27" ht="13.5">
      <c r="A21" s="5" t="s">
        <v>48</v>
      </c>
      <c r="B21" s="3"/>
      <c r="C21" s="22">
        <v>3697953</v>
      </c>
      <c r="D21" s="22"/>
      <c r="E21" s="23">
        <v>12878837</v>
      </c>
      <c r="F21" s="24">
        <v>12878837</v>
      </c>
      <c r="G21" s="24">
        <v>303365</v>
      </c>
      <c r="H21" s="24">
        <v>317542</v>
      </c>
      <c r="I21" s="24">
        <v>285874</v>
      </c>
      <c r="J21" s="24">
        <v>906781</v>
      </c>
      <c r="K21" s="24">
        <v>347070</v>
      </c>
      <c r="L21" s="24">
        <v>351157</v>
      </c>
      <c r="M21" s="24">
        <v>403176</v>
      </c>
      <c r="N21" s="24">
        <v>1101403</v>
      </c>
      <c r="O21" s="24"/>
      <c r="P21" s="24"/>
      <c r="Q21" s="24"/>
      <c r="R21" s="24"/>
      <c r="S21" s="24"/>
      <c r="T21" s="24"/>
      <c r="U21" s="24"/>
      <c r="V21" s="24"/>
      <c r="W21" s="24">
        <v>2008184</v>
      </c>
      <c r="X21" s="24">
        <v>2723250</v>
      </c>
      <c r="Y21" s="24">
        <v>-715066</v>
      </c>
      <c r="Z21" s="6">
        <v>-26.26</v>
      </c>
      <c r="AA21" s="22">
        <v>12878837</v>
      </c>
    </row>
    <row r="22" spans="1:27" ht="13.5">
      <c r="A22" s="5" t="s">
        <v>49</v>
      </c>
      <c r="B22" s="3"/>
      <c r="C22" s="25">
        <v>1330235</v>
      </c>
      <c r="D22" s="25"/>
      <c r="E22" s="26">
        <v>1404750</v>
      </c>
      <c r="F22" s="27">
        <v>1404750</v>
      </c>
      <c r="G22" s="27">
        <v>120928</v>
      </c>
      <c r="H22" s="27">
        <v>121421</v>
      </c>
      <c r="I22" s="27">
        <v>97808</v>
      </c>
      <c r="J22" s="27">
        <v>340157</v>
      </c>
      <c r="K22" s="27">
        <v>121206</v>
      </c>
      <c r="L22" s="27">
        <v>121253</v>
      </c>
      <c r="M22" s="27">
        <v>121679</v>
      </c>
      <c r="N22" s="27">
        <v>364138</v>
      </c>
      <c r="O22" s="27"/>
      <c r="P22" s="27"/>
      <c r="Q22" s="27"/>
      <c r="R22" s="27"/>
      <c r="S22" s="27"/>
      <c r="T22" s="27"/>
      <c r="U22" s="27"/>
      <c r="V22" s="27"/>
      <c r="W22" s="27">
        <v>704295</v>
      </c>
      <c r="X22" s="27">
        <v>702046</v>
      </c>
      <c r="Y22" s="27">
        <v>2249</v>
      </c>
      <c r="Z22" s="7">
        <v>0.32</v>
      </c>
      <c r="AA22" s="25">
        <v>1404750</v>
      </c>
    </row>
    <row r="23" spans="1:27" ht="13.5">
      <c r="A23" s="5" t="s">
        <v>50</v>
      </c>
      <c r="B23" s="3"/>
      <c r="C23" s="22">
        <v>1773377</v>
      </c>
      <c r="D23" s="22"/>
      <c r="E23" s="23">
        <v>1876500</v>
      </c>
      <c r="F23" s="24">
        <v>1876500</v>
      </c>
      <c r="G23" s="24">
        <v>164064</v>
      </c>
      <c r="H23" s="24">
        <v>164178</v>
      </c>
      <c r="I23" s="24">
        <v>150979</v>
      </c>
      <c r="J23" s="24">
        <v>479221</v>
      </c>
      <c r="K23" s="24">
        <v>165038</v>
      </c>
      <c r="L23" s="24">
        <v>165428</v>
      </c>
      <c r="M23" s="24">
        <v>164882</v>
      </c>
      <c r="N23" s="24">
        <v>495348</v>
      </c>
      <c r="O23" s="24"/>
      <c r="P23" s="24"/>
      <c r="Q23" s="24"/>
      <c r="R23" s="24"/>
      <c r="S23" s="24"/>
      <c r="T23" s="24"/>
      <c r="U23" s="24"/>
      <c r="V23" s="24"/>
      <c r="W23" s="24">
        <v>974569</v>
      </c>
      <c r="X23" s="24">
        <v>936426</v>
      </c>
      <c r="Y23" s="24">
        <v>38143</v>
      </c>
      <c r="Z23" s="6">
        <v>4.07</v>
      </c>
      <c r="AA23" s="22">
        <v>1876500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33660165</v>
      </c>
      <c r="D25" s="40">
        <f>+D5+D9+D15+D19+D24</f>
        <v>0</v>
      </c>
      <c r="E25" s="41">
        <f t="shared" si="4"/>
        <v>45483250</v>
      </c>
      <c r="F25" s="42">
        <f t="shared" si="4"/>
        <v>45483250</v>
      </c>
      <c r="G25" s="42">
        <f t="shared" si="4"/>
        <v>6389956</v>
      </c>
      <c r="H25" s="42">
        <f t="shared" si="4"/>
        <v>2258345</v>
      </c>
      <c r="I25" s="42">
        <f t="shared" si="4"/>
        <v>1006789</v>
      </c>
      <c r="J25" s="42">
        <f t="shared" si="4"/>
        <v>9655090</v>
      </c>
      <c r="K25" s="42">
        <f t="shared" si="4"/>
        <v>7950782</v>
      </c>
      <c r="L25" s="42">
        <f t="shared" si="4"/>
        <v>1209086</v>
      </c>
      <c r="M25" s="42">
        <f t="shared" si="4"/>
        <v>1326568</v>
      </c>
      <c r="N25" s="42">
        <f t="shared" si="4"/>
        <v>10486436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20141526</v>
      </c>
      <c r="X25" s="42">
        <f t="shared" si="4"/>
        <v>19437596</v>
      </c>
      <c r="Y25" s="42">
        <f t="shared" si="4"/>
        <v>703930</v>
      </c>
      <c r="Z25" s="43">
        <f>+IF(X25&lt;&gt;0,+(Y25/X25)*100,0)</f>
        <v>3.6214869369648386</v>
      </c>
      <c r="AA25" s="40">
        <f>+AA5+AA9+AA15+AA19+AA24</f>
        <v>45483250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26106449</v>
      </c>
      <c r="D28" s="19">
        <f>SUM(D29:D31)</f>
        <v>0</v>
      </c>
      <c r="E28" s="20">
        <f t="shared" si="5"/>
        <v>18145966</v>
      </c>
      <c r="F28" s="21">
        <f t="shared" si="5"/>
        <v>18145966</v>
      </c>
      <c r="G28" s="21">
        <f t="shared" si="5"/>
        <v>1358984</v>
      </c>
      <c r="H28" s="21">
        <f t="shared" si="5"/>
        <v>1364939</v>
      </c>
      <c r="I28" s="21">
        <f t="shared" si="5"/>
        <v>1708855</v>
      </c>
      <c r="J28" s="21">
        <f t="shared" si="5"/>
        <v>4432778</v>
      </c>
      <c r="K28" s="21">
        <f t="shared" si="5"/>
        <v>1379882</v>
      </c>
      <c r="L28" s="21">
        <f t="shared" si="5"/>
        <v>1575508</v>
      </c>
      <c r="M28" s="21">
        <f t="shared" si="5"/>
        <v>5108316</v>
      </c>
      <c r="N28" s="21">
        <f t="shared" si="5"/>
        <v>8063706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12496484</v>
      </c>
      <c r="X28" s="21">
        <f t="shared" si="5"/>
        <v>11020584</v>
      </c>
      <c r="Y28" s="21">
        <f t="shared" si="5"/>
        <v>1475900</v>
      </c>
      <c r="Z28" s="4">
        <f>+IF(X28&lt;&gt;0,+(Y28/X28)*100,0)</f>
        <v>13.392212245739426</v>
      </c>
      <c r="AA28" s="19">
        <f>SUM(AA29:AA31)</f>
        <v>18145966</v>
      </c>
    </row>
    <row r="29" spans="1:27" ht="13.5">
      <c r="A29" s="5" t="s">
        <v>33</v>
      </c>
      <c r="B29" s="3"/>
      <c r="C29" s="22">
        <v>7133240</v>
      </c>
      <c r="D29" s="22"/>
      <c r="E29" s="23">
        <v>7665303</v>
      </c>
      <c r="F29" s="24">
        <v>7665303</v>
      </c>
      <c r="G29" s="24">
        <v>725769</v>
      </c>
      <c r="H29" s="24">
        <v>743684</v>
      </c>
      <c r="I29" s="24">
        <v>794492</v>
      </c>
      <c r="J29" s="24">
        <v>2263945</v>
      </c>
      <c r="K29" s="24">
        <v>684525</v>
      </c>
      <c r="L29" s="24">
        <v>720728</v>
      </c>
      <c r="M29" s="24">
        <v>930884</v>
      </c>
      <c r="N29" s="24">
        <v>2336137</v>
      </c>
      <c r="O29" s="24"/>
      <c r="P29" s="24"/>
      <c r="Q29" s="24"/>
      <c r="R29" s="24"/>
      <c r="S29" s="24"/>
      <c r="T29" s="24"/>
      <c r="U29" s="24"/>
      <c r="V29" s="24"/>
      <c r="W29" s="24">
        <v>4600082</v>
      </c>
      <c r="X29" s="24">
        <v>3262250</v>
      </c>
      <c r="Y29" s="24">
        <v>1337832</v>
      </c>
      <c r="Z29" s="6">
        <v>41.01</v>
      </c>
      <c r="AA29" s="22">
        <v>7665303</v>
      </c>
    </row>
    <row r="30" spans="1:27" ht="13.5">
      <c r="A30" s="5" t="s">
        <v>34</v>
      </c>
      <c r="B30" s="3"/>
      <c r="C30" s="25">
        <v>15416452</v>
      </c>
      <c r="D30" s="25"/>
      <c r="E30" s="26">
        <v>6764232</v>
      </c>
      <c r="F30" s="27">
        <v>6764232</v>
      </c>
      <c r="G30" s="27">
        <v>469706</v>
      </c>
      <c r="H30" s="27">
        <v>463604</v>
      </c>
      <c r="I30" s="27">
        <v>746014</v>
      </c>
      <c r="J30" s="27">
        <v>1679324</v>
      </c>
      <c r="K30" s="27">
        <v>535373</v>
      </c>
      <c r="L30" s="27">
        <v>702782</v>
      </c>
      <c r="M30" s="27">
        <v>4012763</v>
      </c>
      <c r="N30" s="27">
        <v>5250918</v>
      </c>
      <c r="O30" s="27"/>
      <c r="P30" s="27"/>
      <c r="Q30" s="27"/>
      <c r="R30" s="27"/>
      <c r="S30" s="27"/>
      <c r="T30" s="27"/>
      <c r="U30" s="27"/>
      <c r="V30" s="27"/>
      <c r="W30" s="27">
        <v>6930242</v>
      </c>
      <c r="X30" s="27">
        <v>6033667</v>
      </c>
      <c r="Y30" s="27">
        <v>896575</v>
      </c>
      <c r="Z30" s="7">
        <v>14.86</v>
      </c>
      <c r="AA30" s="25">
        <v>6764232</v>
      </c>
    </row>
    <row r="31" spans="1:27" ht="13.5">
      <c r="A31" s="5" t="s">
        <v>35</v>
      </c>
      <c r="B31" s="3"/>
      <c r="C31" s="22">
        <v>3556757</v>
      </c>
      <c r="D31" s="22"/>
      <c r="E31" s="23">
        <v>3716431</v>
      </c>
      <c r="F31" s="24">
        <v>3716431</v>
      </c>
      <c r="G31" s="24">
        <v>163509</v>
      </c>
      <c r="H31" s="24">
        <v>157651</v>
      </c>
      <c r="I31" s="24">
        <v>168349</v>
      </c>
      <c r="J31" s="24">
        <v>489509</v>
      </c>
      <c r="K31" s="24">
        <v>159984</v>
      </c>
      <c r="L31" s="24">
        <v>151998</v>
      </c>
      <c r="M31" s="24">
        <v>164669</v>
      </c>
      <c r="N31" s="24">
        <v>476651</v>
      </c>
      <c r="O31" s="24"/>
      <c r="P31" s="24"/>
      <c r="Q31" s="24"/>
      <c r="R31" s="24"/>
      <c r="S31" s="24"/>
      <c r="T31" s="24"/>
      <c r="U31" s="24"/>
      <c r="V31" s="24"/>
      <c r="W31" s="24">
        <v>966160</v>
      </c>
      <c r="X31" s="24">
        <v>1724667</v>
      </c>
      <c r="Y31" s="24">
        <v>-758507</v>
      </c>
      <c r="Z31" s="6">
        <v>-43.98</v>
      </c>
      <c r="AA31" s="22">
        <v>3716431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4008454</v>
      </c>
      <c r="D38" s="19">
        <f>SUM(D39:D41)</f>
        <v>0</v>
      </c>
      <c r="E38" s="20">
        <f t="shared" si="7"/>
        <v>4795878</v>
      </c>
      <c r="F38" s="21">
        <f t="shared" si="7"/>
        <v>4795878</v>
      </c>
      <c r="G38" s="21">
        <f t="shared" si="7"/>
        <v>67280</v>
      </c>
      <c r="H38" s="21">
        <f t="shared" si="7"/>
        <v>75083</v>
      </c>
      <c r="I38" s="21">
        <f t="shared" si="7"/>
        <v>61746</v>
      </c>
      <c r="J38" s="21">
        <f t="shared" si="7"/>
        <v>204109</v>
      </c>
      <c r="K38" s="21">
        <f t="shared" si="7"/>
        <v>276246</v>
      </c>
      <c r="L38" s="21">
        <f t="shared" si="7"/>
        <v>58910</v>
      </c>
      <c r="M38" s="21">
        <f t="shared" si="7"/>
        <v>403234</v>
      </c>
      <c r="N38" s="21">
        <f t="shared" si="7"/>
        <v>738390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942499</v>
      </c>
      <c r="X38" s="21">
        <f t="shared" si="7"/>
        <v>1779666</v>
      </c>
      <c r="Y38" s="21">
        <f t="shared" si="7"/>
        <v>-837167</v>
      </c>
      <c r="Z38" s="4">
        <f>+IF(X38&lt;&gt;0,+(Y38/X38)*100,0)</f>
        <v>-47.040680667046516</v>
      </c>
      <c r="AA38" s="19">
        <f>SUM(AA39:AA41)</f>
        <v>4795878</v>
      </c>
    </row>
    <row r="39" spans="1:27" ht="13.5">
      <c r="A39" s="5" t="s">
        <v>43</v>
      </c>
      <c r="B39" s="3"/>
      <c r="C39" s="22">
        <v>846842</v>
      </c>
      <c r="D39" s="22"/>
      <c r="E39" s="23">
        <v>1596751</v>
      </c>
      <c r="F39" s="24">
        <v>1596751</v>
      </c>
      <c r="G39" s="24">
        <v>67280</v>
      </c>
      <c r="H39" s="24">
        <v>75083</v>
      </c>
      <c r="I39" s="24">
        <v>61746</v>
      </c>
      <c r="J39" s="24">
        <v>204109</v>
      </c>
      <c r="K39" s="24">
        <v>276246</v>
      </c>
      <c r="L39" s="24">
        <v>58910</v>
      </c>
      <c r="M39" s="24">
        <v>403234</v>
      </c>
      <c r="N39" s="24">
        <v>738390</v>
      </c>
      <c r="O39" s="24"/>
      <c r="P39" s="24"/>
      <c r="Q39" s="24"/>
      <c r="R39" s="24"/>
      <c r="S39" s="24"/>
      <c r="T39" s="24"/>
      <c r="U39" s="24"/>
      <c r="V39" s="24"/>
      <c r="W39" s="24">
        <v>942499</v>
      </c>
      <c r="X39" s="24">
        <v>848083</v>
      </c>
      <c r="Y39" s="24">
        <v>94416</v>
      </c>
      <c r="Z39" s="6">
        <v>11.13</v>
      </c>
      <c r="AA39" s="22">
        <v>1596751</v>
      </c>
    </row>
    <row r="40" spans="1:27" ht="13.5">
      <c r="A40" s="5" t="s">
        <v>44</v>
      </c>
      <c r="B40" s="3"/>
      <c r="C40" s="22">
        <v>3161612</v>
      </c>
      <c r="D40" s="22"/>
      <c r="E40" s="23">
        <v>3199127</v>
      </c>
      <c r="F40" s="24">
        <v>3199127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931583</v>
      </c>
      <c r="Y40" s="24">
        <v>-931583</v>
      </c>
      <c r="Z40" s="6">
        <v>-100</v>
      </c>
      <c r="AA40" s="22">
        <v>3199127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23563119</v>
      </c>
      <c r="D42" s="19">
        <f>SUM(D43:D46)</f>
        <v>0</v>
      </c>
      <c r="E42" s="20">
        <f t="shared" si="8"/>
        <v>14302156</v>
      </c>
      <c r="F42" s="21">
        <f t="shared" si="8"/>
        <v>14302156</v>
      </c>
      <c r="G42" s="21">
        <f t="shared" si="8"/>
        <v>910116</v>
      </c>
      <c r="H42" s="21">
        <f t="shared" si="8"/>
        <v>707252</v>
      </c>
      <c r="I42" s="21">
        <f t="shared" si="8"/>
        <v>567026</v>
      </c>
      <c r="J42" s="21">
        <f t="shared" si="8"/>
        <v>2184394</v>
      </c>
      <c r="K42" s="21">
        <f t="shared" si="8"/>
        <v>623933</v>
      </c>
      <c r="L42" s="21">
        <f t="shared" si="8"/>
        <v>1298599</v>
      </c>
      <c r="M42" s="21">
        <f t="shared" si="8"/>
        <v>789320</v>
      </c>
      <c r="N42" s="21">
        <f t="shared" si="8"/>
        <v>2711852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4896246</v>
      </c>
      <c r="X42" s="21">
        <f t="shared" si="8"/>
        <v>7068167</v>
      </c>
      <c r="Y42" s="21">
        <f t="shared" si="8"/>
        <v>-2171921</v>
      </c>
      <c r="Z42" s="4">
        <f>+IF(X42&lt;&gt;0,+(Y42/X42)*100,0)</f>
        <v>-30.728207185823425</v>
      </c>
      <c r="AA42" s="19">
        <f>SUM(AA43:AA46)</f>
        <v>14302156</v>
      </c>
    </row>
    <row r="43" spans="1:27" ht="13.5">
      <c r="A43" s="5" t="s">
        <v>47</v>
      </c>
      <c r="B43" s="3"/>
      <c r="C43" s="22">
        <v>12092900</v>
      </c>
      <c r="D43" s="22"/>
      <c r="E43" s="23">
        <v>9374691</v>
      </c>
      <c r="F43" s="24">
        <v>9374691</v>
      </c>
      <c r="G43" s="24">
        <v>431060</v>
      </c>
      <c r="H43" s="24">
        <v>270058</v>
      </c>
      <c r="I43" s="24">
        <v>163013</v>
      </c>
      <c r="J43" s="24">
        <v>864131</v>
      </c>
      <c r="K43" s="24">
        <v>204733</v>
      </c>
      <c r="L43" s="24">
        <v>819786</v>
      </c>
      <c r="M43" s="24">
        <v>388887</v>
      </c>
      <c r="N43" s="24">
        <v>1413406</v>
      </c>
      <c r="O43" s="24"/>
      <c r="P43" s="24"/>
      <c r="Q43" s="24"/>
      <c r="R43" s="24"/>
      <c r="S43" s="24"/>
      <c r="T43" s="24"/>
      <c r="U43" s="24"/>
      <c r="V43" s="24"/>
      <c r="W43" s="24">
        <v>2277537</v>
      </c>
      <c r="X43" s="24">
        <v>4766250</v>
      </c>
      <c r="Y43" s="24">
        <v>-2488713</v>
      </c>
      <c r="Z43" s="6">
        <v>-52.22</v>
      </c>
      <c r="AA43" s="22">
        <v>9374691</v>
      </c>
    </row>
    <row r="44" spans="1:27" ht="13.5">
      <c r="A44" s="5" t="s">
        <v>48</v>
      </c>
      <c r="B44" s="3"/>
      <c r="C44" s="22">
        <v>7898363</v>
      </c>
      <c r="D44" s="22"/>
      <c r="E44" s="23">
        <v>1522893</v>
      </c>
      <c r="F44" s="24">
        <v>1522893</v>
      </c>
      <c r="G44" s="24">
        <v>206501</v>
      </c>
      <c r="H44" s="24">
        <v>178907</v>
      </c>
      <c r="I44" s="24">
        <v>156780</v>
      </c>
      <c r="J44" s="24">
        <v>542188</v>
      </c>
      <c r="K44" s="24">
        <v>172806</v>
      </c>
      <c r="L44" s="24">
        <v>261795</v>
      </c>
      <c r="M44" s="24">
        <v>210284</v>
      </c>
      <c r="N44" s="24">
        <v>644885</v>
      </c>
      <c r="O44" s="24"/>
      <c r="P44" s="24"/>
      <c r="Q44" s="24"/>
      <c r="R44" s="24"/>
      <c r="S44" s="24"/>
      <c r="T44" s="24"/>
      <c r="U44" s="24"/>
      <c r="V44" s="24"/>
      <c r="W44" s="24">
        <v>1187073</v>
      </c>
      <c r="X44" s="24">
        <v>1356917</v>
      </c>
      <c r="Y44" s="24">
        <v>-169844</v>
      </c>
      <c r="Z44" s="6">
        <v>-12.52</v>
      </c>
      <c r="AA44" s="22">
        <v>1522893</v>
      </c>
    </row>
    <row r="45" spans="1:27" ht="13.5">
      <c r="A45" s="5" t="s">
        <v>49</v>
      </c>
      <c r="B45" s="3"/>
      <c r="C45" s="25"/>
      <c r="D45" s="25"/>
      <c r="E45" s="26">
        <v>3404572</v>
      </c>
      <c r="F45" s="27">
        <v>3404572</v>
      </c>
      <c r="G45" s="27"/>
      <c r="H45" s="27">
        <v>103214</v>
      </c>
      <c r="I45" s="27">
        <v>111727</v>
      </c>
      <c r="J45" s="27">
        <v>214941</v>
      </c>
      <c r="K45" s="27">
        <v>96394</v>
      </c>
      <c r="L45" s="27">
        <v>84333</v>
      </c>
      <c r="M45" s="27">
        <v>67747</v>
      </c>
      <c r="N45" s="27">
        <v>248474</v>
      </c>
      <c r="O45" s="27"/>
      <c r="P45" s="27"/>
      <c r="Q45" s="27"/>
      <c r="R45" s="27"/>
      <c r="S45" s="27"/>
      <c r="T45" s="27"/>
      <c r="U45" s="27"/>
      <c r="V45" s="27"/>
      <c r="W45" s="27">
        <v>463415</v>
      </c>
      <c r="X45" s="27"/>
      <c r="Y45" s="27">
        <v>463415</v>
      </c>
      <c r="Z45" s="7">
        <v>0</v>
      </c>
      <c r="AA45" s="25">
        <v>3404572</v>
      </c>
    </row>
    <row r="46" spans="1:27" ht="13.5">
      <c r="A46" s="5" t="s">
        <v>50</v>
      </c>
      <c r="B46" s="3"/>
      <c r="C46" s="22">
        <v>3571856</v>
      </c>
      <c r="D46" s="22"/>
      <c r="E46" s="23"/>
      <c r="F46" s="24"/>
      <c r="G46" s="24">
        <v>272555</v>
      </c>
      <c r="H46" s="24">
        <v>155073</v>
      </c>
      <c r="I46" s="24">
        <v>135506</v>
      </c>
      <c r="J46" s="24">
        <v>563134</v>
      </c>
      <c r="K46" s="24">
        <v>150000</v>
      </c>
      <c r="L46" s="24">
        <v>132685</v>
      </c>
      <c r="M46" s="24">
        <v>122402</v>
      </c>
      <c r="N46" s="24">
        <v>405087</v>
      </c>
      <c r="O46" s="24"/>
      <c r="P46" s="24"/>
      <c r="Q46" s="24"/>
      <c r="R46" s="24"/>
      <c r="S46" s="24"/>
      <c r="T46" s="24"/>
      <c r="U46" s="24"/>
      <c r="V46" s="24"/>
      <c r="W46" s="24">
        <v>968221</v>
      </c>
      <c r="X46" s="24">
        <v>945000</v>
      </c>
      <c r="Y46" s="24">
        <v>23221</v>
      </c>
      <c r="Z46" s="6">
        <v>2.46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53678022</v>
      </c>
      <c r="D48" s="40">
        <f>+D28+D32+D38+D42+D47</f>
        <v>0</v>
      </c>
      <c r="E48" s="41">
        <f t="shared" si="9"/>
        <v>37244000</v>
      </c>
      <c r="F48" s="42">
        <f t="shared" si="9"/>
        <v>37244000</v>
      </c>
      <c r="G48" s="42">
        <f t="shared" si="9"/>
        <v>2336380</v>
      </c>
      <c r="H48" s="42">
        <f t="shared" si="9"/>
        <v>2147274</v>
      </c>
      <c r="I48" s="42">
        <f t="shared" si="9"/>
        <v>2337627</v>
      </c>
      <c r="J48" s="42">
        <f t="shared" si="9"/>
        <v>6821281</v>
      </c>
      <c r="K48" s="42">
        <f t="shared" si="9"/>
        <v>2280061</v>
      </c>
      <c r="L48" s="42">
        <f t="shared" si="9"/>
        <v>2933017</v>
      </c>
      <c r="M48" s="42">
        <f t="shared" si="9"/>
        <v>6300870</v>
      </c>
      <c r="N48" s="42">
        <f t="shared" si="9"/>
        <v>11513948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18335229</v>
      </c>
      <c r="X48" s="42">
        <f t="shared" si="9"/>
        <v>19868417</v>
      </c>
      <c r="Y48" s="42">
        <f t="shared" si="9"/>
        <v>-1533188</v>
      </c>
      <c r="Z48" s="43">
        <f>+IF(X48&lt;&gt;0,+(Y48/X48)*100,0)</f>
        <v>-7.716709388573835</v>
      </c>
      <c r="AA48" s="40">
        <f>+AA28+AA32+AA38+AA42+AA47</f>
        <v>37244000</v>
      </c>
    </row>
    <row r="49" spans="1:27" ht="13.5">
      <c r="A49" s="14" t="s">
        <v>58</v>
      </c>
      <c r="B49" s="15"/>
      <c r="C49" s="44">
        <f aca="true" t="shared" si="10" ref="C49:Y49">+C25-C48</f>
        <v>-20017857</v>
      </c>
      <c r="D49" s="44">
        <f>+D25-D48</f>
        <v>0</v>
      </c>
      <c r="E49" s="45">
        <f t="shared" si="10"/>
        <v>8239250</v>
      </c>
      <c r="F49" s="46">
        <f t="shared" si="10"/>
        <v>8239250</v>
      </c>
      <c r="G49" s="46">
        <f t="shared" si="10"/>
        <v>4053576</v>
      </c>
      <c r="H49" s="46">
        <f t="shared" si="10"/>
        <v>111071</v>
      </c>
      <c r="I49" s="46">
        <f t="shared" si="10"/>
        <v>-1330838</v>
      </c>
      <c r="J49" s="46">
        <f t="shared" si="10"/>
        <v>2833809</v>
      </c>
      <c r="K49" s="46">
        <f t="shared" si="10"/>
        <v>5670721</v>
      </c>
      <c r="L49" s="46">
        <f t="shared" si="10"/>
        <v>-1723931</v>
      </c>
      <c r="M49" s="46">
        <f t="shared" si="10"/>
        <v>-4974302</v>
      </c>
      <c r="N49" s="46">
        <f t="shared" si="10"/>
        <v>-1027512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1806297</v>
      </c>
      <c r="X49" s="46">
        <f>IF(F25=F48,0,X25-X48)</f>
        <v>-430821</v>
      </c>
      <c r="Y49" s="46">
        <f t="shared" si="10"/>
        <v>2237118</v>
      </c>
      <c r="Z49" s="47">
        <f>+IF(X49&lt;&gt;0,+(Y49/X49)*100,0)</f>
        <v>-519.268559332066</v>
      </c>
      <c r="AA49" s="44">
        <f>+AA25-AA48</f>
        <v>8239250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26053628</v>
      </c>
      <c r="D5" s="19">
        <f>SUM(D6:D8)</f>
        <v>0</v>
      </c>
      <c r="E5" s="20">
        <f t="shared" si="0"/>
        <v>30748338</v>
      </c>
      <c r="F5" s="21">
        <f t="shared" si="0"/>
        <v>30748338</v>
      </c>
      <c r="G5" s="21">
        <f t="shared" si="0"/>
        <v>6317005</v>
      </c>
      <c r="H5" s="21">
        <f t="shared" si="0"/>
        <v>166225</v>
      </c>
      <c r="I5" s="21">
        <f t="shared" si="0"/>
        <v>101772</v>
      </c>
      <c r="J5" s="21">
        <f t="shared" si="0"/>
        <v>6585002</v>
      </c>
      <c r="K5" s="21">
        <f t="shared" si="0"/>
        <v>107162</v>
      </c>
      <c r="L5" s="21">
        <f t="shared" si="0"/>
        <v>43504</v>
      </c>
      <c r="M5" s="21">
        <f t="shared" si="0"/>
        <v>103631</v>
      </c>
      <c r="N5" s="21">
        <f t="shared" si="0"/>
        <v>254297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6839299</v>
      </c>
      <c r="X5" s="21">
        <f t="shared" si="0"/>
        <v>20117780</v>
      </c>
      <c r="Y5" s="21">
        <f t="shared" si="0"/>
        <v>-13278481</v>
      </c>
      <c r="Z5" s="4">
        <f>+IF(X5&lt;&gt;0,+(Y5/X5)*100,0)</f>
        <v>-66.00370915677574</v>
      </c>
      <c r="AA5" s="19">
        <f>SUM(AA6:AA8)</f>
        <v>30748338</v>
      </c>
    </row>
    <row r="6" spans="1:27" ht="13.5">
      <c r="A6" s="5" t="s">
        <v>33</v>
      </c>
      <c r="B6" s="3"/>
      <c r="C6" s="22">
        <v>17081882</v>
      </c>
      <c r="D6" s="22"/>
      <c r="E6" s="23">
        <v>1671000</v>
      </c>
      <c r="F6" s="24">
        <v>1671000</v>
      </c>
      <c r="G6" s="24">
        <v>13941</v>
      </c>
      <c r="H6" s="24">
        <v>107641</v>
      </c>
      <c r="I6" s="24">
        <v>64175</v>
      </c>
      <c r="J6" s="24">
        <v>185757</v>
      </c>
      <c r="K6" s="24">
        <v>53296</v>
      </c>
      <c r="L6" s="24">
        <v>42036</v>
      </c>
      <c r="M6" s="24">
        <v>44901</v>
      </c>
      <c r="N6" s="24">
        <v>140233</v>
      </c>
      <c r="O6" s="24"/>
      <c r="P6" s="24"/>
      <c r="Q6" s="24"/>
      <c r="R6" s="24"/>
      <c r="S6" s="24"/>
      <c r="T6" s="24"/>
      <c r="U6" s="24"/>
      <c r="V6" s="24"/>
      <c r="W6" s="24">
        <v>325990</v>
      </c>
      <c r="X6" s="24">
        <v>1253250</v>
      </c>
      <c r="Y6" s="24">
        <v>-927260</v>
      </c>
      <c r="Z6" s="6">
        <v>-73.99</v>
      </c>
      <c r="AA6" s="22">
        <v>1671000</v>
      </c>
    </row>
    <row r="7" spans="1:27" ht="13.5">
      <c r="A7" s="5" t="s">
        <v>34</v>
      </c>
      <c r="B7" s="3"/>
      <c r="C7" s="25">
        <v>8655229</v>
      </c>
      <c r="D7" s="25"/>
      <c r="E7" s="26">
        <v>9425350</v>
      </c>
      <c r="F7" s="27">
        <v>9425350</v>
      </c>
      <c r="G7" s="27">
        <v>6294570</v>
      </c>
      <c r="H7" s="27">
        <v>50613</v>
      </c>
      <c r="I7" s="27">
        <v>27307</v>
      </c>
      <c r="J7" s="27">
        <v>6372490</v>
      </c>
      <c r="K7" s="27">
        <v>43051</v>
      </c>
      <c r="L7" s="27">
        <v>-8292</v>
      </c>
      <c r="M7" s="27">
        <v>48502</v>
      </c>
      <c r="N7" s="27">
        <v>83261</v>
      </c>
      <c r="O7" s="27"/>
      <c r="P7" s="27"/>
      <c r="Q7" s="27"/>
      <c r="R7" s="27"/>
      <c r="S7" s="27"/>
      <c r="T7" s="27"/>
      <c r="U7" s="27"/>
      <c r="V7" s="27"/>
      <c r="W7" s="27">
        <v>6455751</v>
      </c>
      <c r="X7" s="27">
        <v>9210348</v>
      </c>
      <c r="Y7" s="27">
        <v>-2754597</v>
      </c>
      <c r="Z7" s="7">
        <v>-29.91</v>
      </c>
      <c r="AA7" s="25">
        <v>9425350</v>
      </c>
    </row>
    <row r="8" spans="1:27" ht="13.5">
      <c r="A8" s="5" t="s">
        <v>35</v>
      </c>
      <c r="B8" s="3"/>
      <c r="C8" s="22">
        <v>316517</v>
      </c>
      <c r="D8" s="22"/>
      <c r="E8" s="23">
        <v>19651988</v>
      </c>
      <c r="F8" s="24">
        <v>19651988</v>
      </c>
      <c r="G8" s="24">
        <v>8494</v>
      </c>
      <c r="H8" s="24">
        <v>7971</v>
      </c>
      <c r="I8" s="24">
        <v>10290</v>
      </c>
      <c r="J8" s="24">
        <v>26755</v>
      </c>
      <c r="K8" s="24">
        <v>10815</v>
      </c>
      <c r="L8" s="24">
        <v>9760</v>
      </c>
      <c r="M8" s="24">
        <v>10228</v>
      </c>
      <c r="N8" s="24">
        <v>30803</v>
      </c>
      <c r="O8" s="24"/>
      <c r="P8" s="24"/>
      <c r="Q8" s="24"/>
      <c r="R8" s="24"/>
      <c r="S8" s="24"/>
      <c r="T8" s="24"/>
      <c r="U8" s="24"/>
      <c r="V8" s="24"/>
      <c r="W8" s="24">
        <v>57558</v>
      </c>
      <c r="X8" s="24">
        <v>9654182</v>
      </c>
      <c r="Y8" s="24">
        <v>-9596624</v>
      </c>
      <c r="Z8" s="6">
        <v>-99.4</v>
      </c>
      <c r="AA8" s="22">
        <v>19651988</v>
      </c>
    </row>
    <row r="9" spans="1:27" ht="13.5">
      <c r="A9" s="2" t="s">
        <v>36</v>
      </c>
      <c r="B9" s="3"/>
      <c r="C9" s="19">
        <f aca="true" t="shared" si="1" ref="C9:Y9">SUM(C10:C14)</f>
        <v>930869</v>
      </c>
      <c r="D9" s="19">
        <f>SUM(D10:D14)</f>
        <v>0</v>
      </c>
      <c r="E9" s="20">
        <f t="shared" si="1"/>
        <v>1374800</v>
      </c>
      <c r="F9" s="21">
        <f t="shared" si="1"/>
        <v>1374800</v>
      </c>
      <c r="G9" s="21">
        <f t="shared" si="1"/>
        <v>13080</v>
      </c>
      <c r="H9" s="21">
        <f t="shared" si="1"/>
        <v>36653</v>
      </c>
      <c r="I9" s="21">
        <f t="shared" si="1"/>
        <v>49222</v>
      </c>
      <c r="J9" s="21">
        <f t="shared" si="1"/>
        <v>98955</v>
      </c>
      <c r="K9" s="21">
        <f t="shared" si="1"/>
        <v>13722</v>
      </c>
      <c r="L9" s="21">
        <f t="shared" si="1"/>
        <v>6681</v>
      </c>
      <c r="M9" s="21">
        <f t="shared" si="1"/>
        <v>21449</v>
      </c>
      <c r="N9" s="21">
        <f t="shared" si="1"/>
        <v>41852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140807</v>
      </c>
      <c r="X9" s="21">
        <f t="shared" si="1"/>
        <v>687398</v>
      </c>
      <c r="Y9" s="21">
        <f t="shared" si="1"/>
        <v>-546591</v>
      </c>
      <c r="Z9" s="4">
        <f>+IF(X9&lt;&gt;0,+(Y9/X9)*100,0)</f>
        <v>-79.5159427289576</v>
      </c>
      <c r="AA9" s="19">
        <f>SUM(AA10:AA14)</f>
        <v>1374800</v>
      </c>
    </row>
    <row r="10" spans="1:27" ht="13.5">
      <c r="A10" s="5" t="s">
        <v>37</v>
      </c>
      <c r="B10" s="3"/>
      <c r="C10" s="22">
        <v>556804</v>
      </c>
      <c r="D10" s="22"/>
      <c r="E10" s="23">
        <v>1026300</v>
      </c>
      <c r="F10" s="24">
        <v>1026300</v>
      </c>
      <c r="G10" s="24">
        <v>2452</v>
      </c>
      <c r="H10" s="24">
        <v>1972</v>
      </c>
      <c r="I10" s="24">
        <v>1835</v>
      </c>
      <c r="J10" s="24">
        <v>6259</v>
      </c>
      <c r="K10" s="24">
        <v>2693</v>
      </c>
      <c r="L10" s="24">
        <v>1602</v>
      </c>
      <c r="M10" s="24">
        <v>1404</v>
      </c>
      <c r="N10" s="24">
        <v>5699</v>
      </c>
      <c r="O10" s="24"/>
      <c r="P10" s="24"/>
      <c r="Q10" s="24"/>
      <c r="R10" s="24"/>
      <c r="S10" s="24"/>
      <c r="T10" s="24"/>
      <c r="U10" s="24"/>
      <c r="V10" s="24"/>
      <c r="W10" s="24">
        <v>11958</v>
      </c>
      <c r="X10" s="24">
        <v>513152</v>
      </c>
      <c r="Y10" s="24">
        <v>-501194</v>
      </c>
      <c r="Z10" s="6">
        <v>-97.67</v>
      </c>
      <c r="AA10" s="22">
        <v>1026300</v>
      </c>
    </row>
    <row r="11" spans="1:27" ht="13.5">
      <c r="A11" s="5" t="s">
        <v>38</v>
      </c>
      <c r="B11" s="3"/>
      <c r="C11" s="22">
        <v>345936</v>
      </c>
      <c r="D11" s="22"/>
      <c r="E11" s="23">
        <v>348500</v>
      </c>
      <c r="F11" s="24">
        <v>348500</v>
      </c>
      <c r="G11" s="24">
        <v>1404</v>
      </c>
      <c r="H11" s="24">
        <v>33251</v>
      </c>
      <c r="I11" s="24">
        <v>43966</v>
      </c>
      <c r="J11" s="24">
        <v>78621</v>
      </c>
      <c r="K11" s="24">
        <v>3709</v>
      </c>
      <c r="L11" s="24">
        <v>1459</v>
      </c>
      <c r="M11" s="24">
        <v>19387</v>
      </c>
      <c r="N11" s="24">
        <v>24555</v>
      </c>
      <c r="O11" s="24"/>
      <c r="P11" s="24"/>
      <c r="Q11" s="24"/>
      <c r="R11" s="24"/>
      <c r="S11" s="24"/>
      <c r="T11" s="24"/>
      <c r="U11" s="24"/>
      <c r="V11" s="24"/>
      <c r="W11" s="24">
        <v>103176</v>
      </c>
      <c r="X11" s="24">
        <v>174246</v>
      </c>
      <c r="Y11" s="24">
        <v>-71070</v>
      </c>
      <c r="Z11" s="6">
        <v>-40.79</v>
      </c>
      <c r="AA11" s="22">
        <v>348500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28129</v>
      </c>
      <c r="D14" s="25"/>
      <c r="E14" s="26"/>
      <c r="F14" s="27"/>
      <c r="G14" s="27">
        <v>9224</v>
      </c>
      <c r="H14" s="27">
        <v>1430</v>
      </c>
      <c r="I14" s="27">
        <v>3421</v>
      </c>
      <c r="J14" s="27">
        <v>14075</v>
      </c>
      <c r="K14" s="27">
        <v>7320</v>
      </c>
      <c r="L14" s="27">
        <v>3620</v>
      </c>
      <c r="M14" s="27">
        <v>658</v>
      </c>
      <c r="N14" s="27">
        <v>11598</v>
      </c>
      <c r="O14" s="27"/>
      <c r="P14" s="27"/>
      <c r="Q14" s="27"/>
      <c r="R14" s="27"/>
      <c r="S14" s="27"/>
      <c r="T14" s="27"/>
      <c r="U14" s="27"/>
      <c r="V14" s="27"/>
      <c r="W14" s="27">
        <v>25673</v>
      </c>
      <c r="X14" s="27"/>
      <c r="Y14" s="27">
        <v>25673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6710803</v>
      </c>
      <c r="D15" s="19">
        <f>SUM(D16:D18)</f>
        <v>0</v>
      </c>
      <c r="E15" s="20">
        <f t="shared" si="2"/>
        <v>1678300</v>
      </c>
      <c r="F15" s="21">
        <f t="shared" si="2"/>
        <v>1678300</v>
      </c>
      <c r="G15" s="21">
        <f t="shared" si="2"/>
        <v>3570</v>
      </c>
      <c r="H15" s="21">
        <f t="shared" si="2"/>
        <v>111690</v>
      </c>
      <c r="I15" s="21">
        <f t="shared" si="2"/>
        <v>132064</v>
      </c>
      <c r="J15" s="21">
        <f t="shared" si="2"/>
        <v>247324</v>
      </c>
      <c r="K15" s="21">
        <f t="shared" si="2"/>
        <v>110587</v>
      </c>
      <c r="L15" s="21">
        <f t="shared" si="2"/>
        <v>147210</v>
      </c>
      <c r="M15" s="21">
        <f t="shared" si="2"/>
        <v>113686</v>
      </c>
      <c r="N15" s="21">
        <f t="shared" si="2"/>
        <v>371483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618807</v>
      </c>
      <c r="X15" s="21">
        <f t="shared" si="2"/>
        <v>839148</v>
      </c>
      <c r="Y15" s="21">
        <f t="shared" si="2"/>
        <v>-220341</v>
      </c>
      <c r="Z15" s="4">
        <f>+IF(X15&lt;&gt;0,+(Y15/X15)*100,0)</f>
        <v>-26.25770424287492</v>
      </c>
      <c r="AA15" s="19">
        <f>SUM(AA16:AA18)</f>
        <v>1678300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6710803</v>
      </c>
      <c r="D17" s="22"/>
      <c r="E17" s="23">
        <v>1653000</v>
      </c>
      <c r="F17" s="24">
        <v>1653000</v>
      </c>
      <c r="G17" s="24">
        <v>3570</v>
      </c>
      <c r="H17" s="24">
        <v>111690</v>
      </c>
      <c r="I17" s="24">
        <v>132064</v>
      </c>
      <c r="J17" s="24">
        <v>247324</v>
      </c>
      <c r="K17" s="24">
        <v>110587</v>
      </c>
      <c r="L17" s="24">
        <v>147210</v>
      </c>
      <c r="M17" s="24">
        <v>113686</v>
      </c>
      <c r="N17" s="24">
        <v>371483</v>
      </c>
      <c r="O17" s="24"/>
      <c r="P17" s="24"/>
      <c r="Q17" s="24"/>
      <c r="R17" s="24"/>
      <c r="S17" s="24"/>
      <c r="T17" s="24"/>
      <c r="U17" s="24"/>
      <c r="V17" s="24"/>
      <c r="W17" s="24">
        <v>618807</v>
      </c>
      <c r="X17" s="24">
        <v>826500</v>
      </c>
      <c r="Y17" s="24">
        <v>-207693</v>
      </c>
      <c r="Z17" s="6">
        <v>-25.13</v>
      </c>
      <c r="AA17" s="22">
        <v>1653000</v>
      </c>
    </row>
    <row r="18" spans="1:27" ht="13.5">
      <c r="A18" s="5" t="s">
        <v>45</v>
      </c>
      <c r="B18" s="3"/>
      <c r="C18" s="22"/>
      <c r="D18" s="22"/>
      <c r="E18" s="23">
        <v>25300</v>
      </c>
      <c r="F18" s="24">
        <v>25300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12648</v>
      </c>
      <c r="Y18" s="24">
        <v>-12648</v>
      </c>
      <c r="Z18" s="6">
        <v>-100</v>
      </c>
      <c r="AA18" s="22">
        <v>25300</v>
      </c>
    </row>
    <row r="19" spans="1:27" ht="13.5">
      <c r="A19" s="2" t="s">
        <v>46</v>
      </c>
      <c r="B19" s="8"/>
      <c r="C19" s="19">
        <f aca="true" t="shared" si="3" ref="C19:Y19">SUM(C20:C23)</f>
        <v>61314139</v>
      </c>
      <c r="D19" s="19">
        <f>SUM(D20:D23)</f>
        <v>0</v>
      </c>
      <c r="E19" s="20">
        <f t="shared" si="3"/>
        <v>58024288</v>
      </c>
      <c r="F19" s="21">
        <f t="shared" si="3"/>
        <v>58024288</v>
      </c>
      <c r="G19" s="21">
        <f t="shared" si="3"/>
        <v>3208513</v>
      </c>
      <c r="H19" s="21">
        <f t="shared" si="3"/>
        <v>3729121</v>
      </c>
      <c r="I19" s="21">
        <f t="shared" si="3"/>
        <v>3324560</v>
      </c>
      <c r="J19" s="21">
        <f t="shared" si="3"/>
        <v>10262194</v>
      </c>
      <c r="K19" s="21">
        <f t="shared" si="3"/>
        <v>3352744</v>
      </c>
      <c r="L19" s="21">
        <f t="shared" si="3"/>
        <v>3261385</v>
      </c>
      <c r="M19" s="21">
        <f t="shared" si="3"/>
        <v>2912065</v>
      </c>
      <c r="N19" s="21">
        <f t="shared" si="3"/>
        <v>9526194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19788388</v>
      </c>
      <c r="X19" s="21">
        <f t="shared" si="3"/>
        <v>24864903</v>
      </c>
      <c r="Y19" s="21">
        <f t="shared" si="3"/>
        <v>-5076515</v>
      </c>
      <c r="Z19" s="4">
        <f>+IF(X19&lt;&gt;0,+(Y19/X19)*100,0)</f>
        <v>-20.416387709214067</v>
      </c>
      <c r="AA19" s="19">
        <f>SUM(AA20:AA23)</f>
        <v>58024288</v>
      </c>
    </row>
    <row r="20" spans="1:27" ht="13.5">
      <c r="A20" s="5" t="s">
        <v>47</v>
      </c>
      <c r="B20" s="3"/>
      <c r="C20" s="22">
        <v>25128413</v>
      </c>
      <c r="D20" s="22"/>
      <c r="E20" s="23">
        <v>25463481</v>
      </c>
      <c r="F20" s="24">
        <v>25463481</v>
      </c>
      <c r="G20" s="24">
        <v>1874166</v>
      </c>
      <c r="H20" s="24">
        <v>2296667</v>
      </c>
      <c r="I20" s="24">
        <v>1846866</v>
      </c>
      <c r="J20" s="24">
        <v>6017699</v>
      </c>
      <c r="K20" s="24">
        <v>1883791</v>
      </c>
      <c r="L20" s="24">
        <v>1718816</v>
      </c>
      <c r="M20" s="24">
        <v>1473499</v>
      </c>
      <c r="N20" s="24">
        <v>5076106</v>
      </c>
      <c r="O20" s="24"/>
      <c r="P20" s="24"/>
      <c r="Q20" s="24"/>
      <c r="R20" s="24"/>
      <c r="S20" s="24"/>
      <c r="T20" s="24"/>
      <c r="U20" s="24"/>
      <c r="V20" s="24"/>
      <c r="W20" s="24">
        <v>11093805</v>
      </c>
      <c r="X20" s="24">
        <v>12961578</v>
      </c>
      <c r="Y20" s="24">
        <v>-1867773</v>
      </c>
      <c r="Z20" s="6">
        <v>-14.41</v>
      </c>
      <c r="AA20" s="22">
        <v>25463481</v>
      </c>
    </row>
    <row r="21" spans="1:27" ht="13.5">
      <c r="A21" s="5" t="s">
        <v>48</v>
      </c>
      <c r="B21" s="3"/>
      <c r="C21" s="22">
        <v>10543057</v>
      </c>
      <c r="D21" s="22"/>
      <c r="E21" s="23">
        <v>11070243</v>
      </c>
      <c r="F21" s="24">
        <v>11070243</v>
      </c>
      <c r="G21" s="24">
        <v>528403</v>
      </c>
      <c r="H21" s="24">
        <v>584228</v>
      </c>
      <c r="I21" s="24">
        <v>633599</v>
      </c>
      <c r="J21" s="24">
        <v>1746230</v>
      </c>
      <c r="K21" s="24">
        <v>632279</v>
      </c>
      <c r="L21" s="24">
        <v>703523</v>
      </c>
      <c r="M21" s="24">
        <v>610885</v>
      </c>
      <c r="N21" s="24">
        <v>1946687</v>
      </c>
      <c r="O21" s="24"/>
      <c r="P21" s="24"/>
      <c r="Q21" s="24"/>
      <c r="R21" s="24"/>
      <c r="S21" s="24"/>
      <c r="T21" s="24"/>
      <c r="U21" s="24"/>
      <c r="V21" s="24"/>
      <c r="W21" s="24">
        <v>3692917</v>
      </c>
      <c r="X21" s="24">
        <v>5715934</v>
      </c>
      <c r="Y21" s="24">
        <v>-2023017</v>
      </c>
      <c r="Z21" s="6">
        <v>-35.39</v>
      </c>
      <c r="AA21" s="22">
        <v>11070243</v>
      </c>
    </row>
    <row r="22" spans="1:27" ht="13.5">
      <c r="A22" s="5" t="s">
        <v>49</v>
      </c>
      <c r="B22" s="3"/>
      <c r="C22" s="25">
        <v>25642669</v>
      </c>
      <c r="D22" s="25"/>
      <c r="E22" s="26">
        <v>14519312</v>
      </c>
      <c r="F22" s="27">
        <v>14519312</v>
      </c>
      <c r="G22" s="27">
        <v>805944</v>
      </c>
      <c r="H22" s="27">
        <v>848226</v>
      </c>
      <c r="I22" s="27">
        <v>844095</v>
      </c>
      <c r="J22" s="27">
        <v>2498265</v>
      </c>
      <c r="K22" s="27">
        <v>836674</v>
      </c>
      <c r="L22" s="27">
        <v>839046</v>
      </c>
      <c r="M22" s="27">
        <v>827681</v>
      </c>
      <c r="N22" s="27">
        <v>2503401</v>
      </c>
      <c r="O22" s="27"/>
      <c r="P22" s="27"/>
      <c r="Q22" s="27"/>
      <c r="R22" s="27"/>
      <c r="S22" s="27"/>
      <c r="T22" s="27"/>
      <c r="U22" s="27"/>
      <c r="V22" s="27"/>
      <c r="W22" s="27">
        <v>5001666</v>
      </c>
      <c r="X22" s="27">
        <v>2297471</v>
      </c>
      <c r="Y22" s="27">
        <v>2704195</v>
      </c>
      <c r="Z22" s="7">
        <v>117.7</v>
      </c>
      <c r="AA22" s="25">
        <v>14519312</v>
      </c>
    </row>
    <row r="23" spans="1:27" ht="13.5">
      <c r="A23" s="5" t="s">
        <v>50</v>
      </c>
      <c r="B23" s="3"/>
      <c r="C23" s="22"/>
      <c r="D23" s="22"/>
      <c r="E23" s="23">
        <v>6971252</v>
      </c>
      <c r="F23" s="24">
        <v>6971252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3889920</v>
      </c>
      <c r="Y23" s="24">
        <v>-3889920</v>
      </c>
      <c r="Z23" s="6">
        <v>-100</v>
      </c>
      <c r="AA23" s="22">
        <v>6971252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95009439</v>
      </c>
      <c r="D25" s="40">
        <f>+D5+D9+D15+D19+D24</f>
        <v>0</v>
      </c>
      <c r="E25" s="41">
        <f t="shared" si="4"/>
        <v>91825726</v>
      </c>
      <c r="F25" s="42">
        <f t="shared" si="4"/>
        <v>91825726</v>
      </c>
      <c r="G25" s="42">
        <f t="shared" si="4"/>
        <v>9542168</v>
      </c>
      <c r="H25" s="42">
        <f t="shared" si="4"/>
        <v>4043689</v>
      </c>
      <c r="I25" s="42">
        <f t="shared" si="4"/>
        <v>3607618</v>
      </c>
      <c r="J25" s="42">
        <f t="shared" si="4"/>
        <v>17193475</v>
      </c>
      <c r="K25" s="42">
        <f t="shared" si="4"/>
        <v>3584215</v>
      </c>
      <c r="L25" s="42">
        <f t="shared" si="4"/>
        <v>3458780</v>
      </c>
      <c r="M25" s="42">
        <f t="shared" si="4"/>
        <v>3150831</v>
      </c>
      <c r="N25" s="42">
        <f t="shared" si="4"/>
        <v>10193826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27387301</v>
      </c>
      <c r="X25" s="42">
        <f t="shared" si="4"/>
        <v>46509229</v>
      </c>
      <c r="Y25" s="42">
        <f t="shared" si="4"/>
        <v>-19121928</v>
      </c>
      <c r="Z25" s="43">
        <f>+IF(X25&lt;&gt;0,+(Y25/X25)*100,0)</f>
        <v>-41.114265729926416</v>
      </c>
      <c r="AA25" s="40">
        <f>+AA5+AA9+AA15+AA19+AA24</f>
        <v>91825726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22334186</v>
      </c>
      <c r="D28" s="19">
        <f>SUM(D29:D31)</f>
        <v>0</v>
      </c>
      <c r="E28" s="20">
        <f t="shared" si="5"/>
        <v>23865642</v>
      </c>
      <c r="F28" s="21">
        <f t="shared" si="5"/>
        <v>23865642</v>
      </c>
      <c r="G28" s="21">
        <f t="shared" si="5"/>
        <v>1476924</v>
      </c>
      <c r="H28" s="21">
        <f t="shared" si="5"/>
        <v>1546473</v>
      </c>
      <c r="I28" s="21">
        <f t="shared" si="5"/>
        <v>1951008</v>
      </c>
      <c r="J28" s="21">
        <f t="shared" si="5"/>
        <v>4974405</v>
      </c>
      <c r="K28" s="21">
        <f t="shared" si="5"/>
        <v>1608966</v>
      </c>
      <c r="L28" s="21">
        <f t="shared" si="5"/>
        <v>2079161</v>
      </c>
      <c r="M28" s="21">
        <f t="shared" si="5"/>
        <v>1529723</v>
      </c>
      <c r="N28" s="21">
        <f t="shared" si="5"/>
        <v>5217850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10192255</v>
      </c>
      <c r="X28" s="21">
        <f t="shared" si="5"/>
        <v>10635267</v>
      </c>
      <c r="Y28" s="21">
        <f t="shared" si="5"/>
        <v>-443012</v>
      </c>
      <c r="Z28" s="4">
        <f>+IF(X28&lt;&gt;0,+(Y28/X28)*100,0)</f>
        <v>-4.1654995591554025</v>
      </c>
      <c r="AA28" s="19">
        <f>SUM(AA29:AA31)</f>
        <v>23865642</v>
      </c>
    </row>
    <row r="29" spans="1:27" ht="13.5">
      <c r="A29" s="5" t="s">
        <v>33</v>
      </c>
      <c r="B29" s="3"/>
      <c r="C29" s="22">
        <v>11869789</v>
      </c>
      <c r="D29" s="22"/>
      <c r="E29" s="23">
        <v>7772866</v>
      </c>
      <c r="F29" s="24">
        <v>7772866</v>
      </c>
      <c r="G29" s="24">
        <v>825607</v>
      </c>
      <c r="H29" s="24">
        <v>732074</v>
      </c>
      <c r="I29" s="24">
        <v>807476</v>
      </c>
      <c r="J29" s="24">
        <v>2365157</v>
      </c>
      <c r="K29" s="24">
        <v>765590</v>
      </c>
      <c r="L29" s="24">
        <v>868504</v>
      </c>
      <c r="M29" s="24">
        <v>726115</v>
      </c>
      <c r="N29" s="24">
        <v>2360209</v>
      </c>
      <c r="O29" s="24"/>
      <c r="P29" s="24"/>
      <c r="Q29" s="24"/>
      <c r="R29" s="24"/>
      <c r="S29" s="24"/>
      <c r="T29" s="24"/>
      <c r="U29" s="24"/>
      <c r="V29" s="24"/>
      <c r="W29" s="24">
        <v>4725366</v>
      </c>
      <c r="X29" s="24">
        <v>3882941</v>
      </c>
      <c r="Y29" s="24">
        <v>842425</v>
      </c>
      <c r="Z29" s="6">
        <v>21.7</v>
      </c>
      <c r="AA29" s="22">
        <v>7772866</v>
      </c>
    </row>
    <row r="30" spans="1:27" ht="13.5">
      <c r="A30" s="5" t="s">
        <v>34</v>
      </c>
      <c r="B30" s="3"/>
      <c r="C30" s="25">
        <v>6761407</v>
      </c>
      <c r="D30" s="25"/>
      <c r="E30" s="26">
        <v>8969284</v>
      </c>
      <c r="F30" s="27">
        <v>8969284</v>
      </c>
      <c r="G30" s="27">
        <v>436643</v>
      </c>
      <c r="H30" s="27">
        <v>571947</v>
      </c>
      <c r="I30" s="27">
        <v>538399</v>
      </c>
      <c r="J30" s="27">
        <v>1546989</v>
      </c>
      <c r="K30" s="27">
        <v>563151</v>
      </c>
      <c r="L30" s="27">
        <v>729351</v>
      </c>
      <c r="M30" s="27">
        <v>531157</v>
      </c>
      <c r="N30" s="27">
        <v>1823659</v>
      </c>
      <c r="O30" s="27"/>
      <c r="P30" s="27"/>
      <c r="Q30" s="27"/>
      <c r="R30" s="27"/>
      <c r="S30" s="27"/>
      <c r="T30" s="27"/>
      <c r="U30" s="27"/>
      <c r="V30" s="27"/>
      <c r="W30" s="27">
        <v>3370648</v>
      </c>
      <c r="X30" s="27">
        <v>3518555</v>
      </c>
      <c r="Y30" s="27">
        <v>-147907</v>
      </c>
      <c r="Z30" s="7">
        <v>-4.2</v>
      </c>
      <c r="AA30" s="25">
        <v>8969284</v>
      </c>
    </row>
    <row r="31" spans="1:27" ht="13.5">
      <c r="A31" s="5" t="s">
        <v>35</v>
      </c>
      <c r="B31" s="3"/>
      <c r="C31" s="22">
        <v>3702990</v>
      </c>
      <c r="D31" s="22"/>
      <c r="E31" s="23">
        <v>7123492</v>
      </c>
      <c r="F31" s="24">
        <v>7123492</v>
      </c>
      <c r="G31" s="24">
        <v>214674</v>
      </c>
      <c r="H31" s="24">
        <v>242452</v>
      </c>
      <c r="I31" s="24">
        <v>605133</v>
      </c>
      <c r="J31" s="24">
        <v>1062259</v>
      </c>
      <c r="K31" s="24">
        <v>280225</v>
      </c>
      <c r="L31" s="24">
        <v>481306</v>
      </c>
      <c r="M31" s="24">
        <v>272451</v>
      </c>
      <c r="N31" s="24">
        <v>1033982</v>
      </c>
      <c r="O31" s="24"/>
      <c r="P31" s="24"/>
      <c r="Q31" s="24"/>
      <c r="R31" s="24"/>
      <c r="S31" s="24"/>
      <c r="T31" s="24"/>
      <c r="U31" s="24"/>
      <c r="V31" s="24"/>
      <c r="W31" s="24">
        <v>2096241</v>
      </c>
      <c r="X31" s="24">
        <v>3233771</v>
      </c>
      <c r="Y31" s="24">
        <v>-1137530</v>
      </c>
      <c r="Z31" s="6">
        <v>-35.18</v>
      </c>
      <c r="AA31" s="22">
        <v>7123492</v>
      </c>
    </row>
    <row r="32" spans="1:27" ht="13.5">
      <c r="A32" s="2" t="s">
        <v>36</v>
      </c>
      <c r="B32" s="3"/>
      <c r="C32" s="19">
        <f aca="true" t="shared" si="6" ref="C32:Y32">SUM(C33:C37)</f>
        <v>2810649</v>
      </c>
      <c r="D32" s="19">
        <f>SUM(D33:D37)</f>
        <v>0</v>
      </c>
      <c r="E32" s="20">
        <f t="shared" si="6"/>
        <v>3518688</v>
      </c>
      <c r="F32" s="21">
        <f t="shared" si="6"/>
        <v>3518688</v>
      </c>
      <c r="G32" s="21">
        <f t="shared" si="6"/>
        <v>170515</v>
      </c>
      <c r="H32" s="21">
        <f t="shared" si="6"/>
        <v>184800</v>
      </c>
      <c r="I32" s="21">
        <f t="shared" si="6"/>
        <v>295618</v>
      </c>
      <c r="J32" s="21">
        <f t="shared" si="6"/>
        <v>650933</v>
      </c>
      <c r="K32" s="21">
        <f t="shared" si="6"/>
        <v>256921</v>
      </c>
      <c r="L32" s="21">
        <f t="shared" si="6"/>
        <v>352736</v>
      </c>
      <c r="M32" s="21">
        <f t="shared" si="6"/>
        <v>221561</v>
      </c>
      <c r="N32" s="21">
        <f t="shared" si="6"/>
        <v>831218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1482151</v>
      </c>
      <c r="X32" s="21">
        <f t="shared" si="6"/>
        <v>1772429</v>
      </c>
      <c r="Y32" s="21">
        <f t="shared" si="6"/>
        <v>-290278</v>
      </c>
      <c r="Z32" s="4">
        <f>+IF(X32&lt;&gt;0,+(Y32/X32)*100,0)</f>
        <v>-16.377412014811313</v>
      </c>
      <c r="AA32" s="19">
        <f>SUM(AA33:AA37)</f>
        <v>3518688</v>
      </c>
    </row>
    <row r="33" spans="1:27" ht="13.5">
      <c r="A33" s="5" t="s">
        <v>37</v>
      </c>
      <c r="B33" s="3"/>
      <c r="C33" s="22">
        <v>1727640</v>
      </c>
      <c r="D33" s="22"/>
      <c r="E33" s="23">
        <v>2316411</v>
      </c>
      <c r="F33" s="24">
        <v>2316411</v>
      </c>
      <c r="G33" s="24">
        <v>123567</v>
      </c>
      <c r="H33" s="24">
        <v>130583</v>
      </c>
      <c r="I33" s="24">
        <v>175998</v>
      </c>
      <c r="J33" s="24">
        <v>430148</v>
      </c>
      <c r="K33" s="24">
        <v>173439</v>
      </c>
      <c r="L33" s="24">
        <v>241263</v>
      </c>
      <c r="M33" s="24">
        <v>143144</v>
      </c>
      <c r="N33" s="24">
        <v>557846</v>
      </c>
      <c r="O33" s="24"/>
      <c r="P33" s="24"/>
      <c r="Q33" s="24"/>
      <c r="R33" s="24"/>
      <c r="S33" s="24"/>
      <c r="T33" s="24"/>
      <c r="U33" s="24"/>
      <c r="V33" s="24"/>
      <c r="W33" s="24">
        <v>987994</v>
      </c>
      <c r="X33" s="24">
        <v>1160867</v>
      </c>
      <c r="Y33" s="24">
        <v>-172873</v>
      </c>
      <c r="Z33" s="6">
        <v>-14.89</v>
      </c>
      <c r="AA33" s="22">
        <v>2316411</v>
      </c>
    </row>
    <row r="34" spans="1:27" ht="13.5">
      <c r="A34" s="5" t="s">
        <v>38</v>
      </c>
      <c r="B34" s="3"/>
      <c r="C34" s="22">
        <v>920755</v>
      </c>
      <c r="D34" s="22"/>
      <c r="E34" s="23">
        <v>1126576</v>
      </c>
      <c r="F34" s="24">
        <v>1126576</v>
      </c>
      <c r="G34" s="24">
        <v>33437</v>
      </c>
      <c r="H34" s="24">
        <v>40173</v>
      </c>
      <c r="I34" s="24">
        <v>105810</v>
      </c>
      <c r="J34" s="24">
        <v>179420</v>
      </c>
      <c r="K34" s="24">
        <v>58907</v>
      </c>
      <c r="L34" s="24">
        <v>88971</v>
      </c>
      <c r="M34" s="24">
        <v>63940</v>
      </c>
      <c r="N34" s="24">
        <v>211818</v>
      </c>
      <c r="O34" s="24"/>
      <c r="P34" s="24"/>
      <c r="Q34" s="24"/>
      <c r="R34" s="24"/>
      <c r="S34" s="24"/>
      <c r="T34" s="24"/>
      <c r="U34" s="24"/>
      <c r="V34" s="24"/>
      <c r="W34" s="24">
        <v>391238</v>
      </c>
      <c r="X34" s="24">
        <v>573714</v>
      </c>
      <c r="Y34" s="24">
        <v>-182476</v>
      </c>
      <c r="Z34" s="6">
        <v>-31.81</v>
      </c>
      <c r="AA34" s="22">
        <v>1126576</v>
      </c>
    </row>
    <row r="35" spans="1:27" ht="13.5">
      <c r="A35" s="5" t="s">
        <v>39</v>
      </c>
      <c r="B35" s="3"/>
      <c r="C35" s="22">
        <v>68</v>
      </c>
      <c r="D35" s="22"/>
      <c r="E35" s="23">
        <v>75701</v>
      </c>
      <c r="F35" s="24">
        <v>75701</v>
      </c>
      <c r="G35" s="24">
        <v>773</v>
      </c>
      <c r="H35" s="24">
        <v>863</v>
      </c>
      <c r="I35" s="24">
        <v>880</v>
      </c>
      <c r="J35" s="24">
        <v>2516</v>
      </c>
      <c r="K35" s="24">
        <v>11684</v>
      </c>
      <c r="L35" s="24">
        <v>3799</v>
      </c>
      <c r="M35" s="24">
        <v>1636</v>
      </c>
      <c r="N35" s="24">
        <v>17119</v>
      </c>
      <c r="O35" s="24"/>
      <c r="P35" s="24"/>
      <c r="Q35" s="24"/>
      <c r="R35" s="24"/>
      <c r="S35" s="24"/>
      <c r="T35" s="24"/>
      <c r="U35" s="24"/>
      <c r="V35" s="24"/>
      <c r="W35" s="24">
        <v>19635</v>
      </c>
      <c r="X35" s="24">
        <v>37848</v>
      </c>
      <c r="Y35" s="24">
        <v>-18213</v>
      </c>
      <c r="Z35" s="6">
        <v>-48.12</v>
      </c>
      <c r="AA35" s="22">
        <v>75701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162186</v>
      </c>
      <c r="D37" s="25"/>
      <c r="E37" s="26"/>
      <c r="F37" s="27"/>
      <c r="G37" s="27">
        <v>12738</v>
      </c>
      <c r="H37" s="27">
        <v>13181</v>
      </c>
      <c r="I37" s="27">
        <v>12930</v>
      </c>
      <c r="J37" s="27">
        <v>38849</v>
      </c>
      <c r="K37" s="27">
        <v>12891</v>
      </c>
      <c r="L37" s="27">
        <v>18703</v>
      </c>
      <c r="M37" s="27">
        <v>12841</v>
      </c>
      <c r="N37" s="27">
        <v>44435</v>
      </c>
      <c r="O37" s="27"/>
      <c r="P37" s="27"/>
      <c r="Q37" s="27"/>
      <c r="R37" s="27"/>
      <c r="S37" s="27"/>
      <c r="T37" s="27"/>
      <c r="U37" s="27"/>
      <c r="V37" s="27"/>
      <c r="W37" s="27">
        <v>83284</v>
      </c>
      <c r="X37" s="27"/>
      <c r="Y37" s="27">
        <v>83284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5382687</v>
      </c>
      <c r="D38" s="19">
        <f>SUM(D39:D41)</f>
        <v>0</v>
      </c>
      <c r="E38" s="20">
        <f t="shared" si="7"/>
        <v>6543539</v>
      </c>
      <c r="F38" s="21">
        <f t="shared" si="7"/>
        <v>6543539</v>
      </c>
      <c r="G38" s="21">
        <f t="shared" si="7"/>
        <v>342049</v>
      </c>
      <c r="H38" s="21">
        <f t="shared" si="7"/>
        <v>337772</v>
      </c>
      <c r="I38" s="21">
        <f t="shared" si="7"/>
        <v>511851</v>
      </c>
      <c r="J38" s="21">
        <f t="shared" si="7"/>
        <v>1191672</v>
      </c>
      <c r="K38" s="21">
        <f t="shared" si="7"/>
        <v>387482</v>
      </c>
      <c r="L38" s="21">
        <f t="shared" si="7"/>
        <v>582630</v>
      </c>
      <c r="M38" s="21">
        <f t="shared" si="7"/>
        <v>341020</v>
      </c>
      <c r="N38" s="21">
        <f t="shared" si="7"/>
        <v>1311132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2502804</v>
      </c>
      <c r="X38" s="21">
        <f t="shared" si="7"/>
        <v>3382186</v>
      </c>
      <c r="Y38" s="21">
        <f t="shared" si="7"/>
        <v>-879382</v>
      </c>
      <c r="Z38" s="4">
        <f>+IF(X38&lt;&gt;0,+(Y38/X38)*100,0)</f>
        <v>-26.00040328947018</v>
      </c>
      <c r="AA38" s="19">
        <f>SUM(AA39:AA41)</f>
        <v>6543539</v>
      </c>
    </row>
    <row r="39" spans="1:27" ht="13.5">
      <c r="A39" s="5" t="s">
        <v>43</v>
      </c>
      <c r="B39" s="3"/>
      <c r="C39" s="22">
        <v>385167</v>
      </c>
      <c r="D39" s="22"/>
      <c r="E39" s="23">
        <v>433140</v>
      </c>
      <c r="F39" s="24">
        <v>433140</v>
      </c>
      <c r="G39" s="24">
        <v>31133</v>
      </c>
      <c r="H39" s="24">
        <v>30978</v>
      </c>
      <c r="I39" s="24">
        <v>32918</v>
      </c>
      <c r="J39" s="24">
        <v>95029</v>
      </c>
      <c r="K39" s="24">
        <v>31590</v>
      </c>
      <c r="L39" s="24">
        <v>52999</v>
      </c>
      <c r="M39" s="24">
        <v>31007</v>
      </c>
      <c r="N39" s="24">
        <v>115596</v>
      </c>
      <c r="O39" s="24"/>
      <c r="P39" s="24"/>
      <c r="Q39" s="24"/>
      <c r="R39" s="24"/>
      <c r="S39" s="24"/>
      <c r="T39" s="24"/>
      <c r="U39" s="24"/>
      <c r="V39" s="24"/>
      <c r="W39" s="24">
        <v>210625</v>
      </c>
      <c r="X39" s="24">
        <v>227571</v>
      </c>
      <c r="Y39" s="24">
        <v>-16946</v>
      </c>
      <c r="Z39" s="6">
        <v>-7.45</v>
      </c>
      <c r="AA39" s="22">
        <v>433140</v>
      </c>
    </row>
    <row r="40" spans="1:27" ht="13.5">
      <c r="A40" s="5" t="s">
        <v>44</v>
      </c>
      <c r="B40" s="3"/>
      <c r="C40" s="22">
        <v>4997520</v>
      </c>
      <c r="D40" s="22"/>
      <c r="E40" s="23">
        <v>5930214</v>
      </c>
      <c r="F40" s="24">
        <v>5930214</v>
      </c>
      <c r="G40" s="24">
        <v>310916</v>
      </c>
      <c r="H40" s="24">
        <v>306794</v>
      </c>
      <c r="I40" s="24">
        <v>478933</v>
      </c>
      <c r="J40" s="24">
        <v>1096643</v>
      </c>
      <c r="K40" s="24">
        <v>355892</v>
      </c>
      <c r="L40" s="24">
        <v>529631</v>
      </c>
      <c r="M40" s="24">
        <v>310013</v>
      </c>
      <c r="N40" s="24">
        <v>1195536</v>
      </c>
      <c r="O40" s="24"/>
      <c r="P40" s="24"/>
      <c r="Q40" s="24"/>
      <c r="R40" s="24"/>
      <c r="S40" s="24"/>
      <c r="T40" s="24"/>
      <c r="U40" s="24"/>
      <c r="V40" s="24"/>
      <c r="W40" s="24">
        <v>2292179</v>
      </c>
      <c r="X40" s="24">
        <v>3061492</v>
      </c>
      <c r="Y40" s="24">
        <v>-769313</v>
      </c>
      <c r="Z40" s="6">
        <v>-25.13</v>
      </c>
      <c r="AA40" s="22">
        <v>5930214</v>
      </c>
    </row>
    <row r="41" spans="1:27" ht="13.5">
      <c r="A41" s="5" t="s">
        <v>45</v>
      </c>
      <c r="B41" s="3"/>
      <c r="C41" s="22"/>
      <c r="D41" s="22"/>
      <c r="E41" s="23">
        <v>180185</v>
      </c>
      <c r="F41" s="24">
        <v>180185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93123</v>
      </c>
      <c r="Y41" s="24">
        <v>-93123</v>
      </c>
      <c r="Z41" s="6">
        <v>-100</v>
      </c>
      <c r="AA41" s="22">
        <v>180185</v>
      </c>
    </row>
    <row r="42" spans="1:27" ht="13.5">
      <c r="A42" s="2" t="s">
        <v>46</v>
      </c>
      <c r="B42" s="8"/>
      <c r="C42" s="19">
        <f aca="true" t="shared" si="8" ref="C42:Y42">SUM(C43:C46)</f>
        <v>38715004</v>
      </c>
      <c r="D42" s="19">
        <f>SUM(D43:D46)</f>
        <v>0</v>
      </c>
      <c r="E42" s="20">
        <f t="shared" si="8"/>
        <v>45600458</v>
      </c>
      <c r="F42" s="21">
        <f t="shared" si="8"/>
        <v>45600458</v>
      </c>
      <c r="G42" s="21">
        <f t="shared" si="8"/>
        <v>1114365</v>
      </c>
      <c r="H42" s="21">
        <f t="shared" si="8"/>
        <v>4406415</v>
      </c>
      <c r="I42" s="21">
        <f t="shared" si="8"/>
        <v>2353218</v>
      </c>
      <c r="J42" s="21">
        <f t="shared" si="8"/>
        <v>7873998</v>
      </c>
      <c r="K42" s="21">
        <f t="shared" si="8"/>
        <v>2965738</v>
      </c>
      <c r="L42" s="21">
        <f t="shared" si="8"/>
        <v>2938530</v>
      </c>
      <c r="M42" s="21">
        <f t="shared" si="8"/>
        <v>2106818</v>
      </c>
      <c r="N42" s="21">
        <f t="shared" si="8"/>
        <v>8011086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15885084</v>
      </c>
      <c r="X42" s="21">
        <f t="shared" si="8"/>
        <v>24165618</v>
      </c>
      <c r="Y42" s="21">
        <f t="shared" si="8"/>
        <v>-8280534</v>
      </c>
      <c r="Z42" s="4">
        <f>+IF(X42&lt;&gt;0,+(Y42/X42)*100,0)</f>
        <v>-34.26576551859754</v>
      </c>
      <c r="AA42" s="19">
        <f>SUM(AA43:AA46)</f>
        <v>45600458</v>
      </c>
    </row>
    <row r="43" spans="1:27" ht="13.5">
      <c r="A43" s="5" t="s">
        <v>47</v>
      </c>
      <c r="B43" s="3"/>
      <c r="C43" s="22">
        <v>21605199</v>
      </c>
      <c r="D43" s="22"/>
      <c r="E43" s="23">
        <v>25977683</v>
      </c>
      <c r="F43" s="24">
        <v>25977683</v>
      </c>
      <c r="G43" s="24">
        <v>209360</v>
      </c>
      <c r="H43" s="24">
        <v>3450910</v>
      </c>
      <c r="I43" s="24">
        <v>930260</v>
      </c>
      <c r="J43" s="24">
        <v>4590530</v>
      </c>
      <c r="K43" s="24">
        <v>1832177</v>
      </c>
      <c r="L43" s="24">
        <v>1292411</v>
      </c>
      <c r="M43" s="24">
        <v>791656</v>
      </c>
      <c r="N43" s="24">
        <v>3916244</v>
      </c>
      <c r="O43" s="24"/>
      <c r="P43" s="24"/>
      <c r="Q43" s="24"/>
      <c r="R43" s="24"/>
      <c r="S43" s="24"/>
      <c r="T43" s="24"/>
      <c r="U43" s="24"/>
      <c r="V43" s="24"/>
      <c r="W43" s="24">
        <v>8506774</v>
      </c>
      <c r="X43" s="24">
        <v>13302350</v>
      </c>
      <c r="Y43" s="24">
        <v>-4795576</v>
      </c>
      <c r="Z43" s="6">
        <v>-36.05</v>
      </c>
      <c r="AA43" s="22">
        <v>25977683</v>
      </c>
    </row>
    <row r="44" spans="1:27" ht="13.5">
      <c r="A44" s="5" t="s">
        <v>48</v>
      </c>
      <c r="B44" s="3"/>
      <c r="C44" s="22">
        <v>6956814</v>
      </c>
      <c r="D44" s="22"/>
      <c r="E44" s="23">
        <v>8322441</v>
      </c>
      <c r="F44" s="24">
        <v>8322441</v>
      </c>
      <c r="G44" s="24">
        <v>339534</v>
      </c>
      <c r="H44" s="24">
        <v>367537</v>
      </c>
      <c r="I44" s="24">
        <v>605496</v>
      </c>
      <c r="J44" s="24">
        <v>1312567</v>
      </c>
      <c r="K44" s="24">
        <v>414694</v>
      </c>
      <c r="L44" s="24">
        <v>573287</v>
      </c>
      <c r="M44" s="24">
        <v>546834</v>
      </c>
      <c r="N44" s="24">
        <v>1534815</v>
      </c>
      <c r="O44" s="24"/>
      <c r="P44" s="24"/>
      <c r="Q44" s="24"/>
      <c r="R44" s="24"/>
      <c r="S44" s="24"/>
      <c r="T44" s="24"/>
      <c r="U44" s="24"/>
      <c r="V44" s="24"/>
      <c r="W44" s="24">
        <v>2847382</v>
      </c>
      <c r="X44" s="24">
        <v>4498256</v>
      </c>
      <c r="Y44" s="24">
        <v>-1650874</v>
      </c>
      <c r="Z44" s="6">
        <v>-36.7</v>
      </c>
      <c r="AA44" s="22">
        <v>8322441</v>
      </c>
    </row>
    <row r="45" spans="1:27" ht="13.5">
      <c r="A45" s="5" t="s">
        <v>49</v>
      </c>
      <c r="B45" s="3"/>
      <c r="C45" s="25">
        <v>9711959</v>
      </c>
      <c r="D45" s="25"/>
      <c r="E45" s="26">
        <v>3412561</v>
      </c>
      <c r="F45" s="27">
        <v>3412561</v>
      </c>
      <c r="G45" s="27">
        <v>565471</v>
      </c>
      <c r="H45" s="27">
        <v>587968</v>
      </c>
      <c r="I45" s="27">
        <v>817462</v>
      </c>
      <c r="J45" s="27">
        <v>1970901</v>
      </c>
      <c r="K45" s="27">
        <v>718867</v>
      </c>
      <c r="L45" s="27">
        <v>1072832</v>
      </c>
      <c r="M45" s="27">
        <v>768328</v>
      </c>
      <c r="N45" s="27">
        <v>2560027</v>
      </c>
      <c r="O45" s="27"/>
      <c r="P45" s="27"/>
      <c r="Q45" s="27"/>
      <c r="R45" s="27"/>
      <c r="S45" s="27"/>
      <c r="T45" s="27"/>
      <c r="U45" s="27"/>
      <c r="V45" s="27"/>
      <c r="W45" s="27">
        <v>4530928</v>
      </c>
      <c r="X45" s="27">
        <v>2027849</v>
      </c>
      <c r="Y45" s="27">
        <v>2503079</v>
      </c>
      <c r="Z45" s="7">
        <v>123.44</v>
      </c>
      <c r="AA45" s="25">
        <v>3412561</v>
      </c>
    </row>
    <row r="46" spans="1:27" ht="13.5">
      <c r="A46" s="5" t="s">
        <v>50</v>
      </c>
      <c r="B46" s="3"/>
      <c r="C46" s="22">
        <v>441032</v>
      </c>
      <c r="D46" s="22"/>
      <c r="E46" s="23">
        <v>7887773</v>
      </c>
      <c r="F46" s="24">
        <v>7887773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4337163</v>
      </c>
      <c r="Y46" s="24">
        <v>-4337163</v>
      </c>
      <c r="Z46" s="6">
        <v>-100</v>
      </c>
      <c r="AA46" s="22">
        <v>7887773</v>
      </c>
    </row>
    <row r="47" spans="1:27" ht="13.5">
      <c r="A47" s="2" t="s">
        <v>51</v>
      </c>
      <c r="B47" s="8" t="s">
        <v>52</v>
      </c>
      <c r="C47" s="19">
        <v>50661</v>
      </c>
      <c r="D47" s="19"/>
      <c r="E47" s="20">
        <v>163631</v>
      </c>
      <c r="F47" s="21">
        <v>163631</v>
      </c>
      <c r="G47" s="21">
        <v>4258</v>
      </c>
      <c r="H47" s="21">
        <v>4755</v>
      </c>
      <c r="I47" s="21">
        <v>6302</v>
      </c>
      <c r="J47" s="21">
        <v>15315</v>
      </c>
      <c r="K47" s="21">
        <v>4195</v>
      </c>
      <c r="L47" s="21">
        <v>516</v>
      </c>
      <c r="M47" s="21">
        <v>6035</v>
      </c>
      <c r="N47" s="21">
        <v>10746</v>
      </c>
      <c r="O47" s="21"/>
      <c r="P47" s="21"/>
      <c r="Q47" s="21"/>
      <c r="R47" s="21"/>
      <c r="S47" s="21"/>
      <c r="T47" s="21"/>
      <c r="U47" s="21"/>
      <c r="V47" s="21"/>
      <c r="W47" s="21">
        <v>26061</v>
      </c>
      <c r="X47" s="21">
        <v>385110</v>
      </c>
      <c r="Y47" s="21">
        <v>-359049</v>
      </c>
      <c r="Z47" s="4">
        <v>-93.23</v>
      </c>
      <c r="AA47" s="19">
        <v>163631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69293187</v>
      </c>
      <c r="D48" s="40">
        <f>+D28+D32+D38+D42+D47</f>
        <v>0</v>
      </c>
      <c r="E48" s="41">
        <f t="shared" si="9"/>
        <v>79691958</v>
      </c>
      <c r="F48" s="42">
        <f t="shared" si="9"/>
        <v>79691958</v>
      </c>
      <c r="G48" s="42">
        <f t="shared" si="9"/>
        <v>3108111</v>
      </c>
      <c r="H48" s="42">
        <f t="shared" si="9"/>
        <v>6480215</v>
      </c>
      <c r="I48" s="42">
        <f t="shared" si="9"/>
        <v>5117997</v>
      </c>
      <c r="J48" s="42">
        <f t="shared" si="9"/>
        <v>14706323</v>
      </c>
      <c r="K48" s="42">
        <f t="shared" si="9"/>
        <v>5223302</v>
      </c>
      <c r="L48" s="42">
        <f t="shared" si="9"/>
        <v>5953573</v>
      </c>
      <c r="M48" s="42">
        <f t="shared" si="9"/>
        <v>4205157</v>
      </c>
      <c r="N48" s="42">
        <f t="shared" si="9"/>
        <v>15382032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30088355</v>
      </c>
      <c r="X48" s="42">
        <f t="shared" si="9"/>
        <v>40340610</v>
      </c>
      <c r="Y48" s="42">
        <f t="shared" si="9"/>
        <v>-10252255</v>
      </c>
      <c r="Z48" s="43">
        <f>+IF(X48&lt;&gt;0,+(Y48/X48)*100,0)</f>
        <v>-25.414228986621666</v>
      </c>
      <c r="AA48" s="40">
        <f>+AA28+AA32+AA38+AA42+AA47</f>
        <v>79691958</v>
      </c>
    </row>
    <row r="49" spans="1:27" ht="13.5">
      <c r="A49" s="14" t="s">
        <v>58</v>
      </c>
      <c r="B49" s="15"/>
      <c r="C49" s="44">
        <f aca="true" t="shared" si="10" ref="C49:Y49">+C25-C48</f>
        <v>25716252</v>
      </c>
      <c r="D49" s="44">
        <f>+D25-D48</f>
        <v>0</v>
      </c>
      <c r="E49" s="45">
        <f t="shared" si="10"/>
        <v>12133768</v>
      </c>
      <c r="F49" s="46">
        <f t="shared" si="10"/>
        <v>12133768</v>
      </c>
      <c r="G49" s="46">
        <f t="shared" si="10"/>
        <v>6434057</v>
      </c>
      <c r="H49" s="46">
        <f t="shared" si="10"/>
        <v>-2436526</v>
      </c>
      <c r="I49" s="46">
        <f t="shared" si="10"/>
        <v>-1510379</v>
      </c>
      <c r="J49" s="46">
        <f t="shared" si="10"/>
        <v>2487152</v>
      </c>
      <c r="K49" s="46">
        <f t="shared" si="10"/>
        <v>-1639087</v>
      </c>
      <c r="L49" s="46">
        <f t="shared" si="10"/>
        <v>-2494793</v>
      </c>
      <c r="M49" s="46">
        <f t="shared" si="10"/>
        <v>-1054326</v>
      </c>
      <c r="N49" s="46">
        <f t="shared" si="10"/>
        <v>-5188206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-2701054</v>
      </c>
      <c r="X49" s="46">
        <f>IF(F25=F48,0,X25-X48)</f>
        <v>6168619</v>
      </c>
      <c r="Y49" s="46">
        <f t="shared" si="10"/>
        <v>-8869673</v>
      </c>
      <c r="Z49" s="47">
        <f>+IF(X49&lt;&gt;0,+(Y49/X49)*100,0)</f>
        <v>-143.78701294406414</v>
      </c>
      <c r="AA49" s="44">
        <f>+AA25-AA48</f>
        <v>12133768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2015-02-02T08:35:32Z</dcterms:created>
  <dcterms:modified xsi:type="dcterms:W3CDTF">2015-02-16T09:46:39Z</dcterms:modified>
  <cp:category/>
  <cp:version/>
  <cp:contentType/>
  <cp:contentStatus/>
</cp:coreProperties>
</file>