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'DC42'!$A$1:$AA$45</definedName>
    <definedName name="_xlnm.Print_Area" localSheetId="12">'DC48'!$A$1:$AA$45</definedName>
    <definedName name="_xlnm.Print_Area" localSheetId="1">'EKU'!$A$1:$AA$45</definedName>
    <definedName name="_xlnm.Print_Area" localSheetId="4">'GT421'!$A$1:$AA$45</definedName>
    <definedName name="_xlnm.Print_Area" localSheetId="5">'GT422'!$A$1:$AA$45</definedName>
    <definedName name="_xlnm.Print_Area" localSheetId="6">'GT423'!$A$1:$AA$45</definedName>
    <definedName name="_xlnm.Print_Area" localSheetId="8">'GT481'!$A$1:$AA$45</definedName>
    <definedName name="_xlnm.Print_Area" localSheetId="9">'GT482'!$A$1:$AA$45</definedName>
    <definedName name="_xlnm.Print_Area" localSheetId="10">'GT483'!$A$1:$AA$45</definedName>
    <definedName name="_xlnm.Print_Area" localSheetId="11">'GT484'!$A$1:$AA$45</definedName>
    <definedName name="_xlnm.Print_Area" localSheetId="2">'JHB'!$A$1:$AA$45</definedName>
    <definedName name="_xlnm.Print_Area" localSheetId="0">'Summary'!$A$1:$AA$45</definedName>
    <definedName name="_xlnm.Print_Area" localSheetId="3">'TSH'!$A$1:$AA$45</definedName>
  </definedNames>
  <calcPr calcMode="manual" fullCalcOnLoad="1"/>
</workbook>
</file>

<file path=xl/sharedStrings.xml><?xml version="1.0" encoding="utf-8"?>
<sst xmlns="http://schemas.openxmlformats.org/spreadsheetml/2006/main" count="923" uniqueCount="83">
  <si>
    <t>Gauteng: Ekurhuleni Metro(EKU)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</si>
  <si>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</si>
  <si>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</si>
  <si>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</si>
  <si>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</si>
  <si>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</si>
  <si>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</si>
  <si>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</si>
  <si>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</si>
  <si>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</si>
  <si>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</si>
  <si>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</si>
  <si>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</si>
  <si>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</si>
  <si>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</si>
  <si>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</si>
  <si>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</si>
  <si>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</si>
  <si>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</si>
  <si>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</si>
  <si>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</si>
  <si>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</si>
  <si>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</si>
  <si>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</si>
  <si>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</si>
  <si>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</si>
  <si>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</si>
  <si>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</si>
  <si>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</si>
  <si>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</si>
  <si>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</si>
  <si>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</si>
  <si>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</si>
  <si>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</si>
  <si>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</si>
  <si>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</si>
  <si>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</si>
  <si>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</si>
  <si>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</si>
  <si>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</si>
  <si>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</si>
  <si>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</si>
  <si>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</si>
  <si>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</si>
  <si>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</si>
  <si>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</si>
  <si>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</si>
  <si>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</si>
  <si>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</si>
  <si>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</si>
  <si>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</si>
  <si>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</si>
  <si>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</si>
  <si>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</si>
  <si>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</si>
  <si>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</si>
  <si>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</si>
  <si>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</si>
  <si>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</si>
  <si>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</si>
  <si>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</si>
  <si>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</si>
  <si>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</si>
  <si>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</si>
  <si>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</si>
  <si>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City Of Johannesburg(JHB) - Table C5 Quarterly Budget Statement - Capital Expenditure by Standard Classification and Funding for 2nd Quarter ended 31 December 2014 (Figures Finalised as at 2015/01/31)</t>
  </si>
  <si>
    <t>Gauteng: City Of Tshwane(TSH) - Table C5 Quarterly Budget Statement - Capital Expenditure by Standard Classification and Funding for 2nd Quarter ended 31 December 2014 (Figures Finalised as at 2015/01/31)</t>
  </si>
  <si>
    <t>Gauteng: Emfuleni(GT421) - Table C5 Quarterly Budget Statement - Capital Expenditure by Standard Classification and Funding for 2nd Quarter ended 31 December 2014 (Figures Finalised as at 2015/01/31)</t>
  </si>
  <si>
    <t>Gauteng: Midvaal(GT422) - Table C5 Quarterly Budget Statement - Capital Expenditure by Standard Classification and Funding for 2nd Quarter ended 31 December 2014 (Figures Finalised as at 2015/01/31)</t>
  </si>
  <si>
    <t>Gauteng: Lesedi(GT423) - Table C5 Quarterly Budget Statement - Capital Expenditure by Standard Classification and Funding for 2nd Quarter ended 31 December 2014 (Figures Finalised as at 2015/01/31)</t>
  </si>
  <si>
    <t>Gauteng: Sedibeng(DC42) - Table C5 Quarterly Budget Statement - Capital Expenditure by Standard Classification and Funding for 2nd Quarter ended 31 December 2014 (Figures Finalised as at 2015/01/31)</t>
  </si>
  <si>
    <t>Gauteng: Mogale City(GT481) - Table C5 Quarterly Budget Statement - Capital Expenditure by Standard Classification and Funding for 2nd Quarter ended 31 December 2014 (Figures Finalised as at 2015/01/31)</t>
  </si>
  <si>
    <t>Gauteng: Randfontein(GT482) - Table C5 Quarterly Budget Statement - Capital Expenditure by Standard Classification and Funding for 2nd Quarter ended 31 December 2014 (Figures Finalised as at 2015/01/31)</t>
  </si>
  <si>
    <t>Gauteng: Westonaria(GT483) - Table C5 Quarterly Budget Statement - Capital Expenditure by Standard Classification and Funding for 2nd Quarter ended 31 December 2014 (Figures Finalised as at 2015/01/31)</t>
  </si>
  <si>
    <t>Gauteng: Merafong City(GT484) - Table C5 Quarterly Budget Statement - Capital Expenditure by Standard Classification and Funding for 2nd Quarter ended 31 December 2014 (Figures Finalised as at 2015/01/31)</t>
  </si>
  <si>
    <t>Gauteng: West Rand(DC48)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</si>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</sst>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77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1659852246</v>
      </c>
      <c r="D5" s="16">
        <f>SUM(D6:D8)</f>
        <v>0</v>
      </c>
      <c r="E5" s="17">
        <f t="shared" si="0"/>
        <v>2707998721</v>
      </c>
      <c r="F5" s="18">
        <f t="shared" si="0"/>
        <v>2707998721</v>
      </c>
      <c r="G5" s="18">
        <f t="shared" si="0"/>
        <v>239499</v>
      </c>
      <c r="H5" s="18">
        <f t="shared" si="0"/>
        <v>35421335</v>
      </c>
      <c r="I5" s="18">
        <f t="shared" si="0"/>
        <v>27357495</v>
      </c>
      <c r="J5" s="18">
        <f t="shared" si="0"/>
        <v>63018329</v>
      </c>
      <c r="K5" s="18">
        <f t="shared" si="0"/>
        <v>32154176</v>
      </c>
      <c r="L5" s="18">
        <f t="shared" si="0"/>
        <v>80561157</v>
      </c>
      <c r="M5" s="18">
        <f t="shared" si="0"/>
        <v>172018610</v>
      </c>
      <c r="N5" s="18">
        <f t="shared" si="0"/>
        <v>284733943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347752272</v>
      </c>
      <c r="X5" s="18">
        <f t="shared" si="0"/>
        <v>715323665</v>
      </c>
      <c r="Y5" s="18">
        <f t="shared" si="0"/>
        <v>-367571393</v>
      </c>
      <c r="Z5" s="4">
        <f>+IF(X5&lt;&gt;0,+(Y5/X5)*100,0)</f>
        <v>-51.385325410700624</v>
      </c>
      <c r="AA5" s="16">
        <f>SUM(AA6:AA8)</f>
        <v>2707998721</v>
      </c>
    </row>
    <row r="6" spans="1:27" ht="13.5">
      <c r="A6" s="5" t="s">
        <v>32</v>
      </c>
      <c r="B6" s="3"/>
      <c r="C6" s="19">
        <v>322140291</v>
      </c>
      <c r="D6" s="19"/>
      <c r="E6" s="20">
        <v>377986725</v>
      </c>
      <c r="F6" s="21">
        <v>377986725</v>
      </c>
      <c r="G6" s="21">
        <v>44938</v>
      </c>
      <c r="H6" s="21">
        <v>31595292</v>
      </c>
      <c r="I6" s="21">
        <v>30638499</v>
      </c>
      <c r="J6" s="21">
        <v>62278729</v>
      </c>
      <c r="K6" s="21">
        <v>11980701</v>
      </c>
      <c r="L6" s="21">
        <v>39478961</v>
      </c>
      <c r="M6" s="21">
        <v>63120359</v>
      </c>
      <c r="N6" s="21">
        <v>114580021</v>
      </c>
      <c r="O6" s="21"/>
      <c r="P6" s="21"/>
      <c r="Q6" s="21"/>
      <c r="R6" s="21"/>
      <c r="S6" s="21"/>
      <c r="T6" s="21"/>
      <c r="U6" s="21"/>
      <c r="V6" s="21"/>
      <c r="W6" s="21">
        <v>176858750</v>
      </c>
      <c r="X6" s="21">
        <v>161713136</v>
      </c>
      <c r="Y6" s="21">
        <v>15145614</v>
      </c>
      <c r="Z6" s="6">
        <v>9.37</v>
      </c>
      <c r="AA6" s="28">
        <v>377986725</v>
      </c>
    </row>
    <row r="7" spans="1:27" ht="13.5">
      <c r="A7" s="5" t="s">
        <v>33</v>
      </c>
      <c r="B7" s="3"/>
      <c r="C7" s="22">
        <v>247872977</v>
      </c>
      <c r="D7" s="22"/>
      <c r="E7" s="23">
        <v>280606400</v>
      </c>
      <c r="F7" s="24">
        <v>280606400</v>
      </c>
      <c r="G7" s="24">
        <v>-198142</v>
      </c>
      <c r="H7" s="24">
        <v>2062278</v>
      </c>
      <c r="I7" s="24">
        <v>2399922</v>
      </c>
      <c r="J7" s="24">
        <v>4264058</v>
      </c>
      <c r="K7" s="24">
        <v>10541404</v>
      </c>
      <c r="L7" s="24">
        <v>275228</v>
      </c>
      <c r="M7" s="24">
        <v>28118055</v>
      </c>
      <c r="N7" s="24">
        <v>38934687</v>
      </c>
      <c r="O7" s="24"/>
      <c r="P7" s="24"/>
      <c r="Q7" s="24"/>
      <c r="R7" s="24"/>
      <c r="S7" s="24"/>
      <c r="T7" s="24"/>
      <c r="U7" s="24"/>
      <c r="V7" s="24"/>
      <c r="W7" s="24">
        <v>43198745</v>
      </c>
      <c r="X7" s="24">
        <v>70518485</v>
      </c>
      <c r="Y7" s="24">
        <v>-27319740</v>
      </c>
      <c r="Z7" s="7">
        <v>-38.74</v>
      </c>
      <c r="AA7" s="29">
        <v>280606400</v>
      </c>
    </row>
    <row r="8" spans="1:27" ht="13.5">
      <c r="A8" s="5" t="s">
        <v>34</v>
      </c>
      <c r="B8" s="3"/>
      <c r="C8" s="19">
        <v>1089838978</v>
      </c>
      <c r="D8" s="19"/>
      <c r="E8" s="20">
        <v>2049405596</v>
      </c>
      <c r="F8" s="21">
        <v>2049405596</v>
      </c>
      <c r="G8" s="21">
        <v>392703</v>
      </c>
      <c r="H8" s="21">
        <v>1763765</v>
      </c>
      <c r="I8" s="21">
        <v>-5680926</v>
      </c>
      <c r="J8" s="21">
        <v>-3524458</v>
      </c>
      <c r="K8" s="21">
        <v>9632071</v>
      </c>
      <c r="L8" s="21">
        <v>40806968</v>
      </c>
      <c r="M8" s="21">
        <v>80780196</v>
      </c>
      <c r="N8" s="21">
        <v>131219235</v>
      </c>
      <c r="O8" s="21"/>
      <c r="P8" s="21"/>
      <c r="Q8" s="21"/>
      <c r="R8" s="21"/>
      <c r="S8" s="21"/>
      <c r="T8" s="21"/>
      <c r="U8" s="21"/>
      <c r="V8" s="21"/>
      <c r="W8" s="21">
        <v>127694777</v>
      </c>
      <c r="X8" s="21">
        <v>483092044</v>
      </c>
      <c r="Y8" s="21">
        <v>-355397267</v>
      </c>
      <c r="Z8" s="6">
        <v>-73.57</v>
      </c>
      <c r="AA8" s="28">
        <v>2049405596</v>
      </c>
    </row>
    <row r="9" spans="1:27" ht="13.5">
      <c r="A9" s="2" t="s">
        <v>35</v>
      </c>
      <c r="B9" s="3"/>
      <c r="C9" s="16">
        <f aca="true" t="shared" si="1" ref="C9:Y9">SUM(C10:C14)</f>
        <v>2937605084</v>
      </c>
      <c r="D9" s="16">
        <f>SUM(D10:D14)</f>
        <v>0</v>
      </c>
      <c r="E9" s="17">
        <f t="shared" si="1"/>
        <v>4122254283</v>
      </c>
      <c r="F9" s="18">
        <f t="shared" si="1"/>
        <v>4122254283</v>
      </c>
      <c r="G9" s="18">
        <f t="shared" si="1"/>
        <v>52205216</v>
      </c>
      <c r="H9" s="18">
        <f t="shared" si="1"/>
        <v>-9679206</v>
      </c>
      <c r="I9" s="18">
        <f t="shared" si="1"/>
        <v>2806018</v>
      </c>
      <c r="J9" s="18">
        <f t="shared" si="1"/>
        <v>45332028</v>
      </c>
      <c r="K9" s="18">
        <f t="shared" si="1"/>
        <v>281909660</v>
      </c>
      <c r="L9" s="18">
        <f t="shared" si="1"/>
        <v>309517754</v>
      </c>
      <c r="M9" s="18">
        <f t="shared" si="1"/>
        <v>62171474</v>
      </c>
      <c r="N9" s="18">
        <f t="shared" si="1"/>
        <v>653598888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698930916</v>
      </c>
      <c r="X9" s="18">
        <f t="shared" si="1"/>
        <v>1409725578</v>
      </c>
      <c r="Y9" s="18">
        <f t="shared" si="1"/>
        <v>-710794662</v>
      </c>
      <c r="Z9" s="4">
        <f>+IF(X9&lt;&gt;0,+(Y9/X9)*100,0)</f>
        <v>-50.420782107707495</v>
      </c>
      <c r="AA9" s="30">
        <f>SUM(AA10:AA14)</f>
        <v>4122254283</v>
      </c>
    </row>
    <row r="10" spans="1:27" ht="13.5">
      <c r="A10" s="5" t="s">
        <v>36</v>
      </c>
      <c r="B10" s="3"/>
      <c r="C10" s="19">
        <v>216685336</v>
      </c>
      <c r="D10" s="19"/>
      <c r="E10" s="20">
        <v>340432577</v>
      </c>
      <c r="F10" s="21">
        <v>340432577</v>
      </c>
      <c r="G10" s="21">
        <v>3226493</v>
      </c>
      <c r="H10" s="21">
        <v>2249197</v>
      </c>
      <c r="I10" s="21">
        <v>6090975</v>
      </c>
      <c r="J10" s="21">
        <v>11566665</v>
      </c>
      <c r="K10" s="21">
        <v>11302257</v>
      </c>
      <c r="L10" s="21">
        <v>13818253</v>
      </c>
      <c r="M10" s="21">
        <v>23528449</v>
      </c>
      <c r="N10" s="21">
        <v>48648959</v>
      </c>
      <c r="O10" s="21"/>
      <c r="P10" s="21"/>
      <c r="Q10" s="21"/>
      <c r="R10" s="21"/>
      <c r="S10" s="21"/>
      <c r="T10" s="21"/>
      <c r="U10" s="21"/>
      <c r="V10" s="21"/>
      <c r="W10" s="21">
        <v>60215624</v>
      </c>
      <c r="X10" s="21">
        <v>84320454</v>
      </c>
      <c r="Y10" s="21">
        <v>-24104830</v>
      </c>
      <c r="Z10" s="6">
        <v>-28.59</v>
      </c>
      <c r="AA10" s="28">
        <v>340432577</v>
      </c>
    </row>
    <row r="11" spans="1:27" ht="13.5">
      <c r="A11" s="5" t="s">
        <v>37</v>
      </c>
      <c r="B11" s="3"/>
      <c r="C11" s="19">
        <v>638666217</v>
      </c>
      <c r="D11" s="19"/>
      <c r="E11" s="20">
        <v>424161760</v>
      </c>
      <c r="F11" s="21">
        <v>424161760</v>
      </c>
      <c r="G11" s="21">
        <v>1044603</v>
      </c>
      <c r="H11" s="21">
        <v>6673937</v>
      </c>
      <c r="I11" s="21">
        <v>6464396</v>
      </c>
      <c r="J11" s="21">
        <v>14182936</v>
      </c>
      <c r="K11" s="21">
        <v>10036688</v>
      </c>
      <c r="L11" s="21">
        <v>10770395</v>
      </c>
      <c r="M11" s="21">
        <v>42873197</v>
      </c>
      <c r="N11" s="21">
        <v>63680280</v>
      </c>
      <c r="O11" s="21"/>
      <c r="P11" s="21"/>
      <c r="Q11" s="21"/>
      <c r="R11" s="21"/>
      <c r="S11" s="21"/>
      <c r="T11" s="21"/>
      <c r="U11" s="21"/>
      <c r="V11" s="21"/>
      <c r="W11" s="21">
        <v>77863216</v>
      </c>
      <c r="X11" s="21">
        <v>116801550</v>
      </c>
      <c r="Y11" s="21">
        <v>-38938334</v>
      </c>
      <c r="Z11" s="6">
        <v>-33.34</v>
      </c>
      <c r="AA11" s="28">
        <v>424161760</v>
      </c>
    </row>
    <row r="12" spans="1:27" ht="13.5">
      <c r="A12" s="5" t="s">
        <v>38</v>
      </c>
      <c r="B12" s="3"/>
      <c r="C12" s="19">
        <v>244722549</v>
      </c>
      <c r="D12" s="19"/>
      <c r="E12" s="20">
        <v>436207747</v>
      </c>
      <c r="F12" s="21">
        <v>436207747</v>
      </c>
      <c r="G12" s="21">
        <v>10324263</v>
      </c>
      <c r="H12" s="21">
        <v>7640782</v>
      </c>
      <c r="I12" s="21">
        <v>22353393</v>
      </c>
      <c r="J12" s="21">
        <v>40318438</v>
      </c>
      <c r="K12" s="21">
        <v>24071793</v>
      </c>
      <c r="L12" s="21">
        <v>6468191</v>
      </c>
      <c r="M12" s="21">
        <v>20382128</v>
      </c>
      <c r="N12" s="21">
        <v>50922112</v>
      </c>
      <c r="O12" s="21"/>
      <c r="P12" s="21"/>
      <c r="Q12" s="21"/>
      <c r="R12" s="21"/>
      <c r="S12" s="21"/>
      <c r="T12" s="21"/>
      <c r="U12" s="21"/>
      <c r="V12" s="21"/>
      <c r="W12" s="21">
        <v>91240550</v>
      </c>
      <c r="X12" s="21">
        <v>154189955</v>
      </c>
      <c r="Y12" s="21">
        <v>-62949405</v>
      </c>
      <c r="Z12" s="6">
        <v>-40.83</v>
      </c>
      <c r="AA12" s="28">
        <v>436207747</v>
      </c>
    </row>
    <row r="13" spans="1:27" ht="13.5">
      <c r="A13" s="5" t="s">
        <v>39</v>
      </c>
      <c r="B13" s="3"/>
      <c r="C13" s="19">
        <v>1665623217</v>
      </c>
      <c r="D13" s="19"/>
      <c r="E13" s="20">
        <v>2704831199</v>
      </c>
      <c r="F13" s="21">
        <v>2704831199</v>
      </c>
      <c r="G13" s="21">
        <v>25025603</v>
      </c>
      <c r="H13" s="21">
        <v>-35975320</v>
      </c>
      <c r="I13" s="21">
        <v>-50933774</v>
      </c>
      <c r="J13" s="21">
        <v>-61883491</v>
      </c>
      <c r="K13" s="21">
        <v>227532649</v>
      </c>
      <c r="L13" s="21">
        <v>270267660</v>
      </c>
      <c r="M13" s="21">
        <v>-5124096</v>
      </c>
      <c r="N13" s="21">
        <v>492676213</v>
      </c>
      <c r="O13" s="21"/>
      <c r="P13" s="21"/>
      <c r="Q13" s="21"/>
      <c r="R13" s="21"/>
      <c r="S13" s="21"/>
      <c r="T13" s="21"/>
      <c r="U13" s="21"/>
      <c r="V13" s="21"/>
      <c r="W13" s="21">
        <v>430792722</v>
      </c>
      <c r="X13" s="21">
        <v>942562652</v>
      </c>
      <c r="Y13" s="21">
        <v>-511769930</v>
      </c>
      <c r="Z13" s="6">
        <v>-54.3</v>
      </c>
      <c r="AA13" s="28">
        <v>2704831199</v>
      </c>
    </row>
    <row r="14" spans="1:27" ht="13.5">
      <c r="A14" s="5" t="s">
        <v>40</v>
      </c>
      <c r="B14" s="3"/>
      <c r="C14" s="22">
        <v>171907765</v>
      </c>
      <c r="D14" s="22"/>
      <c r="E14" s="23">
        <v>216621000</v>
      </c>
      <c r="F14" s="24">
        <v>216621000</v>
      </c>
      <c r="G14" s="24">
        <v>12584254</v>
      </c>
      <c r="H14" s="24">
        <v>9732198</v>
      </c>
      <c r="I14" s="24">
        <v>18831028</v>
      </c>
      <c r="J14" s="24">
        <v>41147480</v>
      </c>
      <c r="K14" s="24">
        <v>8966273</v>
      </c>
      <c r="L14" s="24">
        <v>8193255</v>
      </c>
      <c r="M14" s="24">
        <v>-19488204</v>
      </c>
      <c r="N14" s="24">
        <v>-2328676</v>
      </c>
      <c r="O14" s="24"/>
      <c r="P14" s="24"/>
      <c r="Q14" s="24"/>
      <c r="R14" s="24"/>
      <c r="S14" s="24"/>
      <c r="T14" s="24"/>
      <c r="U14" s="24"/>
      <c r="V14" s="24"/>
      <c r="W14" s="24">
        <v>38818804</v>
      </c>
      <c r="X14" s="24">
        <v>111850967</v>
      </c>
      <c r="Y14" s="24">
        <v>-73032163</v>
      </c>
      <c r="Z14" s="7">
        <v>-65.29</v>
      </c>
      <c r="AA14" s="29">
        <v>216621000</v>
      </c>
    </row>
    <row r="15" spans="1:27" ht="13.5">
      <c r="A15" s="2" t="s">
        <v>41</v>
      </c>
      <c r="B15" s="8"/>
      <c r="C15" s="16">
        <f aca="true" t="shared" si="2" ref="C15:Y15">SUM(C16:C18)</f>
        <v>4531739843</v>
      </c>
      <c r="D15" s="16">
        <f>SUM(D16:D18)</f>
        <v>0</v>
      </c>
      <c r="E15" s="17">
        <f t="shared" si="2"/>
        <v>6948499957</v>
      </c>
      <c r="F15" s="18">
        <f t="shared" si="2"/>
        <v>6948499957</v>
      </c>
      <c r="G15" s="18">
        <f t="shared" si="2"/>
        <v>409007906</v>
      </c>
      <c r="H15" s="18">
        <f t="shared" si="2"/>
        <v>603233120</v>
      </c>
      <c r="I15" s="18">
        <f t="shared" si="2"/>
        <v>981647507</v>
      </c>
      <c r="J15" s="18">
        <f t="shared" si="2"/>
        <v>1993888533</v>
      </c>
      <c r="K15" s="18">
        <f t="shared" si="2"/>
        <v>186031864</v>
      </c>
      <c r="L15" s="18">
        <f t="shared" si="2"/>
        <v>171252692</v>
      </c>
      <c r="M15" s="18">
        <f t="shared" si="2"/>
        <v>-586139880</v>
      </c>
      <c r="N15" s="18">
        <f t="shared" si="2"/>
        <v>-228855324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1765033209</v>
      </c>
      <c r="X15" s="18">
        <f t="shared" si="2"/>
        <v>1971548466</v>
      </c>
      <c r="Y15" s="18">
        <f t="shared" si="2"/>
        <v>-206515257</v>
      </c>
      <c r="Z15" s="4">
        <f>+IF(X15&lt;&gt;0,+(Y15/X15)*100,0)</f>
        <v>-10.474774552156507</v>
      </c>
      <c r="AA15" s="30">
        <f>SUM(AA16:AA18)</f>
        <v>6948499957</v>
      </c>
    </row>
    <row r="16" spans="1:27" ht="13.5">
      <c r="A16" s="5" t="s">
        <v>42</v>
      </c>
      <c r="B16" s="3"/>
      <c r="C16" s="19">
        <v>348420362</v>
      </c>
      <c r="D16" s="19"/>
      <c r="E16" s="20">
        <v>1087482872</v>
      </c>
      <c r="F16" s="21">
        <v>1087482872</v>
      </c>
      <c r="G16" s="21">
        <v>71405085</v>
      </c>
      <c r="H16" s="21">
        <v>61452267</v>
      </c>
      <c r="I16" s="21">
        <v>182773113</v>
      </c>
      <c r="J16" s="21">
        <v>315630465</v>
      </c>
      <c r="K16" s="21">
        <v>59605208</v>
      </c>
      <c r="L16" s="21">
        <v>68043024</v>
      </c>
      <c r="M16" s="21">
        <v>-234471945</v>
      </c>
      <c r="N16" s="21">
        <v>-106823713</v>
      </c>
      <c r="O16" s="21"/>
      <c r="P16" s="21"/>
      <c r="Q16" s="21"/>
      <c r="R16" s="21"/>
      <c r="S16" s="21"/>
      <c r="T16" s="21"/>
      <c r="U16" s="21"/>
      <c r="V16" s="21"/>
      <c r="W16" s="21">
        <v>208806752</v>
      </c>
      <c r="X16" s="21">
        <v>233180118</v>
      </c>
      <c r="Y16" s="21">
        <v>-24373366</v>
      </c>
      <c r="Z16" s="6">
        <v>-10.45</v>
      </c>
      <c r="AA16" s="28">
        <v>1087482872</v>
      </c>
    </row>
    <row r="17" spans="1:27" ht="13.5">
      <c r="A17" s="5" t="s">
        <v>43</v>
      </c>
      <c r="B17" s="3"/>
      <c r="C17" s="19">
        <v>4121570249</v>
      </c>
      <c r="D17" s="19"/>
      <c r="E17" s="20">
        <v>5749410687</v>
      </c>
      <c r="F17" s="21">
        <v>5749410687</v>
      </c>
      <c r="G17" s="21">
        <v>313175599</v>
      </c>
      <c r="H17" s="21">
        <v>517161952</v>
      </c>
      <c r="I17" s="21">
        <v>698000990</v>
      </c>
      <c r="J17" s="21">
        <v>1528338541</v>
      </c>
      <c r="K17" s="21">
        <v>119649328</v>
      </c>
      <c r="L17" s="21">
        <v>99950844</v>
      </c>
      <c r="M17" s="21">
        <v>-205992886</v>
      </c>
      <c r="N17" s="21">
        <v>13607286</v>
      </c>
      <c r="O17" s="21"/>
      <c r="P17" s="21"/>
      <c r="Q17" s="21"/>
      <c r="R17" s="21"/>
      <c r="S17" s="21"/>
      <c r="T17" s="21"/>
      <c r="U17" s="21"/>
      <c r="V17" s="21"/>
      <c r="W17" s="21">
        <v>1541945827</v>
      </c>
      <c r="X17" s="21">
        <v>1697548989</v>
      </c>
      <c r="Y17" s="21">
        <v>-155603162</v>
      </c>
      <c r="Z17" s="6">
        <v>-9.17</v>
      </c>
      <c r="AA17" s="28">
        <v>5749410687</v>
      </c>
    </row>
    <row r="18" spans="1:27" ht="13.5">
      <c r="A18" s="5" t="s">
        <v>44</v>
      </c>
      <c r="B18" s="3"/>
      <c r="C18" s="19">
        <v>61749232</v>
      </c>
      <c r="D18" s="19"/>
      <c r="E18" s="20">
        <v>111606398</v>
      </c>
      <c r="F18" s="21">
        <v>111606398</v>
      </c>
      <c r="G18" s="21">
        <v>24427222</v>
      </c>
      <c r="H18" s="21">
        <v>24618901</v>
      </c>
      <c r="I18" s="21">
        <v>100873404</v>
      </c>
      <c r="J18" s="21">
        <v>149919527</v>
      </c>
      <c r="K18" s="21">
        <v>6777328</v>
      </c>
      <c r="L18" s="21">
        <v>3258824</v>
      </c>
      <c r="M18" s="21">
        <v>-145675049</v>
      </c>
      <c r="N18" s="21">
        <v>-135638897</v>
      </c>
      <c r="O18" s="21"/>
      <c r="P18" s="21"/>
      <c r="Q18" s="21"/>
      <c r="R18" s="21"/>
      <c r="S18" s="21"/>
      <c r="T18" s="21"/>
      <c r="U18" s="21"/>
      <c r="V18" s="21"/>
      <c r="W18" s="21">
        <v>14280630</v>
      </c>
      <c r="X18" s="21">
        <v>40819359</v>
      </c>
      <c r="Y18" s="21">
        <v>-26538729</v>
      </c>
      <c r="Z18" s="6">
        <v>-65.02</v>
      </c>
      <c r="AA18" s="28">
        <v>111606398</v>
      </c>
    </row>
    <row r="19" spans="1:27" ht="13.5">
      <c r="A19" s="2" t="s">
        <v>45</v>
      </c>
      <c r="B19" s="8"/>
      <c r="C19" s="16">
        <f aca="true" t="shared" si="3" ref="C19:Y19">SUM(C20:C23)</f>
        <v>5762449259</v>
      </c>
      <c r="D19" s="16">
        <f>SUM(D20:D23)</f>
        <v>0</v>
      </c>
      <c r="E19" s="17">
        <f t="shared" si="3"/>
        <v>6505737536</v>
      </c>
      <c r="F19" s="18">
        <f t="shared" si="3"/>
        <v>6505737536</v>
      </c>
      <c r="G19" s="18">
        <f t="shared" si="3"/>
        <v>26015720</v>
      </c>
      <c r="H19" s="18">
        <f t="shared" si="3"/>
        <v>97569362</v>
      </c>
      <c r="I19" s="18">
        <f t="shared" si="3"/>
        <v>-144171611</v>
      </c>
      <c r="J19" s="18">
        <f t="shared" si="3"/>
        <v>-20586529</v>
      </c>
      <c r="K19" s="18">
        <f t="shared" si="3"/>
        <v>142014977</v>
      </c>
      <c r="L19" s="18">
        <f t="shared" si="3"/>
        <v>117521011</v>
      </c>
      <c r="M19" s="18">
        <f t="shared" si="3"/>
        <v>1411976357</v>
      </c>
      <c r="N19" s="18">
        <f t="shared" si="3"/>
        <v>1671512345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1650925816</v>
      </c>
      <c r="X19" s="18">
        <f t="shared" si="3"/>
        <v>2827036190</v>
      </c>
      <c r="Y19" s="18">
        <f t="shared" si="3"/>
        <v>-1176110374</v>
      </c>
      <c r="Z19" s="4">
        <f>+IF(X19&lt;&gt;0,+(Y19/X19)*100,0)</f>
        <v>-41.60223976474811</v>
      </c>
      <c r="AA19" s="30">
        <f>SUM(AA20:AA23)</f>
        <v>6505737536</v>
      </c>
    </row>
    <row r="20" spans="1:27" ht="13.5">
      <c r="A20" s="5" t="s">
        <v>46</v>
      </c>
      <c r="B20" s="3"/>
      <c r="C20" s="19">
        <v>3073528727</v>
      </c>
      <c r="D20" s="19"/>
      <c r="E20" s="20">
        <v>3730061000</v>
      </c>
      <c r="F20" s="21">
        <v>3730061000</v>
      </c>
      <c r="G20" s="21">
        <v>14464048</v>
      </c>
      <c r="H20" s="21">
        <v>50955487</v>
      </c>
      <c r="I20" s="21">
        <v>-122175651</v>
      </c>
      <c r="J20" s="21">
        <v>-56756116</v>
      </c>
      <c r="K20" s="21">
        <v>68771948</v>
      </c>
      <c r="L20" s="21">
        <v>64667878</v>
      </c>
      <c r="M20" s="21">
        <v>851280205</v>
      </c>
      <c r="N20" s="21">
        <v>984720031</v>
      </c>
      <c r="O20" s="21"/>
      <c r="P20" s="21"/>
      <c r="Q20" s="21"/>
      <c r="R20" s="21"/>
      <c r="S20" s="21"/>
      <c r="T20" s="21"/>
      <c r="U20" s="21"/>
      <c r="V20" s="21"/>
      <c r="W20" s="21">
        <v>927963915</v>
      </c>
      <c r="X20" s="21">
        <v>1940432355</v>
      </c>
      <c r="Y20" s="21">
        <v>-1012468440</v>
      </c>
      <c r="Z20" s="6">
        <v>-52.18</v>
      </c>
      <c r="AA20" s="28">
        <v>3730061000</v>
      </c>
    </row>
    <row r="21" spans="1:27" ht="13.5">
      <c r="A21" s="5" t="s">
        <v>47</v>
      </c>
      <c r="B21" s="3"/>
      <c r="C21" s="19">
        <v>1538867119</v>
      </c>
      <c r="D21" s="19"/>
      <c r="E21" s="20">
        <v>1261177676</v>
      </c>
      <c r="F21" s="21">
        <v>1261177676</v>
      </c>
      <c r="G21" s="21">
        <v>7613953</v>
      </c>
      <c r="H21" s="21">
        <v>17847065</v>
      </c>
      <c r="I21" s="21">
        <v>-26335769</v>
      </c>
      <c r="J21" s="21">
        <v>-874751</v>
      </c>
      <c r="K21" s="21">
        <v>37364188</v>
      </c>
      <c r="L21" s="21">
        <v>13177513</v>
      </c>
      <c r="M21" s="21">
        <v>287161660</v>
      </c>
      <c r="N21" s="21">
        <v>337703361</v>
      </c>
      <c r="O21" s="21"/>
      <c r="P21" s="21"/>
      <c r="Q21" s="21"/>
      <c r="R21" s="21"/>
      <c r="S21" s="21"/>
      <c r="T21" s="21"/>
      <c r="U21" s="21"/>
      <c r="V21" s="21"/>
      <c r="W21" s="21">
        <v>336828610</v>
      </c>
      <c r="X21" s="21">
        <v>322933202</v>
      </c>
      <c r="Y21" s="21">
        <v>13895408</v>
      </c>
      <c r="Z21" s="6">
        <v>4.3</v>
      </c>
      <c r="AA21" s="28">
        <v>1261177676</v>
      </c>
    </row>
    <row r="22" spans="1:27" ht="13.5">
      <c r="A22" s="5" t="s">
        <v>48</v>
      </c>
      <c r="B22" s="3"/>
      <c r="C22" s="22">
        <v>900368354</v>
      </c>
      <c r="D22" s="22"/>
      <c r="E22" s="23">
        <v>1140986953</v>
      </c>
      <c r="F22" s="24">
        <v>1140986953</v>
      </c>
      <c r="G22" s="24">
        <v>3717841</v>
      </c>
      <c r="H22" s="24">
        <v>27708610</v>
      </c>
      <c r="I22" s="24">
        <v>14996624</v>
      </c>
      <c r="J22" s="24">
        <v>46423075</v>
      </c>
      <c r="K22" s="24">
        <v>30798314</v>
      </c>
      <c r="L22" s="24">
        <v>38355662</v>
      </c>
      <c r="M22" s="24">
        <v>97697610</v>
      </c>
      <c r="N22" s="24">
        <v>166851586</v>
      </c>
      <c r="O22" s="24"/>
      <c r="P22" s="24"/>
      <c r="Q22" s="24"/>
      <c r="R22" s="24"/>
      <c r="S22" s="24"/>
      <c r="T22" s="24"/>
      <c r="U22" s="24"/>
      <c r="V22" s="24"/>
      <c r="W22" s="24">
        <v>213274661</v>
      </c>
      <c r="X22" s="24">
        <v>422272807</v>
      </c>
      <c r="Y22" s="24">
        <v>-208998146</v>
      </c>
      <c r="Z22" s="7">
        <v>-49.49</v>
      </c>
      <c r="AA22" s="29">
        <v>1140986953</v>
      </c>
    </row>
    <row r="23" spans="1:27" ht="13.5">
      <c r="A23" s="5" t="s">
        <v>49</v>
      </c>
      <c r="B23" s="3"/>
      <c r="C23" s="19">
        <v>249685059</v>
      </c>
      <c r="D23" s="19"/>
      <c r="E23" s="20">
        <v>373511907</v>
      </c>
      <c r="F23" s="21">
        <v>373511907</v>
      </c>
      <c r="G23" s="21">
        <v>219878</v>
      </c>
      <c r="H23" s="21">
        <v>1058200</v>
      </c>
      <c r="I23" s="21">
        <v>-10656815</v>
      </c>
      <c r="J23" s="21">
        <v>-9378737</v>
      </c>
      <c r="K23" s="21">
        <v>5080527</v>
      </c>
      <c r="L23" s="21">
        <v>1319958</v>
      </c>
      <c r="M23" s="21">
        <v>175836882</v>
      </c>
      <c r="N23" s="21">
        <v>182237367</v>
      </c>
      <c r="O23" s="21"/>
      <c r="P23" s="21"/>
      <c r="Q23" s="21"/>
      <c r="R23" s="21"/>
      <c r="S23" s="21"/>
      <c r="T23" s="21"/>
      <c r="U23" s="21"/>
      <c r="V23" s="21"/>
      <c r="W23" s="21">
        <v>172858630</v>
      </c>
      <c r="X23" s="21">
        <v>141397826</v>
      </c>
      <c r="Y23" s="21">
        <v>31460804</v>
      </c>
      <c r="Z23" s="6">
        <v>22.25</v>
      </c>
      <c r="AA23" s="28">
        <v>373511907</v>
      </c>
    </row>
    <row r="24" spans="1:27" ht="13.5">
      <c r="A24" s="2" t="s">
        <v>50</v>
      </c>
      <c r="B24" s="8"/>
      <c r="C24" s="16">
        <v>58995449</v>
      </c>
      <c r="D24" s="16"/>
      <c r="E24" s="17">
        <v>38250000</v>
      </c>
      <c r="F24" s="18">
        <v>38250000</v>
      </c>
      <c r="G24" s="18">
        <v>29541</v>
      </c>
      <c r="H24" s="18">
        <v>204599</v>
      </c>
      <c r="I24" s="18">
        <v>1455307</v>
      </c>
      <c r="J24" s="18">
        <v>1689447</v>
      </c>
      <c r="K24" s="18">
        <v>1287700</v>
      </c>
      <c r="L24" s="18">
        <v>754469</v>
      </c>
      <c r="M24" s="18">
        <v>3284116</v>
      </c>
      <c r="N24" s="18">
        <v>5326285</v>
      </c>
      <c r="O24" s="18"/>
      <c r="P24" s="18"/>
      <c r="Q24" s="18"/>
      <c r="R24" s="18"/>
      <c r="S24" s="18"/>
      <c r="T24" s="18"/>
      <c r="U24" s="18"/>
      <c r="V24" s="18"/>
      <c r="W24" s="18">
        <v>7015732</v>
      </c>
      <c r="X24" s="18">
        <v>18704447</v>
      </c>
      <c r="Y24" s="18">
        <v>-11688715</v>
      </c>
      <c r="Z24" s="4">
        <v>-62.49</v>
      </c>
      <c r="AA24" s="30">
        <v>38250000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14950641881</v>
      </c>
      <c r="D25" s="50">
        <f>+D5+D9+D15+D19+D24</f>
        <v>0</v>
      </c>
      <c r="E25" s="51">
        <f t="shared" si="4"/>
        <v>20322740497</v>
      </c>
      <c r="F25" s="52">
        <f t="shared" si="4"/>
        <v>20322740497</v>
      </c>
      <c r="G25" s="52">
        <f t="shared" si="4"/>
        <v>487497882</v>
      </c>
      <c r="H25" s="52">
        <f t="shared" si="4"/>
        <v>726749210</v>
      </c>
      <c r="I25" s="52">
        <f t="shared" si="4"/>
        <v>869094716</v>
      </c>
      <c r="J25" s="52">
        <f t="shared" si="4"/>
        <v>2083341808</v>
      </c>
      <c r="K25" s="52">
        <f t="shared" si="4"/>
        <v>643398377</v>
      </c>
      <c r="L25" s="52">
        <f t="shared" si="4"/>
        <v>679607083</v>
      </c>
      <c r="M25" s="52">
        <f t="shared" si="4"/>
        <v>1063310677</v>
      </c>
      <c r="N25" s="52">
        <f t="shared" si="4"/>
        <v>2386316137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4469657945</v>
      </c>
      <c r="X25" s="52">
        <f t="shared" si="4"/>
        <v>6942338346</v>
      </c>
      <c r="Y25" s="52">
        <f t="shared" si="4"/>
        <v>-2472680401</v>
      </c>
      <c r="Z25" s="53">
        <f>+IF(X25&lt;&gt;0,+(Y25/X25)*100,0)</f>
        <v>-35.61739975443139</v>
      </c>
      <c r="AA25" s="54">
        <f>+AA5+AA9+AA15+AA19+AA24</f>
        <v>20322740497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6407322023</v>
      </c>
      <c r="D28" s="19"/>
      <c r="E28" s="20">
        <v>7719891414</v>
      </c>
      <c r="F28" s="21">
        <v>7719891414</v>
      </c>
      <c r="G28" s="21">
        <v>363749322</v>
      </c>
      <c r="H28" s="21">
        <v>505497114</v>
      </c>
      <c r="I28" s="21">
        <v>804418137</v>
      </c>
      <c r="J28" s="21">
        <v>1673664573</v>
      </c>
      <c r="K28" s="21">
        <v>379990765</v>
      </c>
      <c r="L28" s="21">
        <v>404257142</v>
      </c>
      <c r="M28" s="21">
        <v>-434017980</v>
      </c>
      <c r="N28" s="21">
        <v>350229927</v>
      </c>
      <c r="O28" s="21"/>
      <c r="P28" s="21"/>
      <c r="Q28" s="21"/>
      <c r="R28" s="21"/>
      <c r="S28" s="21"/>
      <c r="T28" s="21"/>
      <c r="U28" s="21"/>
      <c r="V28" s="21"/>
      <c r="W28" s="21">
        <v>2023894500</v>
      </c>
      <c r="X28" s="21"/>
      <c r="Y28" s="21">
        <v>2023894500</v>
      </c>
      <c r="Z28" s="6"/>
      <c r="AA28" s="19">
        <v>7719891414</v>
      </c>
    </row>
    <row r="29" spans="1:27" ht="13.5">
      <c r="A29" s="56" t="s">
        <v>55</v>
      </c>
      <c r="B29" s="3"/>
      <c r="C29" s="19">
        <v>157279374</v>
      </c>
      <c r="D29" s="19"/>
      <c r="E29" s="20">
        <v>243414034</v>
      </c>
      <c r="F29" s="21">
        <v>243414034</v>
      </c>
      <c r="G29" s="21"/>
      <c r="H29" s="21">
        <v>27014</v>
      </c>
      <c r="I29" s="21">
        <v>-100475450</v>
      </c>
      <c r="J29" s="21">
        <v>-100448436</v>
      </c>
      <c r="K29" s="21">
        <v>814769</v>
      </c>
      <c r="L29" s="21">
        <v>1231808</v>
      </c>
      <c r="M29" s="21">
        <v>520706238</v>
      </c>
      <c r="N29" s="21">
        <v>522752815</v>
      </c>
      <c r="O29" s="21"/>
      <c r="P29" s="21"/>
      <c r="Q29" s="21"/>
      <c r="R29" s="21"/>
      <c r="S29" s="21"/>
      <c r="T29" s="21"/>
      <c r="U29" s="21"/>
      <c r="V29" s="21"/>
      <c r="W29" s="21">
        <v>422304379</v>
      </c>
      <c r="X29" s="21"/>
      <c r="Y29" s="21">
        <v>422304379</v>
      </c>
      <c r="Z29" s="6"/>
      <c r="AA29" s="28">
        <v>243414034</v>
      </c>
    </row>
    <row r="30" spans="1:27" ht="13.5">
      <c r="A30" s="56" t="s">
        <v>56</v>
      </c>
      <c r="B30" s="3"/>
      <c r="C30" s="22">
        <v>2223684</v>
      </c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7" t="s">
        <v>57</v>
      </c>
      <c r="B31" s="3"/>
      <c r="C31" s="19">
        <v>26443046</v>
      </c>
      <c r="D31" s="19"/>
      <c r="E31" s="20">
        <v>17100000</v>
      </c>
      <c r="F31" s="21">
        <v>17100000</v>
      </c>
      <c r="G31" s="21"/>
      <c r="H31" s="21"/>
      <c r="I31" s="21">
        <v>1316547</v>
      </c>
      <c r="J31" s="21">
        <v>1316547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1316547</v>
      </c>
      <c r="X31" s="21"/>
      <c r="Y31" s="21">
        <v>1316547</v>
      </c>
      <c r="Z31" s="6"/>
      <c r="AA31" s="28">
        <v>17100000</v>
      </c>
    </row>
    <row r="32" spans="1:27" ht="13.5">
      <c r="A32" s="58" t="s">
        <v>58</v>
      </c>
      <c r="B32" s="3"/>
      <c r="C32" s="25">
        <f aca="true" t="shared" si="5" ref="C32:Y32">SUM(C28:C31)</f>
        <v>6593268127</v>
      </c>
      <c r="D32" s="25">
        <f>SUM(D28:D31)</f>
        <v>0</v>
      </c>
      <c r="E32" s="26">
        <f t="shared" si="5"/>
        <v>7983109575</v>
      </c>
      <c r="F32" s="27">
        <f t="shared" si="5"/>
        <v>7983109575</v>
      </c>
      <c r="G32" s="27">
        <f t="shared" si="5"/>
        <v>363749322</v>
      </c>
      <c r="H32" s="27">
        <f t="shared" si="5"/>
        <v>505524128</v>
      </c>
      <c r="I32" s="27">
        <f t="shared" si="5"/>
        <v>705259234</v>
      </c>
      <c r="J32" s="27">
        <f t="shared" si="5"/>
        <v>1574532684</v>
      </c>
      <c r="K32" s="27">
        <f t="shared" si="5"/>
        <v>380805534</v>
      </c>
      <c r="L32" s="27">
        <f t="shared" si="5"/>
        <v>405488950</v>
      </c>
      <c r="M32" s="27">
        <f t="shared" si="5"/>
        <v>86688258</v>
      </c>
      <c r="N32" s="27">
        <f t="shared" si="5"/>
        <v>872982742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2447515426</v>
      </c>
      <c r="X32" s="27">
        <f t="shared" si="5"/>
        <v>0</v>
      </c>
      <c r="Y32" s="27">
        <f t="shared" si="5"/>
        <v>2447515426</v>
      </c>
      <c r="Z32" s="13">
        <f>+IF(X32&lt;&gt;0,+(Y32/X32)*100,0)</f>
        <v>0</v>
      </c>
      <c r="AA32" s="31">
        <f>SUM(AA28:AA31)</f>
        <v>7983109575</v>
      </c>
    </row>
    <row r="33" spans="1:27" ht="13.5">
      <c r="A33" s="59" t="s">
        <v>59</v>
      </c>
      <c r="B33" s="3" t="s">
        <v>60</v>
      </c>
      <c r="C33" s="19">
        <v>786130687</v>
      </c>
      <c r="D33" s="19"/>
      <c r="E33" s="20">
        <v>551715000</v>
      </c>
      <c r="F33" s="21">
        <v>551715000</v>
      </c>
      <c r="G33" s="21">
        <v>580587</v>
      </c>
      <c r="H33" s="21">
        <v>2424697</v>
      </c>
      <c r="I33" s="21">
        <v>3945656</v>
      </c>
      <c r="J33" s="21">
        <v>6950940</v>
      </c>
      <c r="K33" s="21">
        <v>5343821</v>
      </c>
      <c r="L33" s="21">
        <v>9352874</v>
      </c>
      <c r="M33" s="21">
        <v>761516</v>
      </c>
      <c r="N33" s="21">
        <v>15458211</v>
      </c>
      <c r="O33" s="21"/>
      <c r="P33" s="21"/>
      <c r="Q33" s="21"/>
      <c r="R33" s="21"/>
      <c r="S33" s="21"/>
      <c r="T33" s="21"/>
      <c r="U33" s="21"/>
      <c r="V33" s="21"/>
      <c r="W33" s="21">
        <v>22409151</v>
      </c>
      <c r="X33" s="21"/>
      <c r="Y33" s="21">
        <v>22409151</v>
      </c>
      <c r="Z33" s="6"/>
      <c r="AA33" s="28">
        <v>551715000</v>
      </c>
    </row>
    <row r="34" spans="1:27" ht="13.5">
      <c r="A34" s="59" t="s">
        <v>61</v>
      </c>
      <c r="B34" s="3" t="s">
        <v>62</v>
      </c>
      <c r="C34" s="19">
        <v>3584140478</v>
      </c>
      <c r="D34" s="19"/>
      <c r="E34" s="20">
        <v>6329910000</v>
      </c>
      <c r="F34" s="21">
        <v>6329910000</v>
      </c>
      <c r="G34" s="21">
        <v>88159454</v>
      </c>
      <c r="H34" s="21">
        <v>165891884</v>
      </c>
      <c r="I34" s="21">
        <v>169282743</v>
      </c>
      <c r="J34" s="21">
        <v>423334081</v>
      </c>
      <c r="K34" s="21">
        <v>174213499</v>
      </c>
      <c r="L34" s="21">
        <v>168026974</v>
      </c>
      <c r="M34" s="21">
        <v>352664997</v>
      </c>
      <c r="N34" s="21">
        <v>694905470</v>
      </c>
      <c r="O34" s="21"/>
      <c r="P34" s="21"/>
      <c r="Q34" s="21"/>
      <c r="R34" s="21"/>
      <c r="S34" s="21"/>
      <c r="T34" s="21"/>
      <c r="U34" s="21"/>
      <c r="V34" s="21"/>
      <c r="W34" s="21">
        <v>1118239551</v>
      </c>
      <c r="X34" s="21"/>
      <c r="Y34" s="21">
        <v>1118239551</v>
      </c>
      <c r="Z34" s="6"/>
      <c r="AA34" s="28">
        <v>6329910000</v>
      </c>
    </row>
    <row r="35" spans="1:27" ht="13.5">
      <c r="A35" s="59" t="s">
        <v>63</v>
      </c>
      <c r="B35" s="3"/>
      <c r="C35" s="19">
        <v>3987102587</v>
      </c>
      <c r="D35" s="19"/>
      <c r="E35" s="20">
        <v>5458005924</v>
      </c>
      <c r="F35" s="21">
        <v>5458005924</v>
      </c>
      <c r="G35" s="21">
        <v>35008519</v>
      </c>
      <c r="H35" s="21">
        <v>52908498</v>
      </c>
      <c r="I35" s="21">
        <v>-9392913</v>
      </c>
      <c r="J35" s="21">
        <v>78524104</v>
      </c>
      <c r="K35" s="21">
        <v>83035520</v>
      </c>
      <c r="L35" s="21">
        <v>96738285</v>
      </c>
      <c r="M35" s="21">
        <v>623195906</v>
      </c>
      <c r="N35" s="21">
        <v>802969711</v>
      </c>
      <c r="O35" s="21"/>
      <c r="P35" s="21"/>
      <c r="Q35" s="21"/>
      <c r="R35" s="21"/>
      <c r="S35" s="21"/>
      <c r="T35" s="21"/>
      <c r="U35" s="21"/>
      <c r="V35" s="21"/>
      <c r="W35" s="21">
        <v>881493815</v>
      </c>
      <c r="X35" s="21"/>
      <c r="Y35" s="21">
        <v>881493815</v>
      </c>
      <c r="Z35" s="6"/>
      <c r="AA35" s="28">
        <v>5458005924</v>
      </c>
    </row>
    <row r="36" spans="1:27" ht="13.5">
      <c r="A36" s="60" t="s">
        <v>64</v>
      </c>
      <c r="B36" s="10"/>
      <c r="C36" s="61">
        <f aca="true" t="shared" si="6" ref="C36:Y36">SUM(C32:C35)</f>
        <v>14950641879</v>
      </c>
      <c r="D36" s="61">
        <f>SUM(D32:D35)</f>
        <v>0</v>
      </c>
      <c r="E36" s="62">
        <f t="shared" si="6"/>
        <v>20322740499</v>
      </c>
      <c r="F36" s="63">
        <f t="shared" si="6"/>
        <v>20322740499</v>
      </c>
      <c r="G36" s="63">
        <f t="shared" si="6"/>
        <v>487497882</v>
      </c>
      <c r="H36" s="63">
        <f t="shared" si="6"/>
        <v>726749207</v>
      </c>
      <c r="I36" s="63">
        <f t="shared" si="6"/>
        <v>869094720</v>
      </c>
      <c r="J36" s="63">
        <f t="shared" si="6"/>
        <v>2083341809</v>
      </c>
      <c r="K36" s="63">
        <f t="shared" si="6"/>
        <v>643398374</v>
      </c>
      <c r="L36" s="63">
        <f t="shared" si="6"/>
        <v>679607083</v>
      </c>
      <c r="M36" s="63">
        <f t="shared" si="6"/>
        <v>1063310677</v>
      </c>
      <c r="N36" s="63">
        <f t="shared" si="6"/>
        <v>2386316134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4469657943</v>
      </c>
      <c r="X36" s="63">
        <f t="shared" si="6"/>
        <v>0</v>
      </c>
      <c r="Y36" s="63">
        <f t="shared" si="6"/>
        <v>4469657943</v>
      </c>
      <c r="Z36" s="64">
        <f>+IF(X36&lt;&gt;0,+(Y36/X36)*100,0)</f>
        <v>0</v>
      </c>
      <c r="AA36" s="65">
        <f>SUM(AA32:AA35)</f>
        <v>20322740499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4620264</v>
      </c>
      <c r="D5" s="16">
        <f>SUM(D6:D8)</f>
        <v>0</v>
      </c>
      <c r="E5" s="17">
        <f t="shared" si="0"/>
        <v>988000</v>
      </c>
      <c r="F5" s="18">
        <f t="shared" si="0"/>
        <v>988000</v>
      </c>
      <c r="G5" s="18">
        <f t="shared" si="0"/>
        <v>44687</v>
      </c>
      <c r="H5" s="18">
        <f t="shared" si="0"/>
        <v>44687</v>
      </c>
      <c r="I5" s="18">
        <f t="shared" si="0"/>
        <v>950987</v>
      </c>
      <c r="J5" s="18">
        <f t="shared" si="0"/>
        <v>1040361</v>
      </c>
      <c r="K5" s="18">
        <f t="shared" si="0"/>
        <v>44687</v>
      </c>
      <c r="L5" s="18">
        <f t="shared" si="0"/>
        <v>44687</v>
      </c>
      <c r="M5" s="18">
        <f t="shared" si="0"/>
        <v>205080</v>
      </c>
      <c r="N5" s="18">
        <f t="shared" si="0"/>
        <v>294454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1334815</v>
      </c>
      <c r="X5" s="18">
        <f t="shared" si="0"/>
        <v>219876</v>
      </c>
      <c r="Y5" s="18">
        <f t="shared" si="0"/>
        <v>1114939</v>
      </c>
      <c r="Z5" s="4">
        <f>+IF(X5&lt;&gt;0,+(Y5/X5)*100,0)</f>
        <v>507.07626116538415</v>
      </c>
      <c r="AA5" s="16">
        <f>SUM(AA6:AA8)</f>
        <v>988000</v>
      </c>
    </row>
    <row r="6" spans="1:27" ht="13.5">
      <c r="A6" s="5" t="s">
        <v>32</v>
      </c>
      <c r="B6" s="3"/>
      <c r="C6" s="19">
        <v>385759</v>
      </c>
      <c r="D6" s="19"/>
      <c r="E6" s="20">
        <v>419000</v>
      </c>
      <c r="F6" s="21">
        <v>419000</v>
      </c>
      <c r="G6" s="21">
        <v>34938</v>
      </c>
      <c r="H6" s="21">
        <v>34938</v>
      </c>
      <c r="I6" s="21">
        <v>34938</v>
      </c>
      <c r="J6" s="21">
        <v>104814</v>
      </c>
      <c r="K6" s="21">
        <v>34938</v>
      </c>
      <c r="L6" s="21">
        <v>34938</v>
      </c>
      <c r="M6" s="21">
        <v>34938</v>
      </c>
      <c r="N6" s="21">
        <v>104814</v>
      </c>
      <c r="O6" s="21"/>
      <c r="P6" s="21"/>
      <c r="Q6" s="21"/>
      <c r="R6" s="21"/>
      <c r="S6" s="21"/>
      <c r="T6" s="21"/>
      <c r="U6" s="21"/>
      <c r="V6" s="21"/>
      <c r="W6" s="21">
        <v>209628</v>
      </c>
      <c r="X6" s="21">
        <v>185250</v>
      </c>
      <c r="Y6" s="21">
        <v>24378</v>
      </c>
      <c r="Z6" s="6">
        <v>13.16</v>
      </c>
      <c r="AA6" s="28">
        <v>419000</v>
      </c>
    </row>
    <row r="7" spans="1:27" ht="13.5">
      <c r="A7" s="5" t="s">
        <v>33</v>
      </c>
      <c r="B7" s="3"/>
      <c r="C7" s="22">
        <v>37369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4197136</v>
      </c>
      <c r="D8" s="19"/>
      <c r="E8" s="20">
        <v>569000</v>
      </c>
      <c r="F8" s="21">
        <v>569000</v>
      </c>
      <c r="G8" s="21">
        <v>9749</v>
      </c>
      <c r="H8" s="21">
        <v>9749</v>
      </c>
      <c r="I8" s="21">
        <v>916049</v>
      </c>
      <c r="J8" s="21">
        <v>935547</v>
      </c>
      <c r="K8" s="21">
        <v>9749</v>
      </c>
      <c r="L8" s="21">
        <v>9749</v>
      </c>
      <c r="M8" s="21">
        <v>170142</v>
      </c>
      <c r="N8" s="21">
        <v>189640</v>
      </c>
      <c r="O8" s="21"/>
      <c r="P8" s="21"/>
      <c r="Q8" s="21"/>
      <c r="R8" s="21"/>
      <c r="S8" s="21"/>
      <c r="T8" s="21"/>
      <c r="U8" s="21"/>
      <c r="V8" s="21"/>
      <c r="W8" s="21">
        <v>1125187</v>
      </c>
      <c r="X8" s="21">
        <v>34626</v>
      </c>
      <c r="Y8" s="21">
        <v>1090561</v>
      </c>
      <c r="Z8" s="6">
        <v>3149.54</v>
      </c>
      <c r="AA8" s="28">
        <v>569000</v>
      </c>
    </row>
    <row r="9" spans="1:27" ht="13.5">
      <c r="A9" s="2" t="s">
        <v>35</v>
      </c>
      <c r="B9" s="3"/>
      <c r="C9" s="16">
        <f aca="true" t="shared" si="1" ref="C9:Y9">SUM(C10:C14)</f>
        <v>17082141</v>
      </c>
      <c r="D9" s="16">
        <f>SUM(D10:D14)</f>
        <v>0</v>
      </c>
      <c r="E9" s="17">
        <f t="shared" si="1"/>
        <v>15207000</v>
      </c>
      <c r="F9" s="18">
        <f t="shared" si="1"/>
        <v>15207000</v>
      </c>
      <c r="G9" s="18">
        <f t="shared" si="1"/>
        <v>212872</v>
      </c>
      <c r="H9" s="18">
        <f t="shared" si="1"/>
        <v>221243</v>
      </c>
      <c r="I9" s="18">
        <f t="shared" si="1"/>
        <v>1566575</v>
      </c>
      <c r="J9" s="18">
        <f t="shared" si="1"/>
        <v>2000690</v>
      </c>
      <c r="K9" s="18">
        <f t="shared" si="1"/>
        <v>1629043</v>
      </c>
      <c r="L9" s="18">
        <f t="shared" si="1"/>
        <v>961273</v>
      </c>
      <c r="M9" s="18">
        <f t="shared" si="1"/>
        <v>2071676</v>
      </c>
      <c r="N9" s="18">
        <f t="shared" si="1"/>
        <v>4661992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6662682</v>
      </c>
      <c r="X9" s="18">
        <f t="shared" si="1"/>
        <v>5179682</v>
      </c>
      <c r="Y9" s="18">
        <f t="shared" si="1"/>
        <v>1483000</v>
      </c>
      <c r="Z9" s="4">
        <f>+IF(X9&lt;&gt;0,+(Y9/X9)*100,0)</f>
        <v>28.631101291546468</v>
      </c>
      <c r="AA9" s="30">
        <f>SUM(AA10:AA14)</f>
        <v>15207000</v>
      </c>
    </row>
    <row r="10" spans="1:27" ht="13.5">
      <c r="A10" s="5" t="s">
        <v>36</v>
      </c>
      <c r="B10" s="3"/>
      <c r="C10" s="19">
        <v>13032557</v>
      </c>
      <c r="D10" s="19"/>
      <c r="E10" s="20">
        <v>3111000</v>
      </c>
      <c r="F10" s="21">
        <v>3111000</v>
      </c>
      <c r="G10" s="21">
        <v>166388</v>
      </c>
      <c r="H10" s="21">
        <v>174759</v>
      </c>
      <c r="I10" s="21">
        <v>1431196</v>
      </c>
      <c r="J10" s="21">
        <v>1772343</v>
      </c>
      <c r="K10" s="21">
        <v>1538150</v>
      </c>
      <c r="L10" s="21">
        <v>914789</v>
      </c>
      <c r="M10" s="21">
        <v>2071676</v>
      </c>
      <c r="N10" s="21">
        <v>4524615</v>
      </c>
      <c r="O10" s="21"/>
      <c r="P10" s="21"/>
      <c r="Q10" s="21"/>
      <c r="R10" s="21"/>
      <c r="S10" s="21"/>
      <c r="T10" s="21"/>
      <c r="U10" s="21"/>
      <c r="V10" s="21"/>
      <c r="W10" s="21">
        <v>6296958</v>
      </c>
      <c r="X10" s="21">
        <v>1172583</v>
      </c>
      <c r="Y10" s="21">
        <v>5124375</v>
      </c>
      <c r="Z10" s="6">
        <v>437.02</v>
      </c>
      <c r="AA10" s="28">
        <v>3111000</v>
      </c>
    </row>
    <row r="11" spans="1:27" ht="13.5">
      <c r="A11" s="5" t="s">
        <v>37</v>
      </c>
      <c r="B11" s="3"/>
      <c r="C11" s="19">
        <v>395082</v>
      </c>
      <c r="D11" s="19"/>
      <c r="E11" s="20">
        <v>11910000</v>
      </c>
      <c r="F11" s="21">
        <v>11910000</v>
      </c>
      <c r="G11" s="21"/>
      <c r="H11" s="21"/>
      <c r="I11" s="21">
        <v>88895</v>
      </c>
      <c r="J11" s="21">
        <v>88895</v>
      </c>
      <c r="K11" s="21">
        <v>44409</v>
      </c>
      <c r="L11" s="21"/>
      <c r="M11" s="21"/>
      <c r="N11" s="21">
        <v>44409</v>
      </c>
      <c r="O11" s="21"/>
      <c r="P11" s="21"/>
      <c r="Q11" s="21"/>
      <c r="R11" s="21"/>
      <c r="S11" s="21"/>
      <c r="T11" s="21"/>
      <c r="U11" s="21"/>
      <c r="V11" s="21"/>
      <c r="W11" s="21">
        <v>133304</v>
      </c>
      <c r="X11" s="21">
        <v>3888713</v>
      </c>
      <c r="Y11" s="21">
        <v>-3755409</v>
      </c>
      <c r="Z11" s="6">
        <v>-96.57</v>
      </c>
      <c r="AA11" s="28">
        <v>11910000</v>
      </c>
    </row>
    <row r="12" spans="1:27" ht="13.5">
      <c r="A12" s="5" t="s">
        <v>38</v>
      </c>
      <c r="B12" s="3"/>
      <c r="C12" s="19">
        <v>3654502</v>
      </c>
      <c r="D12" s="19"/>
      <c r="E12" s="20">
        <v>186000</v>
      </c>
      <c r="F12" s="21">
        <v>186000</v>
      </c>
      <c r="G12" s="21">
        <v>46484</v>
      </c>
      <c r="H12" s="21">
        <v>46484</v>
      </c>
      <c r="I12" s="21">
        <v>46484</v>
      </c>
      <c r="J12" s="21">
        <v>139452</v>
      </c>
      <c r="K12" s="21">
        <v>46484</v>
      </c>
      <c r="L12" s="21">
        <v>46484</v>
      </c>
      <c r="M12" s="21"/>
      <c r="N12" s="21">
        <v>92968</v>
      </c>
      <c r="O12" s="21"/>
      <c r="P12" s="21"/>
      <c r="Q12" s="21"/>
      <c r="R12" s="21"/>
      <c r="S12" s="21"/>
      <c r="T12" s="21"/>
      <c r="U12" s="21"/>
      <c r="V12" s="21"/>
      <c r="W12" s="21">
        <v>232420</v>
      </c>
      <c r="X12" s="21">
        <v>118386</v>
      </c>
      <c r="Y12" s="21">
        <v>114034</v>
      </c>
      <c r="Z12" s="6">
        <v>96.32</v>
      </c>
      <c r="AA12" s="28">
        <v>186000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11283007</v>
      </c>
      <c r="D15" s="16">
        <f>SUM(D16:D18)</f>
        <v>0</v>
      </c>
      <c r="E15" s="17">
        <f t="shared" si="2"/>
        <v>29726000</v>
      </c>
      <c r="F15" s="18">
        <f t="shared" si="2"/>
        <v>29726000</v>
      </c>
      <c r="G15" s="18">
        <f t="shared" si="2"/>
        <v>123362</v>
      </c>
      <c r="H15" s="18">
        <f t="shared" si="2"/>
        <v>1170230</v>
      </c>
      <c r="I15" s="18">
        <f t="shared" si="2"/>
        <v>123362</v>
      </c>
      <c r="J15" s="18">
        <f t="shared" si="2"/>
        <v>1416954</v>
      </c>
      <c r="K15" s="18">
        <f t="shared" si="2"/>
        <v>4002393</v>
      </c>
      <c r="L15" s="18">
        <f t="shared" si="2"/>
        <v>429755</v>
      </c>
      <c r="M15" s="18">
        <f t="shared" si="2"/>
        <v>1661750</v>
      </c>
      <c r="N15" s="18">
        <f t="shared" si="2"/>
        <v>6093898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7510852</v>
      </c>
      <c r="X15" s="18">
        <f t="shared" si="2"/>
        <v>8174549</v>
      </c>
      <c r="Y15" s="18">
        <f t="shared" si="2"/>
        <v>-663697</v>
      </c>
      <c r="Z15" s="4">
        <f>+IF(X15&lt;&gt;0,+(Y15/X15)*100,0)</f>
        <v>-8.119065651205956</v>
      </c>
      <c r="AA15" s="30">
        <f>SUM(AA16:AA18)</f>
        <v>29726000</v>
      </c>
    </row>
    <row r="16" spans="1:27" ht="13.5">
      <c r="A16" s="5" t="s">
        <v>42</v>
      </c>
      <c r="B16" s="3"/>
      <c r="C16" s="19">
        <v>897514</v>
      </c>
      <c r="D16" s="19"/>
      <c r="E16" s="20">
        <v>680000</v>
      </c>
      <c r="F16" s="21">
        <v>680000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680000</v>
      </c>
    </row>
    <row r="17" spans="1:27" ht="13.5">
      <c r="A17" s="5" t="s">
        <v>43</v>
      </c>
      <c r="B17" s="3"/>
      <c r="C17" s="19">
        <v>10385493</v>
      </c>
      <c r="D17" s="19"/>
      <c r="E17" s="20">
        <v>29046000</v>
      </c>
      <c r="F17" s="21">
        <v>29046000</v>
      </c>
      <c r="G17" s="21">
        <v>123362</v>
      </c>
      <c r="H17" s="21">
        <v>1170230</v>
      </c>
      <c r="I17" s="21">
        <v>123362</v>
      </c>
      <c r="J17" s="21">
        <v>1416954</v>
      </c>
      <c r="K17" s="21">
        <v>4002393</v>
      </c>
      <c r="L17" s="21">
        <v>429755</v>
      </c>
      <c r="M17" s="21">
        <v>1661750</v>
      </c>
      <c r="N17" s="21">
        <v>6093898</v>
      </c>
      <c r="O17" s="21"/>
      <c r="P17" s="21"/>
      <c r="Q17" s="21"/>
      <c r="R17" s="21"/>
      <c r="S17" s="21"/>
      <c r="T17" s="21"/>
      <c r="U17" s="21"/>
      <c r="V17" s="21"/>
      <c r="W17" s="21">
        <v>7510852</v>
      </c>
      <c r="X17" s="21">
        <v>8174549</v>
      </c>
      <c r="Y17" s="21">
        <v>-663697</v>
      </c>
      <c r="Z17" s="6">
        <v>-8.12</v>
      </c>
      <c r="AA17" s="28">
        <v>29046000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45899865</v>
      </c>
      <c r="D19" s="16">
        <f>SUM(D20:D23)</f>
        <v>0</v>
      </c>
      <c r="E19" s="17">
        <f t="shared" si="3"/>
        <v>19639000</v>
      </c>
      <c r="F19" s="18">
        <f t="shared" si="3"/>
        <v>19639000</v>
      </c>
      <c r="G19" s="18">
        <f t="shared" si="3"/>
        <v>562097</v>
      </c>
      <c r="H19" s="18">
        <f t="shared" si="3"/>
        <v>562097</v>
      </c>
      <c r="I19" s="18">
        <f t="shared" si="3"/>
        <v>562097</v>
      </c>
      <c r="J19" s="18">
        <f t="shared" si="3"/>
        <v>1686291</v>
      </c>
      <c r="K19" s="18">
        <f t="shared" si="3"/>
        <v>562097</v>
      </c>
      <c r="L19" s="18">
        <f t="shared" si="3"/>
        <v>562097</v>
      </c>
      <c r="M19" s="18">
        <f t="shared" si="3"/>
        <v>640097</v>
      </c>
      <c r="N19" s="18">
        <f t="shared" si="3"/>
        <v>1764291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3450582</v>
      </c>
      <c r="X19" s="18">
        <f t="shared" si="3"/>
        <v>3178014</v>
      </c>
      <c r="Y19" s="18">
        <f t="shared" si="3"/>
        <v>272568</v>
      </c>
      <c r="Z19" s="4">
        <f>+IF(X19&lt;&gt;0,+(Y19/X19)*100,0)</f>
        <v>8.576677132322262</v>
      </c>
      <c r="AA19" s="30">
        <f>SUM(AA20:AA23)</f>
        <v>19639000</v>
      </c>
    </row>
    <row r="20" spans="1:27" ht="13.5">
      <c r="A20" s="5" t="s">
        <v>46</v>
      </c>
      <c r="B20" s="3"/>
      <c r="C20" s="19">
        <v>26244016</v>
      </c>
      <c r="D20" s="19"/>
      <c r="E20" s="20">
        <v>6180000</v>
      </c>
      <c r="F20" s="21">
        <v>6180000</v>
      </c>
      <c r="G20" s="21">
        <v>190949</v>
      </c>
      <c r="H20" s="21">
        <v>190949</v>
      </c>
      <c r="I20" s="21">
        <v>190949</v>
      </c>
      <c r="J20" s="21">
        <v>572847</v>
      </c>
      <c r="K20" s="21">
        <v>190949</v>
      </c>
      <c r="L20" s="21">
        <v>190949</v>
      </c>
      <c r="M20" s="21">
        <v>190949</v>
      </c>
      <c r="N20" s="21">
        <v>572847</v>
      </c>
      <c r="O20" s="21"/>
      <c r="P20" s="21"/>
      <c r="Q20" s="21"/>
      <c r="R20" s="21"/>
      <c r="S20" s="21"/>
      <c r="T20" s="21"/>
      <c r="U20" s="21"/>
      <c r="V20" s="21"/>
      <c r="W20" s="21">
        <v>1145694</v>
      </c>
      <c r="X20" s="21">
        <v>1050216</v>
      </c>
      <c r="Y20" s="21">
        <v>95478</v>
      </c>
      <c r="Z20" s="6">
        <v>9.09</v>
      </c>
      <c r="AA20" s="28">
        <v>6180000</v>
      </c>
    </row>
    <row r="21" spans="1:27" ht="13.5">
      <c r="A21" s="5" t="s">
        <v>47</v>
      </c>
      <c r="B21" s="3"/>
      <c r="C21" s="19">
        <v>12111004</v>
      </c>
      <c r="D21" s="19"/>
      <c r="E21" s="20">
        <v>1970000</v>
      </c>
      <c r="F21" s="21">
        <v>1970000</v>
      </c>
      <c r="G21" s="21">
        <v>64550</v>
      </c>
      <c r="H21" s="21">
        <v>64550</v>
      </c>
      <c r="I21" s="21">
        <v>64550</v>
      </c>
      <c r="J21" s="21">
        <v>193650</v>
      </c>
      <c r="K21" s="21">
        <v>64550</v>
      </c>
      <c r="L21" s="21">
        <v>64550</v>
      </c>
      <c r="M21" s="21">
        <v>64550</v>
      </c>
      <c r="N21" s="21">
        <v>193650</v>
      </c>
      <c r="O21" s="21"/>
      <c r="P21" s="21"/>
      <c r="Q21" s="21"/>
      <c r="R21" s="21"/>
      <c r="S21" s="21"/>
      <c r="T21" s="21"/>
      <c r="U21" s="21"/>
      <c r="V21" s="21"/>
      <c r="W21" s="21">
        <v>387300</v>
      </c>
      <c r="X21" s="21">
        <v>298376</v>
      </c>
      <c r="Y21" s="21">
        <v>88924</v>
      </c>
      <c r="Z21" s="6">
        <v>29.8</v>
      </c>
      <c r="AA21" s="28">
        <v>1970000</v>
      </c>
    </row>
    <row r="22" spans="1:27" ht="13.5">
      <c r="A22" s="5" t="s">
        <v>48</v>
      </c>
      <c r="B22" s="3"/>
      <c r="C22" s="22">
        <v>1146466</v>
      </c>
      <c r="D22" s="22"/>
      <c r="E22" s="23">
        <v>120000</v>
      </c>
      <c r="F22" s="24">
        <v>120000</v>
      </c>
      <c r="G22" s="24">
        <v>86720</v>
      </c>
      <c r="H22" s="24">
        <v>86720</v>
      </c>
      <c r="I22" s="24">
        <v>86720</v>
      </c>
      <c r="J22" s="24">
        <v>260160</v>
      </c>
      <c r="K22" s="24">
        <v>86720</v>
      </c>
      <c r="L22" s="24">
        <v>86720</v>
      </c>
      <c r="M22" s="24">
        <v>86720</v>
      </c>
      <c r="N22" s="24">
        <v>260160</v>
      </c>
      <c r="O22" s="24"/>
      <c r="P22" s="24"/>
      <c r="Q22" s="24"/>
      <c r="R22" s="24"/>
      <c r="S22" s="24"/>
      <c r="T22" s="24"/>
      <c r="U22" s="24"/>
      <c r="V22" s="24"/>
      <c r="W22" s="24">
        <v>520320</v>
      </c>
      <c r="X22" s="24">
        <v>60084</v>
      </c>
      <c r="Y22" s="24">
        <v>460236</v>
      </c>
      <c r="Z22" s="7">
        <v>765.99</v>
      </c>
      <c r="AA22" s="29">
        <v>120000</v>
      </c>
    </row>
    <row r="23" spans="1:27" ht="13.5">
      <c r="A23" s="5" t="s">
        <v>49</v>
      </c>
      <c r="B23" s="3"/>
      <c r="C23" s="19">
        <v>6398379</v>
      </c>
      <c r="D23" s="19"/>
      <c r="E23" s="20">
        <v>11369000</v>
      </c>
      <c r="F23" s="21">
        <v>11369000</v>
      </c>
      <c r="G23" s="21">
        <v>219878</v>
      </c>
      <c r="H23" s="21">
        <v>219878</v>
      </c>
      <c r="I23" s="21">
        <v>219878</v>
      </c>
      <c r="J23" s="21">
        <v>659634</v>
      </c>
      <c r="K23" s="21">
        <v>219878</v>
      </c>
      <c r="L23" s="21">
        <v>219878</v>
      </c>
      <c r="M23" s="21">
        <v>297878</v>
      </c>
      <c r="N23" s="21">
        <v>737634</v>
      </c>
      <c r="O23" s="21"/>
      <c r="P23" s="21"/>
      <c r="Q23" s="21"/>
      <c r="R23" s="21"/>
      <c r="S23" s="21"/>
      <c r="T23" s="21"/>
      <c r="U23" s="21"/>
      <c r="V23" s="21"/>
      <c r="W23" s="21">
        <v>1397268</v>
      </c>
      <c r="X23" s="21">
        <v>1769338</v>
      </c>
      <c r="Y23" s="21">
        <v>-372070</v>
      </c>
      <c r="Z23" s="6">
        <v>-21.03</v>
      </c>
      <c r="AA23" s="28">
        <v>11369000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78885277</v>
      </c>
      <c r="D25" s="50">
        <f>+D5+D9+D15+D19+D24</f>
        <v>0</v>
      </c>
      <c r="E25" s="51">
        <f t="shared" si="4"/>
        <v>65560000</v>
      </c>
      <c r="F25" s="52">
        <f t="shared" si="4"/>
        <v>65560000</v>
      </c>
      <c r="G25" s="52">
        <f t="shared" si="4"/>
        <v>943018</v>
      </c>
      <c r="H25" s="52">
        <f t="shared" si="4"/>
        <v>1998257</v>
      </c>
      <c r="I25" s="52">
        <f t="shared" si="4"/>
        <v>3203021</v>
      </c>
      <c r="J25" s="52">
        <f t="shared" si="4"/>
        <v>6144296</v>
      </c>
      <c r="K25" s="52">
        <f t="shared" si="4"/>
        <v>6238220</v>
      </c>
      <c r="L25" s="52">
        <f t="shared" si="4"/>
        <v>1997812</v>
      </c>
      <c r="M25" s="52">
        <f t="shared" si="4"/>
        <v>4578603</v>
      </c>
      <c r="N25" s="52">
        <f t="shared" si="4"/>
        <v>12814635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18958931</v>
      </c>
      <c r="X25" s="52">
        <f t="shared" si="4"/>
        <v>16752121</v>
      </c>
      <c r="Y25" s="52">
        <f t="shared" si="4"/>
        <v>2206810</v>
      </c>
      <c r="Z25" s="53">
        <f>+IF(X25&lt;&gt;0,+(Y25/X25)*100,0)</f>
        <v>13.17331697878734</v>
      </c>
      <c r="AA25" s="54">
        <f>+AA5+AA9+AA15+AA19+AA24</f>
        <v>65560000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37291297</v>
      </c>
      <c r="D28" s="19"/>
      <c r="E28" s="20">
        <v>33869000</v>
      </c>
      <c r="F28" s="21">
        <v>33869000</v>
      </c>
      <c r="G28" s="21"/>
      <c r="H28" s="21">
        <v>1068756</v>
      </c>
      <c r="I28" s="21">
        <v>88895</v>
      </c>
      <c r="J28" s="21">
        <v>1157651</v>
      </c>
      <c r="K28" s="21">
        <v>5308719</v>
      </c>
      <c r="L28" s="21">
        <v>1068311</v>
      </c>
      <c r="M28" s="21">
        <v>3479131</v>
      </c>
      <c r="N28" s="21">
        <v>9856161</v>
      </c>
      <c r="O28" s="21"/>
      <c r="P28" s="21"/>
      <c r="Q28" s="21"/>
      <c r="R28" s="21"/>
      <c r="S28" s="21"/>
      <c r="T28" s="21"/>
      <c r="U28" s="21"/>
      <c r="V28" s="21"/>
      <c r="W28" s="21">
        <v>11013812</v>
      </c>
      <c r="X28" s="21"/>
      <c r="Y28" s="21">
        <v>11013812</v>
      </c>
      <c r="Z28" s="6"/>
      <c r="AA28" s="19">
        <v>33869000</v>
      </c>
    </row>
    <row r="29" spans="1:27" ht="13.5">
      <c r="A29" s="56" t="s">
        <v>55</v>
      </c>
      <c r="B29" s="3"/>
      <c r="C29" s="19">
        <v>2319160</v>
      </c>
      <c r="D29" s="19"/>
      <c r="E29" s="20">
        <v>456000</v>
      </c>
      <c r="F29" s="21">
        <v>456000</v>
      </c>
      <c r="G29" s="21"/>
      <c r="H29" s="21"/>
      <c r="I29" s="21">
        <v>1278325</v>
      </c>
      <c r="J29" s="21">
        <v>1278325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1278325</v>
      </c>
      <c r="X29" s="21"/>
      <c r="Y29" s="21">
        <v>1278325</v>
      </c>
      <c r="Z29" s="6"/>
      <c r="AA29" s="28">
        <v>456000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39610457</v>
      </c>
      <c r="D32" s="25">
        <f>SUM(D28:D31)</f>
        <v>0</v>
      </c>
      <c r="E32" s="26">
        <f t="shared" si="5"/>
        <v>34325000</v>
      </c>
      <c r="F32" s="27">
        <f t="shared" si="5"/>
        <v>34325000</v>
      </c>
      <c r="G32" s="27">
        <f t="shared" si="5"/>
        <v>0</v>
      </c>
      <c r="H32" s="27">
        <f t="shared" si="5"/>
        <v>1068756</v>
      </c>
      <c r="I32" s="27">
        <f t="shared" si="5"/>
        <v>1367220</v>
      </c>
      <c r="J32" s="27">
        <f t="shared" si="5"/>
        <v>2435976</v>
      </c>
      <c r="K32" s="27">
        <f t="shared" si="5"/>
        <v>5308719</v>
      </c>
      <c r="L32" s="27">
        <f t="shared" si="5"/>
        <v>1068311</v>
      </c>
      <c r="M32" s="27">
        <f t="shared" si="5"/>
        <v>3479131</v>
      </c>
      <c r="N32" s="27">
        <f t="shared" si="5"/>
        <v>9856161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12292137</v>
      </c>
      <c r="X32" s="27">
        <f t="shared" si="5"/>
        <v>0</v>
      </c>
      <c r="Y32" s="27">
        <f t="shared" si="5"/>
        <v>12292137</v>
      </c>
      <c r="Z32" s="13">
        <f>+IF(X32&lt;&gt;0,+(Y32/X32)*100,0)</f>
        <v>0</v>
      </c>
      <c r="AA32" s="31">
        <f>SUM(AA28:AA31)</f>
        <v>34325000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39274820</v>
      </c>
      <c r="D35" s="19"/>
      <c r="E35" s="20">
        <v>31235000</v>
      </c>
      <c r="F35" s="21">
        <v>31235000</v>
      </c>
      <c r="G35" s="21">
        <v>943018</v>
      </c>
      <c r="H35" s="21">
        <v>929501</v>
      </c>
      <c r="I35" s="21">
        <v>1835801</v>
      </c>
      <c r="J35" s="21">
        <v>3708320</v>
      </c>
      <c r="K35" s="21">
        <v>929501</v>
      </c>
      <c r="L35" s="21">
        <v>929501</v>
      </c>
      <c r="M35" s="21">
        <v>1099472</v>
      </c>
      <c r="N35" s="21">
        <v>2958474</v>
      </c>
      <c r="O35" s="21"/>
      <c r="P35" s="21"/>
      <c r="Q35" s="21"/>
      <c r="R35" s="21"/>
      <c r="S35" s="21"/>
      <c r="T35" s="21"/>
      <c r="U35" s="21"/>
      <c r="V35" s="21"/>
      <c r="W35" s="21">
        <v>6666794</v>
      </c>
      <c r="X35" s="21"/>
      <c r="Y35" s="21">
        <v>6666794</v>
      </c>
      <c r="Z35" s="6"/>
      <c r="AA35" s="28">
        <v>31235000</v>
      </c>
    </row>
    <row r="36" spans="1:27" ht="13.5">
      <c r="A36" s="60" t="s">
        <v>64</v>
      </c>
      <c r="B36" s="10"/>
      <c r="C36" s="61">
        <f aca="true" t="shared" si="6" ref="C36:Y36">SUM(C32:C35)</f>
        <v>78885277</v>
      </c>
      <c r="D36" s="61">
        <f>SUM(D32:D35)</f>
        <v>0</v>
      </c>
      <c r="E36" s="62">
        <f t="shared" si="6"/>
        <v>65560000</v>
      </c>
      <c r="F36" s="63">
        <f t="shared" si="6"/>
        <v>65560000</v>
      </c>
      <c r="G36" s="63">
        <f t="shared" si="6"/>
        <v>943018</v>
      </c>
      <c r="H36" s="63">
        <f t="shared" si="6"/>
        <v>1998257</v>
      </c>
      <c r="I36" s="63">
        <f t="shared" si="6"/>
        <v>3203021</v>
      </c>
      <c r="J36" s="63">
        <f t="shared" si="6"/>
        <v>6144296</v>
      </c>
      <c r="K36" s="63">
        <f t="shared" si="6"/>
        <v>6238220</v>
      </c>
      <c r="L36" s="63">
        <f t="shared" si="6"/>
        <v>1997812</v>
      </c>
      <c r="M36" s="63">
        <f t="shared" si="6"/>
        <v>4578603</v>
      </c>
      <c r="N36" s="63">
        <f t="shared" si="6"/>
        <v>12814635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18958931</v>
      </c>
      <c r="X36" s="63">
        <f t="shared" si="6"/>
        <v>0</v>
      </c>
      <c r="Y36" s="63">
        <f t="shared" si="6"/>
        <v>18958931</v>
      </c>
      <c r="Z36" s="64">
        <f>+IF(X36&lt;&gt;0,+(Y36/X36)*100,0)</f>
        <v>0</v>
      </c>
      <c r="AA36" s="65">
        <f>SUM(AA32:AA35)</f>
        <v>65560000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40488609</v>
      </c>
      <c r="D5" s="16">
        <f>SUM(D6:D8)</f>
        <v>0</v>
      </c>
      <c r="E5" s="17">
        <f t="shared" si="0"/>
        <v>1511000</v>
      </c>
      <c r="F5" s="18">
        <f t="shared" si="0"/>
        <v>1511000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813000</v>
      </c>
      <c r="Y5" s="18">
        <f t="shared" si="0"/>
        <v>-813000</v>
      </c>
      <c r="Z5" s="4">
        <f>+IF(X5&lt;&gt;0,+(Y5/X5)*100,0)</f>
        <v>-100</v>
      </c>
      <c r="AA5" s="16">
        <f>SUM(AA6:AA8)</f>
        <v>1511000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30000</v>
      </c>
      <c r="Y6" s="21">
        <v>-30000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>
        <v>31729971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8758638</v>
      </c>
      <c r="D8" s="19"/>
      <c r="E8" s="20">
        <v>1481000</v>
      </c>
      <c r="F8" s="21">
        <v>1481000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783000</v>
      </c>
      <c r="Y8" s="21">
        <v>-783000</v>
      </c>
      <c r="Z8" s="6">
        <v>-100</v>
      </c>
      <c r="AA8" s="28">
        <v>1481000</v>
      </c>
    </row>
    <row r="9" spans="1:27" ht="13.5">
      <c r="A9" s="2" t="s">
        <v>35</v>
      </c>
      <c r="B9" s="3"/>
      <c r="C9" s="16">
        <f aca="true" t="shared" si="1" ref="C9:Y9">SUM(C10:C14)</f>
        <v>2640002</v>
      </c>
      <c r="D9" s="16">
        <f>SUM(D10:D14)</f>
        <v>0</v>
      </c>
      <c r="E9" s="17">
        <f t="shared" si="1"/>
        <v>21462000</v>
      </c>
      <c r="F9" s="18">
        <f t="shared" si="1"/>
        <v>21462000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5104000</v>
      </c>
      <c r="Y9" s="18">
        <f t="shared" si="1"/>
        <v>-5104000</v>
      </c>
      <c r="Z9" s="4">
        <f>+IF(X9&lt;&gt;0,+(Y9/X9)*100,0)</f>
        <v>-100</v>
      </c>
      <c r="AA9" s="30">
        <f>SUM(AA10:AA14)</f>
        <v>21462000</v>
      </c>
    </row>
    <row r="10" spans="1:27" ht="13.5">
      <c r="A10" s="5" t="s">
        <v>36</v>
      </c>
      <c r="B10" s="3"/>
      <c r="C10" s="19">
        <v>2640002</v>
      </c>
      <c r="D10" s="19"/>
      <c r="E10" s="20">
        <v>6080000</v>
      </c>
      <c r="F10" s="21">
        <v>6080000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2432000</v>
      </c>
      <c r="Y10" s="21">
        <v>-2432000</v>
      </c>
      <c r="Z10" s="6">
        <v>-100</v>
      </c>
      <c r="AA10" s="28">
        <v>6080000</v>
      </c>
    </row>
    <row r="11" spans="1:27" ht="13.5">
      <c r="A11" s="5" t="s">
        <v>37</v>
      </c>
      <c r="B11" s="3"/>
      <c r="C11" s="19"/>
      <c r="D11" s="19"/>
      <c r="E11" s="20">
        <v>15382000</v>
      </c>
      <c r="F11" s="21">
        <v>15382000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2672000</v>
      </c>
      <c r="Y11" s="21">
        <v>-2672000</v>
      </c>
      <c r="Z11" s="6">
        <v>-100</v>
      </c>
      <c r="AA11" s="28">
        <v>15382000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37309763</v>
      </c>
      <c r="D15" s="16">
        <f>SUM(D16:D18)</f>
        <v>0</v>
      </c>
      <c r="E15" s="17">
        <f t="shared" si="2"/>
        <v>10100000</v>
      </c>
      <c r="F15" s="18">
        <f t="shared" si="2"/>
        <v>10100000</v>
      </c>
      <c r="G15" s="18">
        <f t="shared" si="2"/>
        <v>0</v>
      </c>
      <c r="H15" s="18">
        <f t="shared" si="2"/>
        <v>0</v>
      </c>
      <c r="I15" s="18">
        <f t="shared" si="2"/>
        <v>3572759</v>
      </c>
      <c r="J15" s="18">
        <f t="shared" si="2"/>
        <v>3572759</v>
      </c>
      <c r="K15" s="18">
        <f t="shared" si="2"/>
        <v>6819749</v>
      </c>
      <c r="L15" s="18">
        <f t="shared" si="2"/>
        <v>0</v>
      </c>
      <c r="M15" s="18">
        <f t="shared" si="2"/>
        <v>241</v>
      </c>
      <c r="N15" s="18">
        <f t="shared" si="2"/>
        <v>6819990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10392749</v>
      </c>
      <c r="X15" s="18">
        <f t="shared" si="2"/>
        <v>5470000</v>
      </c>
      <c r="Y15" s="18">
        <f t="shared" si="2"/>
        <v>4922749</v>
      </c>
      <c r="Z15" s="4">
        <f>+IF(X15&lt;&gt;0,+(Y15/X15)*100,0)</f>
        <v>89.9954113345521</v>
      </c>
      <c r="AA15" s="30">
        <f>SUM(AA16:AA18)</f>
        <v>10100000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2843730</v>
      </c>
      <c r="D17" s="19"/>
      <c r="E17" s="20"/>
      <c r="F17" s="21"/>
      <c r="G17" s="21"/>
      <c r="H17" s="21"/>
      <c r="I17" s="21">
        <v>3572759</v>
      </c>
      <c r="J17" s="21">
        <v>3572759</v>
      </c>
      <c r="K17" s="21">
        <v>6819749</v>
      </c>
      <c r="L17" s="21"/>
      <c r="M17" s="21"/>
      <c r="N17" s="21">
        <v>6819749</v>
      </c>
      <c r="O17" s="21"/>
      <c r="P17" s="21"/>
      <c r="Q17" s="21"/>
      <c r="R17" s="21"/>
      <c r="S17" s="21"/>
      <c r="T17" s="21"/>
      <c r="U17" s="21"/>
      <c r="V17" s="21"/>
      <c r="W17" s="21">
        <v>10392508</v>
      </c>
      <c r="X17" s="21"/>
      <c r="Y17" s="21">
        <v>10392508</v>
      </c>
      <c r="Z17" s="6"/>
      <c r="AA17" s="28"/>
    </row>
    <row r="18" spans="1:27" ht="13.5">
      <c r="A18" s="5" t="s">
        <v>44</v>
      </c>
      <c r="B18" s="3"/>
      <c r="C18" s="19">
        <v>34466033</v>
      </c>
      <c r="D18" s="19"/>
      <c r="E18" s="20">
        <v>10100000</v>
      </c>
      <c r="F18" s="21">
        <v>10100000</v>
      </c>
      <c r="G18" s="21"/>
      <c r="H18" s="21"/>
      <c r="I18" s="21"/>
      <c r="J18" s="21"/>
      <c r="K18" s="21"/>
      <c r="L18" s="21"/>
      <c r="M18" s="21">
        <v>241</v>
      </c>
      <c r="N18" s="21">
        <v>241</v>
      </c>
      <c r="O18" s="21"/>
      <c r="P18" s="21"/>
      <c r="Q18" s="21"/>
      <c r="R18" s="21"/>
      <c r="S18" s="21"/>
      <c r="T18" s="21"/>
      <c r="U18" s="21"/>
      <c r="V18" s="21"/>
      <c r="W18" s="21">
        <v>241</v>
      </c>
      <c r="X18" s="21">
        <v>5470000</v>
      </c>
      <c r="Y18" s="21">
        <v>-5469759</v>
      </c>
      <c r="Z18" s="6">
        <v>-100</v>
      </c>
      <c r="AA18" s="28">
        <v>10100000</v>
      </c>
    </row>
    <row r="19" spans="1:27" ht="13.5">
      <c r="A19" s="2" t="s">
        <v>45</v>
      </c>
      <c r="B19" s="8"/>
      <c r="C19" s="16">
        <f aca="true" t="shared" si="3" ref="C19:Y19">SUM(C20:C23)</f>
        <v>19617726</v>
      </c>
      <c r="D19" s="16">
        <f>SUM(D20:D23)</f>
        <v>0</v>
      </c>
      <c r="E19" s="17">
        <f t="shared" si="3"/>
        <v>51136000</v>
      </c>
      <c r="F19" s="18">
        <f t="shared" si="3"/>
        <v>51136000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1760</v>
      </c>
      <c r="N19" s="18">
        <f t="shared" si="3"/>
        <v>1760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1760</v>
      </c>
      <c r="X19" s="18">
        <f t="shared" si="3"/>
        <v>27133916</v>
      </c>
      <c r="Y19" s="18">
        <f t="shared" si="3"/>
        <v>-27132156</v>
      </c>
      <c r="Z19" s="4">
        <f>+IF(X19&lt;&gt;0,+(Y19/X19)*100,0)</f>
        <v>-99.99351365280263</v>
      </c>
      <c r="AA19" s="30">
        <f>SUM(AA20:AA23)</f>
        <v>51136000</v>
      </c>
    </row>
    <row r="20" spans="1:27" ht="13.5">
      <c r="A20" s="5" t="s">
        <v>46</v>
      </c>
      <c r="B20" s="3"/>
      <c r="C20" s="19">
        <v>3194457</v>
      </c>
      <c r="D20" s="19"/>
      <c r="E20" s="20">
        <v>29259000</v>
      </c>
      <c r="F20" s="21">
        <v>29259000</v>
      </c>
      <c r="G20" s="21"/>
      <c r="H20" s="21"/>
      <c r="I20" s="21"/>
      <c r="J20" s="21"/>
      <c r="K20" s="21"/>
      <c r="L20" s="21"/>
      <c r="M20" s="21">
        <v>842</v>
      </c>
      <c r="N20" s="21">
        <v>842</v>
      </c>
      <c r="O20" s="21"/>
      <c r="P20" s="21"/>
      <c r="Q20" s="21"/>
      <c r="R20" s="21"/>
      <c r="S20" s="21"/>
      <c r="T20" s="21"/>
      <c r="U20" s="21"/>
      <c r="V20" s="21"/>
      <c r="W20" s="21">
        <v>842</v>
      </c>
      <c r="X20" s="21">
        <v>17290583</v>
      </c>
      <c r="Y20" s="21">
        <v>-17289741</v>
      </c>
      <c r="Z20" s="6">
        <v>-100</v>
      </c>
      <c r="AA20" s="28">
        <v>29259000</v>
      </c>
    </row>
    <row r="21" spans="1:27" ht="13.5">
      <c r="A21" s="5" t="s">
        <v>47</v>
      </c>
      <c r="B21" s="3"/>
      <c r="C21" s="19">
        <v>8083382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8339887</v>
      </c>
      <c r="D22" s="22"/>
      <c r="E22" s="23">
        <v>21877000</v>
      </c>
      <c r="F22" s="24">
        <v>21877000</v>
      </c>
      <c r="G22" s="24"/>
      <c r="H22" s="24"/>
      <c r="I22" s="24"/>
      <c r="J22" s="24"/>
      <c r="K22" s="24"/>
      <c r="L22" s="24"/>
      <c r="M22" s="24">
        <v>918</v>
      </c>
      <c r="N22" s="24">
        <v>918</v>
      </c>
      <c r="O22" s="24"/>
      <c r="P22" s="24"/>
      <c r="Q22" s="24"/>
      <c r="R22" s="24"/>
      <c r="S22" s="24"/>
      <c r="T22" s="24"/>
      <c r="U22" s="24"/>
      <c r="V22" s="24"/>
      <c r="W22" s="24">
        <v>918</v>
      </c>
      <c r="X22" s="24">
        <v>9843333</v>
      </c>
      <c r="Y22" s="24">
        <v>-9842415</v>
      </c>
      <c r="Z22" s="7">
        <v>-99.99</v>
      </c>
      <c r="AA22" s="29">
        <v>21877000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100056100</v>
      </c>
      <c r="D25" s="50">
        <f>+D5+D9+D15+D19+D24</f>
        <v>0</v>
      </c>
      <c r="E25" s="51">
        <f t="shared" si="4"/>
        <v>84209000</v>
      </c>
      <c r="F25" s="52">
        <f t="shared" si="4"/>
        <v>84209000</v>
      </c>
      <c r="G25" s="52">
        <f t="shared" si="4"/>
        <v>0</v>
      </c>
      <c r="H25" s="52">
        <f t="shared" si="4"/>
        <v>0</v>
      </c>
      <c r="I25" s="52">
        <f t="shared" si="4"/>
        <v>3572759</v>
      </c>
      <c r="J25" s="52">
        <f t="shared" si="4"/>
        <v>3572759</v>
      </c>
      <c r="K25" s="52">
        <f t="shared" si="4"/>
        <v>6819749</v>
      </c>
      <c r="L25" s="52">
        <f t="shared" si="4"/>
        <v>0</v>
      </c>
      <c r="M25" s="52">
        <f t="shared" si="4"/>
        <v>2001</v>
      </c>
      <c r="N25" s="52">
        <f t="shared" si="4"/>
        <v>6821750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10394509</v>
      </c>
      <c r="X25" s="52">
        <f t="shared" si="4"/>
        <v>38520916</v>
      </c>
      <c r="Y25" s="52">
        <f t="shared" si="4"/>
        <v>-28126407</v>
      </c>
      <c r="Z25" s="53">
        <f>+IF(X25&lt;&gt;0,+(Y25/X25)*100,0)</f>
        <v>-73.0159350312438</v>
      </c>
      <c r="AA25" s="54">
        <f>+AA5+AA9+AA15+AA19+AA24</f>
        <v>84209000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100056100</v>
      </c>
      <c r="D28" s="19"/>
      <c r="E28" s="20">
        <v>62113000</v>
      </c>
      <c r="F28" s="21">
        <v>62113000</v>
      </c>
      <c r="G28" s="21"/>
      <c r="H28" s="21"/>
      <c r="I28" s="21">
        <v>3572759</v>
      </c>
      <c r="J28" s="21">
        <v>3572759</v>
      </c>
      <c r="K28" s="21">
        <v>6819749</v>
      </c>
      <c r="L28" s="21"/>
      <c r="M28" s="21">
        <v>2001</v>
      </c>
      <c r="N28" s="21">
        <v>6821750</v>
      </c>
      <c r="O28" s="21"/>
      <c r="P28" s="21"/>
      <c r="Q28" s="21"/>
      <c r="R28" s="21"/>
      <c r="S28" s="21"/>
      <c r="T28" s="21"/>
      <c r="U28" s="21"/>
      <c r="V28" s="21"/>
      <c r="W28" s="21">
        <v>10394509</v>
      </c>
      <c r="X28" s="21"/>
      <c r="Y28" s="21">
        <v>10394509</v>
      </c>
      <c r="Z28" s="6"/>
      <c r="AA28" s="19">
        <v>62113000</v>
      </c>
    </row>
    <row r="29" spans="1:27" ht="13.5">
      <c r="A29" s="56" t="s">
        <v>55</v>
      </c>
      <c r="B29" s="3"/>
      <c r="C29" s="19"/>
      <c r="D29" s="19"/>
      <c r="E29" s="20">
        <v>580000</v>
      </c>
      <c r="F29" s="21">
        <v>580000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580000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7000000</v>
      </c>
      <c r="F31" s="21">
        <v>7000000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7000000</v>
      </c>
    </row>
    <row r="32" spans="1:27" ht="13.5">
      <c r="A32" s="58" t="s">
        <v>58</v>
      </c>
      <c r="B32" s="3"/>
      <c r="C32" s="25">
        <f aca="true" t="shared" si="5" ref="C32:Y32">SUM(C28:C31)</f>
        <v>100056100</v>
      </c>
      <c r="D32" s="25">
        <f>SUM(D28:D31)</f>
        <v>0</v>
      </c>
      <c r="E32" s="26">
        <f t="shared" si="5"/>
        <v>69693000</v>
      </c>
      <c r="F32" s="27">
        <f t="shared" si="5"/>
        <v>69693000</v>
      </c>
      <c r="G32" s="27">
        <f t="shared" si="5"/>
        <v>0</v>
      </c>
      <c r="H32" s="27">
        <f t="shared" si="5"/>
        <v>0</v>
      </c>
      <c r="I32" s="27">
        <f t="shared" si="5"/>
        <v>3572759</v>
      </c>
      <c r="J32" s="27">
        <f t="shared" si="5"/>
        <v>3572759</v>
      </c>
      <c r="K32" s="27">
        <f t="shared" si="5"/>
        <v>6819749</v>
      </c>
      <c r="L32" s="27">
        <f t="shared" si="5"/>
        <v>0</v>
      </c>
      <c r="M32" s="27">
        <f t="shared" si="5"/>
        <v>2001</v>
      </c>
      <c r="N32" s="27">
        <f t="shared" si="5"/>
        <v>6821750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10394509</v>
      </c>
      <c r="X32" s="27">
        <f t="shared" si="5"/>
        <v>0</v>
      </c>
      <c r="Y32" s="27">
        <f t="shared" si="5"/>
        <v>10394509</v>
      </c>
      <c r="Z32" s="13">
        <f>+IF(X32&lt;&gt;0,+(Y32/X32)*100,0)</f>
        <v>0</v>
      </c>
      <c r="AA32" s="31">
        <f>SUM(AA28:AA31)</f>
        <v>69693000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14516000</v>
      </c>
      <c r="F35" s="21">
        <v>14516000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14516000</v>
      </c>
    </row>
    <row r="36" spans="1:27" ht="13.5">
      <c r="A36" s="60" t="s">
        <v>64</v>
      </c>
      <c r="B36" s="10"/>
      <c r="C36" s="61">
        <f aca="true" t="shared" si="6" ref="C36:Y36">SUM(C32:C35)</f>
        <v>100056100</v>
      </c>
      <c r="D36" s="61">
        <f>SUM(D32:D35)</f>
        <v>0</v>
      </c>
      <c r="E36" s="62">
        <f t="shared" si="6"/>
        <v>84209000</v>
      </c>
      <c r="F36" s="63">
        <f t="shared" si="6"/>
        <v>84209000</v>
      </c>
      <c r="G36" s="63">
        <f t="shared" si="6"/>
        <v>0</v>
      </c>
      <c r="H36" s="63">
        <f t="shared" si="6"/>
        <v>0</v>
      </c>
      <c r="I36" s="63">
        <f t="shared" si="6"/>
        <v>3572759</v>
      </c>
      <c r="J36" s="63">
        <f t="shared" si="6"/>
        <v>3572759</v>
      </c>
      <c r="K36" s="63">
        <f t="shared" si="6"/>
        <v>6819749</v>
      </c>
      <c r="L36" s="63">
        <f t="shared" si="6"/>
        <v>0</v>
      </c>
      <c r="M36" s="63">
        <f t="shared" si="6"/>
        <v>2001</v>
      </c>
      <c r="N36" s="63">
        <f t="shared" si="6"/>
        <v>6821750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10394509</v>
      </c>
      <c r="X36" s="63">
        <f t="shared" si="6"/>
        <v>0</v>
      </c>
      <c r="Y36" s="63">
        <f t="shared" si="6"/>
        <v>10394509</v>
      </c>
      <c r="Z36" s="64">
        <f>+IF(X36&lt;&gt;0,+(Y36/X36)*100,0)</f>
        <v>0</v>
      </c>
      <c r="AA36" s="65">
        <f>SUM(AA32:AA35)</f>
        <v>84209000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3222294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81162</v>
      </c>
      <c r="I5" s="18">
        <f t="shared" si="0"/>
        <v>54183</v>
      </c>
      <c r="J5" s="18">
        <f t="shared" si="0"/>
        <v>135345</v>
      </c>
      <c r="K5" s="18">
        <f t="shared" si="0"/>
        <v>348900</v>
      </c>
      <c r="L5" s="18">
        <f t="shared" si="0"/>
        <v>20522</v>
      </c>
      <c r="M5" s="18">
        <f t="shared" si="0"/>
        <v>0</v>
      </c>
      <c r="N5" s="18">
        <f t="shared" si="0"/>
        <v>369422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504767</v>
      </c>
      <c r="X5" s="18">
        <f t="shared" si="0"/>
        <v>2500002</v>
      </c>
      <c r="Y5" s="18">
        <f t="shared" si="0"/>
        <v>-1995235</v>
      </c>
      <c r="Z5" s="4">
        <f>+IF(X5&lt;&gt;0,+(Y5/X5)*100,0)</f>
        <v>-79.80933615253107</v>
      </c>
      <c r="AA5" s="16">
        <f>SUM(AA6:AA8)</f>
        <v>5000000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>
        <v>348900</v>
      </c>
      <c r="L6" s="21">
        <v>11158</v>
      </c>
      <c r="M6" s="21"/>
      <c r="N6" s="21">
        <v>360058</v>
      </c>
      <c r="O6" s="21"/>
      <c r="P6" s="21"/>
      <c r="Q6" s="21"/>
      <c r="R6" s="21"/>
      <c r="S6" s="21"/>
      <c r="T6" s="21"/>
      <c r="U6" s="21"/>
      <c r="V6" s="21"/>
      <c r="W6" s="21">
        <v>360058</v>
      </c>
      <c r="X6" s="21"/>
      <c r="Y6" s="21">
        <v>360058</v>
      </c>
      <c r="Z6" s="6"/>
      <c r="AA6" s="28"/>
    </row>
    <row r="7" spans="1:27" ht="13.5">
      <c r="A7" s="5" t="s">
        <v>33</v>
      </c>
      <c r="B7" s="3"/>
      <c r="C7" s="22">
        <v>1674236</v>
      </c>
      <c r="D7" s="22"/>
      <c r="E7" s="23">
        <v>5000000</v>
      </c>
      <c r="F7" s="24">
        <v>5000000</v>
      </c>
      <c r="G7" s="24"/>
      <c r="H7" s="24">
        <v>81162</v>
      </c>
      <c r="I7" s="24">
        <v>54183</v>
      </c>
      <c r="J7" s="24">
        <v>135345</v>
      </c>
      <c r="K7" s="24"/>
      <c r="L7" s="24">
        <v>9364</v>
      </c>
      <c r="M7" s="24"/>
      <c r="N7" s="24">
        <v>9364</v>
      </c>
      <c r="O7" s="24"/>
      <c r="P7" s="24"/>
      <c r="Q7" s="24"/>
      <c r="R7" s="24"/>
      <c r="S7" s="24"/>
      <c r="T7" s="24"/>
      <c r="U7" s="24"/>
      <c r="V7" s="24"/>
      <c r="W7" s="24">
        <v>144709</v>
      </c>
      <c r="X7" s="24">
        <v>2500002</v>
      </c>
      <c r="Y7" s="24">
        <v>-2355293</v>
      </c>
      <c r="Z7" s="7">
        <v>-94.21</v>
      </c>
      <c r="AA7" s="29">
        <v>5000000</v>
      </c>
    </row>
    <row r="8" spans="1:27" ht="13.5">
      <c r="A8" s="5" t="s">
        <v>34</v>
      </c>
      <c r="B8" s="3"/>
      <c r="C8" s="19">
        <v>1548058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21390425</v>
      </c>
      <c r="D9" s="16">
        <f>SUM(D10:D14)</f>
        <v>0</v>
      </c>
      <c r="E9" s="17">
        <f t="shared" si="1"/>
        <v>4500000</v>
      </c>
      <c r="F9" s="18">
        <f t="shared" si="1"/>
        <v>4500000</v>
      </c>
      <c r="G9" s="18">
        <f t="shared" si="1"/>
        <v>0</v>
      </c>
      <c r="H9" s="18">
        <f t="shared" si="1"/>
        <v>8805663</v>
      </c>
      <c r="I9" s="18">
        <f t="shared" si="1"/>
        <v>3041799</v>
      </c>
      <c r="J9" s="18">
        <f t="shared" si="1"/>
        <v>11847462</v>
      </c>
      <c r="K9" s="18">
        <f t="shared" si="1"/>
        <v>6383633</v>
      </c>
      <c r="L9" s="18">
        <f t="shared" si="1"/>
        <v>8392827</v>
      </c>
      <c r="M9" s="18">
        <f t="shared" si="1"/>
        <v>9035832</v>
      </c>
      <c r="N9" s="18">
        <f t="shared" si="1"/>
        <v>23812292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35659754</v>
      </c>
      <c r="X9" s="18">
        <f t="shared" si="1"/>
        <v>1000000</v>
      </c>
      <c r="Y9" s="18">
        <f t="shared" si="1"/>
        <v>34659754</v>
      </c>
      <c r="Z9" s="4">
        <f>+IF(X9&lt;&gt;0,+(Y9/X9)*100,0)</f>
        <v>3465.9754</v>
      </c>
      <c r="AA9" s="30">
        <f>SUM(AA10:AA14)</f>
        <v>4500000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>
        <v>56480</v>
      </c>
      <c r="I10" s="21">
        <v>1579</v>
      </c>
      <c r="J10" s="21">
        <v>58059</v>
      </c>
      <c r="K10" s="21">
        <v>16500</v>
      </c>
      <c r="L10" s="21"/>
      <c r="M10" s="21"/>
      <c r="N10" s="21">
        <v>16500</v>
      </c>
      <c r="O10" s="21"/>
      <c r="P10" s="21"/>
      <c r="Q10" s="21"/>
      <c r="R10" s="21"/>
      <c r="S10" s="21"/>
      <c r="T10" s="21"/>
      <c r="U10" s="21"/>
      <c r="V10" s="21"/>
      <c r="W10" s="21">
        <v>74559</v>
      </c>
      <c r="X10" s="21"/>
      <c r="Y10" s="21">
        <v>74559</v>
      </c>
      <c r="Z10" s="6"/>
      <c r="AA10" s="28"/>
    </row>
    <row r="11" spans="1:27" ht="13.5">
      <c r="A11" s="5" t="s">
        <v>37</v>
      </c>
      <c r="B11" s="3"/>
      <c r="C11" s="19">
        <v>21390425</v>
      </c>
      <c r="D11" s="19"/>
      <c r="E11" s="20">
        <v>4500000</v>
      </c>
      <c r="F11" s="21">
        <v>4500000</v>
      </c>
      <c r="G11" s="21"/>
      <c r="H11" s="21"/>
      <c r="I11" s="21"/>
      <c r="J11" s="21"/>
      <c r="K11" s="21">
        <v>414989</v>
      </c>
      <c r="L11" s="21"/>
      <c r="M11" s="21">
        <v>22000</v>
      </c>
      <c r="N11" s="21">
        <v>436989</v>
      </c>
      <c r="O11" s="21"/>
      <c r="P11" s="21"/>
      <c r="Q11" s="21"/>
      <c r="R11" s="21"/>
      <c r="S11" s="21"/>
      <c r="T11" s="21"/>
      <c r="U11" s="21"/>
      <c r="V11" s="21"/>
      <c r="W11" s="21">
        <v>436989</v>
      </c>
      <c r="X11" s="21">
        <v>1000000</v>
      </c>
      <c r="Y11" s="21">
        <v>-563011</v>
      </c>
      <c r="Z11" s="6">
        <v>-56.3</v>
      </c>
      <c r="AA11" s="28">
        <v>4500000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>
        <v>1579</v>
      </c>
      <c r="J12" s="21">
        <v>1579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1579</v>
      </c>
      <c r="X12" s="21"/>
      <c r="Y12" s="21">
        <v>1579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8749183</v>
      </c>
      <c r="I13" s="21">
        <v>3038641</v>
      </c>
      <c r="J13" s="21">
        <v>11787824</v>
      </c>
      <c r="K13" s="21">
        <v>5952144</v>
      </c>
      <c r="L13" s="21">
        <v>8355370</v>
      </c>
      <c r="M13" s="21">
        <v>9013832</v>
      </c>
      <c r="N13" s="21">
        <v>23321346</v>
      </c>
      <c r="O13" s="21"/>
      <c r="P13" s="21"/>
      <c r="Q13" s="21"/>
      <c r="R13" s="21"/>
      <c r="S13" s="21"/>
      <c r="T13" s="21"/>
      <c r="U13" s="21"/>
      <c r="V13" s="21"/>
      <c r="W13" s="21">
        <v>35109170</v>
      </c>
      <c r="X13" s="21"/>
      <c r="Y13" s="21">
        <v>35109170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>
        <v>37457</v>
      </c>
      <c r="M14" s="24"/>
      <c r="N14" s="24">
        <v>37457</v>
      </c>
      <c r="O14" s="24"/>
      <c r="P14" s="24"/>
      <c r="Q14" s="24"/>
      <c r="R14" s="24"/>
      <c r="S14" s="24"/>
      <c r="T14" s="24"/>
      <c r="U14" s="24"/>
      <c r="V14" s="24"/>
      <c r="W14" s="24">
        <v>37457</v>
      </c>
      <c r="X14" s="24"/>
      <c r="Y14" s="24">
        <v>37457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98873780</v>
      </c>
      <c r="D15" s="16">
        <f>SUM(D16:D18)</f>
        <v>0</v>
      </c>
      <c r="E15" s="17">
        <f t="shared" si="2"/>
        <v>226314084</v>
      </c>
      <c r="F15" s="18">
        <f t="shared" si="2"/>
        <v>226314084</v>
      </c>
      <c r="G15" s="18">
        <f t="shared" si="2"/>
        <v>0</v>
      </c>
      <c r="H15" s="18">
        <f t="shared" si="2"/>
        <v>0</v>
      </c>
      <c r="I15" s="18">
        <f t="shared" si="2"/>
        <v>122971</v>
      </c>
      <c r="J15" s="18">
        <f t="shared" si="2"/>
        <v>122971</v>
      </c>
      <c r="K15" s="18">
        <f t="shared" si="2"/>
        <v>14613496</v>
      </c>
      <c r="L15" s="18">
        <f t="shared" si="2"/>
        <v>6904141</v>
      </c>
      <c r="M15" s="18">
        <f t="shared" si="2"/>
        <v>9278975</v>
      </c>
      <c r="N15" s="18">
        <f t="shared" si="2"/>
        <v>30796612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30919583</v>
      </c>
      <c r="X15" s="18">
        <f t="shared" si="2"/>
        <v>113157042</v>
      </c>
      <c r="Y15" s="18">
        <f t="shared" si="2"/>
        <v>-82237459</v>
      </c>
      <c r="Z15" s="4">
        <f>+IF(X15&lt;&gt;0,+(Y15/X15)*100,0)</f>
        <v>-72.67551143657502</v>
      </c>
      <c r="AA15" s="30">
        <f>SUM(AA16:AA18)</f>
        <v>226314084</v>
      </c>
    </row>
    <row r="16" spans="1:27" ht="13.5">
      <c r="A16" s="5" t="s">
        <v>42</v>
      </c>
      <c r="B16" s="3"/>
      <c r="C16" s="19">
        <v>1691507</v>
      </c>
      <c r="D16" s="19"/>
      <c r="E16" s="20">
        <v>954872</v>
      </c>
      <c r="F16" s="21">
        <v>954872</v>
      </c>
      <c r="G16" s="21"/>
      <c r="H16" s="21"/>
      <c r="I16" s="21">
        <v>42360</v>
      </c>
      <c r="J16" s="21">
        <v>42360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42360</v>
      </c>
      <c r="X16" s="21">
        <v>477438</v>
      </c>
      <c r="Y16" s="21">
        <v>-435078</v>
      </c>
      <c r="Z16" s="6">
        <v>-91.13</v>
      </c>
      <c r="AA16" s="28">
        <v>954872</v>
      </c>
    </row>
    <row r="17" spans="1:27" ht="13.5">
      <c r="A17" s="5" t="s">
        <v>43</v>
      </c>
      <c r="B17" s="3"/>
      <c r="C17" s="19">
        <v>97182273</v>
      </c>
      <c r="D17" s="19"/>
      <c r="E17" s="20">
        <v>225359212</v>
      </c>
      <c r="F17" s="21">
        <v>225359212</v>
      </c>
      <c r="G17" s="21"/>
      <c r="H17" s="21"/>
      <c r="I17" s="21">
        <v>80611</v>
      </c>
      <c r="J17" s="21">
        <v>80611</v>
      </c>
      <c r="K17" s="21">
        <v>14613496</v>
      </c>
      <c r="L17" s="21">
        <v>6904141</v>
      </c>
      <c r="M17" s="21">
        <v>9278975</v>
      </c>
      <c r="N17" s="21">
        <v>30796612</v>
      </c>
      <c r="O17" s="21"/>
      <c r="P17" s="21"/>
      <c r="Q17" s="21"/>
      <c r="R17" s="21"/>
      <c r="S17" s="21"/>
      <c r="T17" s="21"/>
      <c r="U17" s="21"/>
      <c r="V17" s="21"/>
      <c r="W17" s="21">
        <v>30877223</v>
      </c>
      <c r="X17" s="21">
        <v>112679604</v>
      </c>
      <c r="Y17" s="21">
        <v>-81802381</v>
      </c>
      <c r="Z17" s="6">
        <v>-72.6</v>
      </c>
      <c r="AA17" s="28">
        <v>225359212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57656878</v>
      </c>
      <c r="D19" s="16">
        <f>SUM(D20:D23)</f>
        <v>0</v>
      </c>
      <c r="E19" s="17">
        <f t="shared" si="3"/>
        <v>58864537</v>
      </c>
      <c r="F19" s="18">
        <f t="shared" si="3"/>
        <v>58864537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6120897</v>
      </c>
      <c r="M19" s="18">
        <f t="shared" si="3"/>
        <v>123548</v>
      </c>
      <c r="N19" s="18">
        <f t="shared" si="3"/>
        <v>6244445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6244445</v>
      </c>
      <c r="X19" s="18">
        <f t="shared" si="3"/>
        <v>29432268</v>
      </c>
      <c r="Y19" s="18">
        <f t="shared" si="3"/>
        <v>-23187823</v>
      </c>
      <c r="Z19" s="4">
        <f>+IF(X19&lt;&gt;0,+(Y19/X19)*100,0)</f>
        <v>-78.78367715325234</v>
      </c>
      <c r="AA19" s="30">
        <f>SUM(AA20:AA23)</f>
        <v>58864537</v>
      </c>
    </row>
    <row r="20" spans="1:27" ht="13.5">
      <c r="A20" s="5" t="s">
        <v>46</v>
      </c>
      <c r="B20" s="3"/>
      <c r="C20" s="19">
        <v>24681831</v>
      </c>
      <c r="D20" s="19"/>
      <c r="E20" s="20">
        <v>45900000</v>
      </c>
      <c r="F20" s="21">
        <v>45900000</v>
      </c>
      <c r="G20" s="21"/>
      <c r="H20" s="21"/>
      <c r="I20" s="21"/>
      <c r="J20" s="21"/>
      <c r="K20" s="21"/>
      <c r="L20" s="21">
        <v>6120897</v>
      </c>
      <c r="M20" s="21">
        <v>123548</v>
      </c>
      <c r="N20" s="21">
        <v>6244445</v>
      </c>
      <c r="O20" s="21"/>
      <c r="P20" s="21"/>
      <c r="Q20" s="21"/>
      <c r="R20" s="21"/>
      <c r="S20" s="21"/>
      <c r="T20" s="21"/>
      <c r="U20" s="21"/>
      <c r="V20" s="21"/>
      <c r="W20" s="21">
        <v>6244445</v>
      </c>
      <c r="X20" s="21">
        <v>22950000</v>
      </c>
      <c r="Y20" s="21">
        <v>-16705555</v>
      </c>
      <c r="Z20" s="6">
        <v>-72.79</v>
      </c>
      <c r="AA20" s="28">
        <v>45900000</v>
      </c>
    </row>
    <row r="21" spans="1:27" ht="13.5">
      <c r="A21" s="5" t="s">
        <v>47</v>
      </c>
      <c r="B21" s="3"/>
      <c r="C21" s="19">
        <v>15711209</v>
      </c>
      <c r="D21" s="19"/>
      <c r="E21" s="20">
        <v>11464537</v>
      </c>
      <c r="F21" s="21">
        <v>11464537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5732268</v>
      </c>
      <c r="Y21" s="21">
        <v>-5732268</v>
      </c>
      <c r="Z21" s="6">
        <v>-100</v>
      </c>
      <c r="AA21" s="28">
        <v>11464537</v>
      </c>
    </row>
    <row r="22" spans="1:27" ht="13.5">
      <c r="A22" s="5" t="s">
        <v>48</v>
      </c>
      <c r="B22" s="3"/>
      <c r="C22" s="22">
        <v>17263838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1500000</v>
      </c>
      <c r="F23" s="21">
        <v>1500000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750000</v>
      </c>
      <c r="Y23" s="21">
        <v>-750000</v>
      </c>
      <c r="Z23" s="6">
        <v>-100</v>
      </c>
      <c r="AA23" s="28">
        <v>1500000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181143377</v>
      </c>
      <c r="D25" s="50">
        <f>+D5+D9+D15+D19+D24</f>
        <v>0</v>
      </c>
      <c r="E25" s="51">
        <f t="shared" si="4"/>
        <v>294678621</v>
      </c>
      <c r="F25" s="52">
        <f t="shared" si="4"/>
        <v>294678621</v>
      </c>
      <c r="G25" s="52">
        <f t="shared" si="4"/>
        <v>0</v>
      </c>
      <c r="H25" s="52">
        <f t="shared" si="4"/>
        <v>8886825</v>
      </c>
      <c r="I25" s="52">
        <f t="shared" si="4"/>
        <v>3218953</v>
      </c>
      <c r="J25" s="52">
        <f t="shared" si="4"/>
        <v>12105778</v>
      </c>
      <c r="K25" s="52">
        <f t="shared" si="4"/>
        <v>21346029</v>
      </c>
      <c r="L25" s="52">
        <f t="shared" si="4"/>
        <v>21438387</v>
      </c>
      <c r="M25" s="52">
        <f t="shared" si="4"/>
        <v>18438355</v>
      </c>
      <c r="N25" s="52">
        <f t="shared" si="4"/>
        <v>61222771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73328549</v>
      </c>
      <c r="X25" s="52">
        <f t="shared" si="4"/>
        <v>146089312</v>
      </c>
      <c r="Y25" s="52">
        <f t="shared" si="4"/>
        <v>-72760763</v>
      </c>
      <c r="Z25" s="53">
        <f>+IF(X25&lt;&gt;0,+(Y25/X25)*100,0)</f>
        <v>-49.80567161545672</v>
      </c>
      <c r="AA25" s="54">
        <f>+AA5+AA9+AA15+AA19+AA24</f>
        <v>294678621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70701251</v>
      </c>
      <c r="D28" s="19"/>
      <c r="E28" s="20">
        <v>74929000</v>
      </c>
      <c r="F28" s="21">
        <v>74929000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74929000</v>
      </c>
    </row>
    <row r="29" spans="1:27" ht="13.5">
      <c r="A29" s="56" t="s">
        <v>55</v>
      </c>
      <c r="B29" s="3"/>
      <c r="C29" s="19">
        <v>97648464</v>
      </c>
      <c r="D29" s="19"/>
      <c r="E29" s="20">
        <v>143385084</v>
      </c>
      <c r="F29" s="21">
        <v>143385084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143385084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168349715</v>
      </c>
      <c r="D32" s="25">
        <f>SUM(D28:D31)</f>
        <v>0</v>
      </c>
      <c r="E32" s="26">
        <f t="shared" si="5"/>
        <v>218314084</v>
      </c>
      <c r="F32" s="27">
        <f t="shared" si="5"/>
        <v>218314084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218314084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4051941</v>
      </c>
      <c r="D34" s="19"/>
      <c r="E34" s="20">
        <v>55900000</v>
      </c>
      <c r="F34" s="21">
        <v>55900000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55900000</v>
      </c>
    </row>
    <row r="35" spans="1:27" ht="13.5">
      <c r="A35" s="59" t="s">
        <v>63</v>
      </c>
      <c r="B35" s="3"/>
      <c r="C35" s="19">
        <v>8741721</v>
      </c>
      <c r="D35" s="19"/>
      <c r="E35" s="20">
        <v>20464537</v>
      </c>
      <c r="F35" s="21">
        <v>20464537</v>
      </c>
      <c r="G35" s="21"/>
      <c r="H35" s="21">
        <v>8886825</v>
      </c>
      <c r="I35" s="21">
        <v>3218953</v>
      </c>
      <c r="J35" s="21">
        <v>12105778</v>
      </c>
      <c r="K35" s="21">
        <v>21346029</v>
      </c>
      <c r="L35" s="21">
        <v>21438387</v>
      </c>
      <c r="M35" s="21">
        <v>18438355</v>
      </c>
      <c r="N35" s="21">
        <v>61222771</v>
      </c>
      <c r="O35" s="21"/>
      <c r="P35" s="21"/>
      <c r="Q35" s="21"/>
      <c r="R35" s="21"/>
      <c r="S35" s="21"/>
      <c r="T35" s="21"/>
      <c r="U35" s="21"/>
      <c r="V35" s="21"/>
      <c r="W35" s="21">
        <v>73328549</v>
      </c>
      <c r="X35" s="21"/>
      <c r="Y35" s="21">
        <v>73328549</v>
      </c>
      <c r="Z35" s="6"/>
      <c r="AA35" s="28">
        <v>20464537</v>
      </c>
    </row>
    <row r="36" spans="1:27" ht="13.5">
      <c r="A36" s="60" t="s">
        <v>64</v>
      </c>
      <c r="B36" s="10"/>
      <c r="C36" s="61">
        <f aca="true" t="shared" si="6" ref="C36:Y36">SUM(C32:C35)</f>
        <v>181143377</v>
      </c>
      <c r="D36" s="61">
        <f>SUM(D32:D35)</f>
        <v>0</v>
      </c>
      <c r="E36" s="62">
        <f t="shared" si="6"/>
        <v>294678621</v>
      </c>
      <c r="F36" s="63">
        <f t="shared" si="6"/>
        <v>294678621</v>
      </c>
      <c r="G36" s="63">
        <f t="shared" si="6"/>
        <v>0</v>
      </c>
      <c r="H36" s="63">
        <f t="shared" si="6"/>
        <v>8886825</v>
      </c>
      <c r="I36" s="63">
        <f t="shared" si="6"/>
        <v>3218953</v>
      </c>
      <c r="J36" s="63">
        <f t="shared" si="6"/>
        <v>12105778</v>
      </c>
      <c r="K36" s="63">
        <f t="shared" si="6"/>
        <v>21346029</v>
      </c>
      <c r="L36" s="63">
        <f t="shared" si="6"/>
        <v>21438387</v>
      </c>
      <c r="M36" s="63">
        <f t="shared" si="6"/>
        <v>18438355</v>
      </c>
      <c r="N36" s="63">
        <f t="shared" si="6"/>
        <v>61222771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73328549</v>
      </c>
      <c r="X36" s="63">
        <f t="shared" si="6"/>
        <v>0</v>
      </c>
      <c r="Y36" s="63">
        <f t="shared" si="6"/>
        <v>73328549</v>
      </c>
      <c r="Z36" s="64">
        <f>+IF(X36&lt;&gt;0,+(Y36/X36)*100,0)</f>
        <v>0</v>
      </c>
      <c r="AA36" s="65">
        <f>SUM(AA32:AA35)</f>
        <v>294678621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1156754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0</v>
      </c>
      <c r="H5" s="18">
        <f t="shared" si="0"/>
        <v>22515</v>
      </c>
      <c r="I5" s="18">
        <f t="shared" si="0"/>
        <v>0</v>
      </c>
      <c r="J5" s="18">
        <f t="shared" si="0"/>
        <v>22515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22515</v>
      </c>
      <c r="X5" s="18">
        <f t="shared" si="0"/>
        <v>250000</v>
      </c>
      <c r="Y5" s="18">
        <f t="shared" si="0"/>
        <v>-227485</v>
      </c>
      <c r="Z5" s="4">
        <f>+IF(X5&lt;&gt;0,+(Y5/X5)*100,0)</f>
        <v>-90.994</v>
      </c>
      <c r="AA5" s="16">
        <f>SUM(AA6:AA8)</f>
        <v>1200000</v>
      </c>
    </row>
    <row r="6" spans="1:27" ht="13.5">
      <c r="A6" s="5" t="s">
        <v>32</v>
      </c>
      <c r="B6" s="3"/>
      <c r="C6" s="19">
        <v>145258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103234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908262</v>
      </c>
      <c r="D8" s="19"/>
      <c r="E8" s="20">
        <v>1200000</v>
      </c>
      <c r="F8" s="21">
        <v>1200000</v>
      </c>
      <c r="G8" s="21"/>
      <c r="H8" s="21">
        <v>22515</v>
      </c>
      <c r="I8" s="21"/>
      <c r="J8" s="21">
        <v>22515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22515</v>
      </c>
      <c r="X8" s="21">
        <v>250000</v>
      </c>
      <c r="Y8" s="21">
        <v>-227485</v>
      </c>
      <c r="Z8" s="6">
        <v>-90.99</v>
      </c>
      <c r="AA8" s="28">
        <v>1200000</v>
      </c>
    </row>
    <row r="9" spans="1:27" ht="13.5">
      <c r="A9" s="2" t="s">
        <v>35</v>
      </c>
      <c r="B9" s="3"/>
      <c r="C9" s="16">
        <f aca="true" t="shared" si="1" ref="C9:Y9">SUM(C10:C14)</f>
        <v>8175</v>
      </c>
      <c r="D9" s="16">
        <f>SUM(D10:D14)</f>
        <v>0</v>
      </c>
      <c r="E9" s="17">
        <f t="shared" si="1"/>
        <v>3885771</v>
      </c>
      <c r="F9" s="18">
        <f t="shared" si="1"/>
        <v>3885771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3885771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8175</v>
      </c>
      <c r="D12" s="19"/>
      <c r="E12" s="20">
        <v>3885771</v>
      </c>
      <c r="F12" s="21">
        <v>3885771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3885771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1014019</v>
      </c>
      <c r="N15" s="18">
        <f t="shared" si="2"/>
        <v>1014019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1014019</v>
      </c>
      <c r="X15" s="18">
        <f t="shared" si="2"/>
        <v>0</v>
      </c>
      <c r="Y15" s="18">
        <f t="shared" si="2"/>
        <v>1014019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>
        <v>1014019</v>
      </c>
      <c r="N17" s="21">
        <v>1014019</v>
      </c>
      <c r="O17" s="21"/>
      <c r="P17" s="21"/>
      <c r="Q17" s="21"/>
      <c r="R17" s="21"/>
      <c r="S17" s="21"/>
      <c r="T17" s="21"/>
      <c r="U17" s="21"/>
      <c r="V17" s="21"/>
      <c r="W17" s="21">
        <v>1014019</v>
      </c>
      <c r="X17" s="21"/>
      <c r="Y17" s="21">
        <v>1014019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1164929</v>
      </c>
      <c r="D25" s="50">
        <f>+D5+D9+D15+D19+D24</f>
        <v>0</v>
      </c>
      <c r="E25" s="51">
        <f t="shared" si="4"/>
        <v>5085771</v>
      </c>
      <c r="F25" s="52">
        <f t="shared" si="4"/>
        <v>5085771</v>
      </c>
      <c r="G25" s="52">
        <f t="shared" si="4"/>
        <v>0</v>
      </c>
      <c r="H25" s="52">
        <f t="shared" si="4"/>
        <v>22515</v>
      </c>
      <c r="I25" s="52">
        <f t="shared" si="4"/>
        <v>0</v>
      </c>
      <c r="J25" s="52">
        <f t="shared" si="4"/>
        <v>22515</v>
      </c>
      <c r="K25" s="52">
        <f t="shared" si="4"/>
        <v>0</v>
      </c>
      <c r="L25" s="52">
        <f t="shared" si="4"/>
        <v>0</v>
      </c>
      <c r="M25" s="52">
        <f t="shared" si="4"/>
        <v>1014019</v>
      </c>
      <c r="N25" s="52">
        <f t="shared" si="4"/>
        <v>1014019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1036534</v>
      </c>
      <c r="X25" s="52">
        <f t="shared" si="4"/>
        <v>250000</v>
      </c>
      <c r="Y25" s="52">
        <f t="shared" si="4"/>
        <v>786534</v>
      </c>
      <c r="Z25" s="53">
        <f>+IF(X25&lt;&gt;0,+(Y25/X25)*100,0)</f>
        <v>314.61359999999996</v>
      </c>
      <c r="AA25" s="54">
        <f>+AA5+AA9+AA15+AA19+AA24</f>
        <v>5085771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1164929</v>
      </c>
      <c r="D35" s="19"/>
      <c r="E35" s="20">
        <v>5085771</v>
      </c>
      <c r="F35" s="21">
        <v>5085771</v>
      </c>
      <c r="G35" s="21"/>
      <c r="H35" s="21">
        <v>22515</v>
      </c>
      <c r="I35" s="21"/>
      <c r="J35" s="21">
        <v>22515</v>
      </c>
      <c r="K35" s="21"/>
      <c r="L35" s="21"/>
      <c r="M35" s="21">
        <v>1014019</v>
      </c>
      <c r="N35" s="21">
        <v>1014019</v>
      </c>
      <c r="O35" s="21"/>
      <c r="P35" s="21"/>
      <c r="Q35" s="21"/>
      <c r="R35" s="21"/>
      <c r="S35" s="21"/>
      <c r="T35" s="21"/>
      <c r="U35" s="21"/>
      <c r="V35" s="21"/>
      <c r="W35" s="21">
        <v>1036534</v>
      </c>
      <c r="X35" s="21"/>
      <c r="Y35" s="21">
        <v>1036534</v>
      </c>
      <c r="Z35" s="6"/>
      <c r="AA35" s="28">
        <v>5085771</v>
      </c>
    </row>
    <row r="36" spans="1:27" ht="13.5">
      <c r="A36" s="60" t="s">
        <v>64</v>
      </c>
      <c r="B36" s="10"/>
      <c r="C36" s="61">
        <f aca="true" t="shared" si="6" ref="C36:Y36">SUM(C32:C35)</f>
        <v>1164929</v>
      </c>
      <c r="D36" s="61">
        <f>SUM(D32:D35)</f>
        <v>0</v>
      </c>
      <c r="E36" s="62">
        <f t="shared" si="6"/>
        <v>5085771</v>
      </c>
      <c r="F36" s="63">
        <f t="shared" si="6"/>
        <v>5085771</v>
      </c>
      <c r="G36" s="63">
        <f t="shared" si="6"/>
        <v>0</v>
      </c>
      <c r="H36" s="63">
        <f t="shared" si="6"/>
        <v>22515</v>
      </c>
      <c r="I36" s="63">
        <f t="shared" si="6"/>
        <v>0</v>
      </c>
      <c r="J36" s="63">
        <f t="shared" si="6"/>
        <v>22515</v>
      </c>
      <c r="K36" s="63">
        <f t="shared" si="6"/>
        <v>0</v>
      </c>
      <c r="L36" s="63">
        <f t="shared" si="6"/>
        <v>0</v>
      </c>
      <c r="M36" s="63">
        <f t="shared" si="6"/>
        <v>1014019</v>
      </c>
      <c r="N36" s="63">
        <f t="shared" si="6"/>
        <v>1014019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1036534</v>
      </c>
      <c r="X36" s="63">
        <f t="shared" si="6"/>
        <v>0</v>
      </c>
      <c r="Y36" s="63">
        <f t="shared" si="6"/>
        <v>1036534</v>
      </c>
      <c r="Z36" s="64">
        <f>+IF(X36&lt;&gt;0,+(Y36/X36)*100,0)</f>
        <v>0</v>
      </c>
      <c r="AA36" s="65">
        <f>SUM(AA32:AA35)</f>
        <v>5085771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319023572</v>
      </c>
      <c r="D5" s="16">
        <f>SUM(D6:D8)</f>
        <v>0</v>
      </c>
      <c r="E5" s="17">
        <f t="shared" si="0"/>
        <v>475026000</v>
      </c>
      <c r="F5" s="18">
        <f t="shared" si="0"/>
        <v>475026000</v>
      </c>
      <c r="G5" s="18">
        <f t="shared" si="0"/>
        <v>263200</v>
      </c>
      <c r="H5" s="18">
        <f t="shared" si="0"/>
        <v>3977553</v>
      </c>
      <c r="I5" s="18">
        <f t="shared" si="0"/>
        <v>10356739</v>
      </c>
      <c r="J5" s="18">
        <f t="shared" si="0"/>
        <v>14597492</v>
      </c>
      <c r="K5" s="18">
        <f t="shared" si="0"/>
        <v>10847003</v>
      </c>
      <c r="L5" s="18">
        <f t="shared" si="0"/>
        <v>0</v>
      </c>
      <c r="M5" s="18">
        <f t="shared" si="0"/>
        <v>33418701</v>
      </c>
      <c r="N5" s="18">
        <f t="shared" si="0"/>
        <v>44265704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58863196</v>
      </c>
      <c r="X5" s="18">
        <f t="shared" si="0"/>
        <v>111727529</v>
      </c>
      <c r="Y5" s="18">
        <f t="shared" si="0"/>
        <v>-52864333</v>
      </c>
      <c r="Z5" s="4">
        <f>+IF(X5&lt;&gt;0,+(Y5/X5)*100,0)</f>
        <v>-47.31540514066144</v>
      </c>
      <c r="AA5" s="16">
        <f>SUM(AA6:AA8)</f>
        <v>475026000</v>
      </c>
    </row>
    <row r="6" spans="1:27" ht="13.5">
      <c r="A6" s="5" t="s">
        <v>32</v>
      </c>
      <c r="B6" s="3"/>
      <c r="C6" s="19">
        <v>60950234</v>
      </c>
      <c r="D6" s="19"/>
      <c r="E6" s="20">
        <v>27143000</v>
      </c>
      <c r="F6" s="21">
        <v>27143000</v>
      </c>
      <c r="G6" s="21">
        <v>10000</v>
      </c>
      <c r="H6" s="21">
        <v>125250</v>
      </c>
      <c r="I6" s="21">
        <v>83365</v>
      </c>
      <c r="J6" s="21">
        <v>218615</v>
      </c>
      <c r="K6" s="21">
        <v>212932</v>
      </c>
      <c r="L6" s="21"/>
      <c r="M6" s="21">
        <v>3467179</v>
      </c>
      <c r="N6" s="21">
        <v>3680111</v>
      </c>
      <c r="O6" s="21"/>
      <c r="P6" s="21"/>
      <c r="Q6" s="21"/>
      <c r="R6" s="21"/>
      <c r="S6" s="21"/>
      <c r="T6" s="21"/>
      <c r="U6" s="21"/>
      <c r="V6" s="21"/>
      <c r="W6" s="21">
        <v>3898726</v>
      </c>
      <c r="X6" s="21">
        <v>6384116</v>
      </c>
      <c r="Y6" s="21">
        <v>-2485390</v>
      </c>
      <c r="Z6" s="6">
        <v>-38.93</v>
      </c>
      <c r="AA6" s="28">
        <v>27143000</v>
      </c>
    </row>
    <row r="7" spans="1:27" ht="13.5">
      <c r="A7" s="5" t="s">
        <v>33</v>
      </c>
      <c r="B7" s="3"/>
      <c r="C7" s="22">
        <v>124847345</v>
      </c>
      <c r="D7" s="22"/>
      <c r="E7" s="23">
        <v>265162400</v>
      </c>
      <c r="F7" s="24">
        <v>265162400</v>
      </c>
      <c r="G7" s="24"/>
      <c r="H7" s="24">
        <v>1939501</v>
      </c>
      <c r="I7" s="24">
        <v>9194282</v>
      </c>
      <c r="J7" s="24">
        <v>11133783</v>
      </c>
      <c r="K7" s="24">
        <v>10306522</v>
      </c>
      <c r="L7" s="24"/>
      <c r="M7" s="24">
        <v>18568458</v>
      </c>
      <c r="N7" s="24">
        <v>28874980</v>
      </c>
      <c r="O7" s="24"/>
      <c r="P7" s="24"/>
      <c r="Q7" s="24"/>
      <c r="R7" s="24"/>
      <c r="S7" s="24"/>
      <c r="T7" s="24"/>
      <c r="U7" s="24"/>
      <c r="V7" s="24"/>
      <c r="W7" s="24">
        <v>40008763</v>
      </c>
      <c r="X7" s="24">
        <v>62366985</v>
      </c>
      <c r="Y7" s="24">
        <v>-22358222</v>
      </c>
      <c r="Z7" s="7">
        <v>-35.85</v>
      </c>
      <c r="AA7" s="29">
        <v>265162400</v>
      </c>
    </row>
    <row r="8" spans="1:27" ht="13.5">
      <c r="A8" s="5" t="s">
        <v>34</v>
      </c>
      <c r="B8" s="3"/>
      <c r="C8" s="19">
        <v>133225993</v>
      </c>
      <c r="D8" s="19"/>
      <c r="E8" s="20">
        <v>182720600</v>
      </c>
      <c r="F8" s="21">
        <v>182720600</v>
      </c>
      <c r="G8" s="21">
        <v>253200</v>
      </c>
      <c r="H8" s="21">
        <v>1912802</v>
      </c>
      <c r="I8" s="21">
        <v>1079092</v>
      </c>
      <c r="J8" s="21">
        <v>3245094</v>
      </c>
      <c r="K8" s="21">
        <v>327549</v>
      </c>
      <c r="L8" s="21"/>
      <c r="M8" s="21">
        <v>11383064</v>
      </c>
      <c r="N8" s="21">
        <v>11710613</v>
      </c>
      <c r="O8" s="21"/>
      <c r="P8" s="21"/>
      <c r="Q8" s="21"/>
      <c r="R8" s="21"/>
      <c r="S8" s="21"/>
      <c r="T8" s="21"/>
      <c r="U8" s="21"/>
      <c r="V8" s="21"/>
      <c r="W8" s="21">
        <v>14955707</v>
      </c>
      <c r="X8" s="21">
        <v>42976428</v>
      </c>
      <c r="Y8" s="21">
        <v>-28020721</v>
      </c>
      <c r="Z8" s="6">
        <v>-65.2</v>
      </c>
      <c r="AA8" s="28">
        <v>182720600</v>
      </c>
    </row>
    <row r="9" spans="1:27" ht="13.5">
      <c r="A9" s="2" t="s">
        <v>35</v>
      </c>
      <c r="B9" s="3"/>
      <c r="C9" s="16">
        <f aca="true" t="shared" si="1" ref="C9:Y9">SUM(C10:C14)</f>
        <v>497464050</v>
      </c>
      <c r="D9" s="16">
        <f>SUM(D10:D14)</f>
        <v>0</v>
      </c>
      <c r="E9" s="17">
        <f t="shared" si="1"/>
        <v>859617355</v>
      </c>
      <c r="F9" s="18">
        <f t="shared" si="1"/>
        <v>859617355</v>
      </c>
      <c r="G9" s="18">
        <f t="shared" si="1"/>
        <v>1326692</v>
      </c>
      <c r="H9" s="18">
        <f t="shared" si="1"/>
        <v>12999472</v>
      </c>
      <c r="I9" s="18">
        <f t="shared" si="1"/>
        <v>109000770</v>
      </c>
      <c r="J9" s="18">
        <f t="shared" si="1"/>
        <v>123326934</v>
      </c>
      <c r="K9" s="18">
        <f t="shared" si="1"/>
        <v>31258325</v>
      </c>
      <c r="L9" s="18">
        <f t="shared" si="1"/>
        <v>0</v>
      </c>
      <c r="M9" s="18">
        <f t="shared" si="1"/>
        <v>40531004</v>
      </c>
      <c r="N9" s="18">
        <f t="shared" si="1"/>
        <v>71789329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195116263</v>
      </c>
      <c r="X9" s="18">
        <f t="shared" si="1"/>
        <v>202184561</v>
      </c>
      <c r="Y9" s="18">
        <f t="shared" si="1"/>
        <v>-7068298</v>
      </c>
      <c r="Z9" s="4">
        <f>+IF(X9&lt;&gt;0,+(Y9/X9)*100,0)</f>
        <v>-3.4959632748615266</v>
      </c>
      <c r="AA9" s="30">
        <f>SUM(AA10:AA14)</f>
        <v>859617355</v>
      </c>
    </row>
    <row r="10" spans="1:27" ht="13.5">
      <c r="A10" s="5" t="s">
        <v>36</v>
      </c>
      <c r="B10" s="3"/>
      <c r="C10" s="19">
        <v>100033470</v>
      </c>
      <c r="D10" s="19"/>
      <c r="E10" s="20">
        <v>151475000</v>
      </c>
      <c r="F10" s="21">
        <v>151475000</v>
      </c>
      <c r="G10" s="21"/>
      <c r="H10" s="21">
        <v>1589768</v>
      </c>
      <c r="I10" s="21">
        <v>9080869</v>
      </c>
      <c r="J10" s="21">
        <v>10670637</v>
      </c>
      <c r="K10" s="21">
        <v>5241144</v>
      </c>
      <c r="L10" s="21"/>
      <c r="M10" s="21">
        <v>7337018</v>
      </c>
      <c r="N10" s="21">
        <v>12578162</v>
      </c>
      <c r="O10" s="21"/>
      <c r="P10" s="21"/>
      <c r="Q10" s="21"/>
      <c r="R10" s="21"/>
      <c r="S10" s="21"/>
      <c r="T10" s="21"/>
      <c r="U10" s="21"/>
      <c r="V10" s="21"/>
      <c r="W10" s="21">
        <v>23248799</v>
      </c>
      <c r="X10" s="21">
        <v>35627371</v>
      </c>
      <c r="Y10" s="21">
        <v>-12378572</v>
      </c>
      <c r="Z10" s="6">
        <v>-34.74</v>
      </c>
      <c r="AA10" s="28">
        <v>151475000</v>
      </c>
    </row>
    <row r="11" spans="1:27" ht="13.5">
      <c r="A11" s="5" t="s">
        <v>37</v>
      </c>
      <c r="B11" s="3"/>
      <c r="C11" s="19">
        <v>122117238</v>
      </c>
      <c r="D11" s="19"/>
      <c r="E11" s="20">
        <v>46600000</v>
      </c>
      <c r="F11" s="21">
        <v>46600000</v>
      </c>
      <c r="G11" s="21">
        <v>920289</v>
      </c>
      <c r="H11" s="21">
        <v>3699732</v>
      </c>
      <c r="I11" s="21">
        <v>2718941</v>
      </c>
      <c r="J11" s="21">
        <v>7338962</v>
      </c>
      <c r="K11" s="21">
        <v>2031363</v>
      </c>
      <c r="L11" s="21"/>
      <c r="M11" s="21">
        <v>2665486</v>
      </c>
      <c r="N11" s="21">
        <v>4696849</v>
      </c>
      <c r="O11" s="21"/>
      <c r="P11" s="21"/>
      <c r="Q11" s="21"/>
      <c r="R11" s="21"/>
      <c r="S11" s="21"/>
      <c r="T11" s="21"/>
      <c r="U11" s="21"/>
      <c r="V11" s="21"/>
      <c r="W11" s="21">
        <v>12035811</v>
      </c>
      <c r="X11" s="21">
        <v>10960459</v>
      </c>
      <c r="Y11" s="21">
        <v>1075352</v>
      </c>
      <c r="Z11" s="6">
        <v>9.81</v>
      </c>
      <c r="AA11" s="28">
        <v>46600000</v>
      </c>
    </row>
    <row r="12" spans="1:27" ht="13.5">
      <c r="A12" s="5" t="s">
        <v>38</v>
      </c>
      <c r="B12" s="3"/>
      <c r="C12" s="19">
        <v>128177261</v>
      </c>
      <c r="D12" s="19"/>
      <c r="E12" s="20">
        <v>234949920</v>
      </c>
      <c r="F12" s="21">
        <v>234949920</v>
      </c>
      <c r="G12" s="21">
        <v>26639</v>
      </c>
      <c r="H12" s="21">
        <v>74691</v>
      </c>
      <c r="I12" s="21">
        <v>20731036</v>
      </c>
      <c r="J12" s="21">
        <v>20832366</v>
      </c>
      <c r="K12" s="21">
        <v>14988528</v>
      </c>
      <c r="L12" s="21"/>
      <c r="M12" s="21">
        <v>14845485</v>
      </c>
      <c r="N12" s="21">
        <v>29834013</v>
      </c>
      <c r="O12" s="21"/>
      <c r="P12" s="21"/>
      <c r="Q12" s="21"/>
      <c r="R12" s="21"/>
      <c r="S12" s="21"/>
      <c r="T12" s="21"/>
      <c r="U12" s="21"/>
      <c r="V12" s="21"/>
      <c r="W12" s="21">
        <v>50666379</v>
      </c>
      <c r="X12" s="21">
        <v>55260921</v>
      </c>
      <c r="Y12" s="21">
        <v>-4594542</v>
      </c>
      <c r="Z12" s="6">
        <v>-8.31</v>
      </c>
      <c r="AA12" s="28">
        <v>234949920</v>
      </c>
    </row>
    <row r="13" spans="1:27" ht="13.5">
      <c r="A13" s="5" t="s">
        <v>39</v>
      </c>
      <c r="B13" s="3"/>
      <c r="C13" s="19">
        <v>53584126</v>
      </c>
      <c r="D13" s="19"/>
      <c r="E13" s="20">
        <v>329992435</v>
      </c>
      <c r="F13" s="21">
        <v>329992435</v>
      </c>
      <c r="G13" s="21"/>
      <c r="H13" s="21">
        <v>1212417</v>
      </c>
      <c r="I13" s="21">
        <v>72225676</v>
      </c>
      <c r="J13" s="21">
        <v>73438093</v>
      </c>
      <c r="K13" s="21">
        <v>4175619</v>
      </c>
      <c r="L13" s="21"/>
      <c r="M13" s="21">
        <v>8124047</v>
      </c>
      <c r="N13" s="21">
        <v>12299666</v>
      </c>
      <c r="O13" s="21"/>
      <c r="P13" s="21"/>
      <c r="Q13" s="21"/>
      <c r="R13" s="21"/>
      <c r="S13" s="21"/>
      <c r="T13" s="21"/>
      <c r="U13" s="21"/>
      <c r="V13" s="21"/>
      <c r="W13" s="21">
        <v>85737759</v>
      </c>
      <c r="X13" s="21">
        <v>77615203</v>
      </c>
      <c r="Y13" s="21">
        <v>8122556</v>
      </c>
      <c r="Z13" s="6">
        <v>10.47</v>
      </c>
      <c r="AA13" s="28">
        <v>329992435</v>
      </c>
    </row>
    <row r="14" spans="1:27" ht="13.5">
      <c r="A14" s="5" t="s">
        <v>40</v>
      </c>
      <c r="B14" s="3"/>
      <c r="C14" s="22">
        <v>93551955</v>
      </c>
      <c r="D14" s="22"/>
      <c r="E14" s="23">
        <v>96600000</v>
      </c>
      <c r="F14" s="24">
        <v>96600000</v>
      </c>
      <c r="G14" s="24">
        <v>379764</v>
      </c>
      <c r="H14" s="24">
        <v>6422864</v>
      </c>
      <c r="I14" s="24">
        <v>4244248</v>
      </c>
      <c r="J14" s="24">
        <v>11046876</v>
      </c>
      <c r="K14" s="24">
        <v>4821671</v>
      </c>
      <c r="L14" s="24"/>
      <c r="M14" s="24">
        <v>7558968</v>
      </c>
      <c r="N14" s="24">
        <v>12380639</v>
      </c>
      <c r="O14" s="24"/>
      <c r="P14" s="24"/>
      <c r="Q14" s="24"/>
      <c r="R14" s="24"/>
      <c r="S14" s="24"/>
      <c r="T14" s="24"/>
      <c r="U14" s="24"/>
      <c r="V14" s="24"/>
      <c r="W14" s="24">
        <v>23427515</v>
      </c>
      <c r="X14" s="24">
        <v>22720607</v>
      </c>
      <c r="Y14" s="24">
        <v>706908</v>
      </c>
      <c r="Z14" s="7">
        <v>3.11</v>
      </c>
      <c r="AA14" s="29">
        <v>96600000</v>
      </c>
    </row>
    <row r="15" spans="1:27" ht="13.5">
      <c r="A15" s="2" t="s">
        <v>41</v>
      </c>
      <c r="B15" s="8"/>
      <c r="C15" s="16">
        <f aca="true" t="shared" si="2" ref="C15:Y15">SUM(C16:C18)</f>
        <v>908302202</v>
      </c>
      <c r="D15" s="16">
        <f>SUM(D16:D18)</f>
        <v>0</v>
      </c>
      <c r="E15" s="17">
        <f t="shared" si="2"/>
        <v>1274388244</v>
      </c>
      <c r="F15" s="18">
        <f t="shared" si="2"/>
        <v>1274388244</v>
      </c>
      <c r="G15" s="18">
        <f t="shared" si="2"/>
        <v>1243539</v>
      </c>
      <c r="H15" s="18">
        <f t="shared" si="2"/>
        <v>15137548</v>
      </c>
      <c r="I15" s="18">
        <f t="shared" si="2"/>
        <v>45172733</v>
      </c>
      <c r="J15" s="18">
        <f t="shared" si="2"/>
        <v>61553820</v>
      </c>
      <c r="K15" s="18">
        <f t="shared" si="2"/>
        <v>38208858</v>
      </c>
      <c r="L15" s="18">
        <f t="shared" si="2"/>
        <v>0</v>
      </c>
      <c r="M15" s="18">
        <f t="shared" si="2"/>
        <v>85305492</v>
      </c>
      <c r="N15" s="18">
        <f t="shared" si="2"/>
        <v>123514350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185068170</v>
      </c>
      <c r="X15" s="18">
        <f t="shared" si="2"/>
        <v>299739904</v>
      </c>
      <c r="Y15" s="18">
        <f t="shared" si="2"/>
        <v>-114671734</v>
      </c>
      <c r="Z15" s="4">
        <f>+IF(X15&lt;&gt;0,+(Y15/X15)*100,0)</f>
        <v>-38.25707971134867</v>
      </c>
      <c r="AA15" s="30">
        <f>SUM(AA16:AA18)</f>
        <v>1274388244</v>
      </c>
    </row>
    <row r="16" spans="1:27" ht="13.5">
      <c r="A16" s="5" t="s">
        <v>42</v>
      </c>
      <c r="B16" s="3"/>
      <c r="C16" s="19">
        <v>41247807</v>
      </c>
      <c r="D16" s="19"/>
      <c r="E16" s="20">
        <v>47700000</v>
      </c>
      <c r="F16" s="21">
        <v>47700000</v>
      </c>
      <c r="G16" s="21">
        <v>149100</v>
      </c>
      <c r="H16" s="21">
        <v>118270</v>
      </c>
      <c r="I16" s="21">
        <v>199508</v>
      </c>
      <c r="J16" s="21">
        <v>466878</v>
      </c>
      <c r="K16" s="21">
        <v>362904</v>
      </c>
      <c r="L16" s="21"/>
      <c r="M16" s="21">
        <v>6969083</v>
      </c>
      <c r="N16" s="21">
        <v>7331987</v>
      </c>
      <c r="O16" s="21"/>
      <c r="P16" s="21"/>
      <c r="Q16" s="21"/>
      <c r="R16" s="21"/>
      <c r="S16" s="21"/>
      <c r="T16" s="21"/>
      <c r="U16" s="21"/>
      <c r="V16" s="21"/>
      <c r="W16" s="21">
        <v>7798865</v>
      </c>
      <c r="X16" s="21">
        <v>11219182</v>
      </c>
      <c r="Y16" s="21">
        <v>-3420317</v>
      </c>
      <c r="Z16" s="6">
        <v>-30.49</v>
      </c>
      <c r="AA16" s="28">
        <v>47700000</v>
      </c>
    </row>
    <row r="17" spans="1:27" ht="13.5">
      <c r="A17" s="5" t="s">
        <v>43</v>
      </c>
      <c r="B17" s="3"/>
      <c r="C17" s="19">
        <v>855626979</v>
      </c>
      <c r="D17" s="19"/>
      <c r="E17" s="20">
        <v>1215193244</v>
      </c>
      <c r="F17" s="21">
        <v>1215193244</v>
      </c>
      <c r="G17" s="21">
        <v>1094439</v>
      </c>
      <c r="H17" s="21">
        <v>15013978</v>
      </c>
      <c r="I17" s="21">
        <v>44930907</v>
      </c>
      <c r="J17" s="21">
        <v>61039324</v>
      </c>
      <c r="K17" s="21">
        <v>35084073</v>
      </c>
      <c r="L17" s="21"/>
      <c r="M17" s="21">
        <v>76989650</v>
      </c>
      <c r="N17" s="21">
        <v>112073723</v>
      </c>
      <c r="O17" s="21"/>
      <c r="P17" s="21"/>
      <c r="Q17" s="21"/>
      <c r="R17" s="21"/>
      <c r="S17" s="21"/>
      <c r="T17" s="21"/>
      <c r="U17" s="21"/>
      <c r="V17" s="21"/>
      <c r="W17" s="21">
        <v>173113047</v>
      </c>
      <c r="X17" s="21">
        <v>285817065</v>
      </c>
      <c r="Y17" s="21">
        <v>-112704018</v>
      </c>
      <c r="Z17" s="6">
        <v>-39.43</v>
      </c>
      <c r="AA17" s="28">
        <v>1215193244</v>
      </c>
    </row>
    <row r="18" spans="1:27" ht="13.5">
      <c r="A18" s="5" t="s">
        <v>44</v>
      </c>
      <c r="B18" s="3"/>
      <c r="C18" s="19">
        <v>11427416</v>
      </c>
      <c r="D18" s="19"/>
      <c r="E18" s="20">
        <v>11495000</v>
      </c>
      <c r="F18" s="21">
        <v>11495000</v>
      </c>
      <c r="G18" s="21"/>
      <c r="H18" s="21">
        <v>5300</v>
      </c>
      <c r="I18" s="21">
        <v>42318</v>
      </c>
      <c r="J18" s="21">
        <v>47618</v>
      </c>
      <c r="K18" s="21">
        <v>2761881</v>
      </c>
      <c r="L18" s="21"/>
      <c r="M18" s="21">
        <v>1346759</v>
      </c>
      <c r="N18" s="21">
        <v>4108640</v>
      </c>
      <c r="O18" s="21"/>
      <c r="P18" s="21"/>
      <c r="Q18" s="21"/>
      <c r="R18" s="21"/>
      <c r="S18" s="21"/>
      <c r="T18" s="21"/>
      <c r="U18" s="21"/>
      <c r="V18" s="21"/>
      <c r="W18" s="21">
        <v>4156258</v>
      </c>
      <c r="X18" s="21">
        <v>2703657</v>
      </c>
      <c r="Y18" s="21">
        <v>1452601</v>
      </c>
      <c r="Z18" s="6">
        <v>53.73</v>
      </c>
      <c r="AA18" s="28">
        <v>11495000</v>
      </c>
    </row>
    <row r="19" spans="1:27" ht="13.5">
      <c r="A19" s="2" t="s">
        <v>45</v>
      </c>
      <c r="B19" s="8"/>
      <c r="C19" s="16">
        <f aca="true" t="shared" si="3" ref="C19:Y19">SUM(C20:C23)</f>
        <v>868388296</v>
      </c>
      <c r="D19" s="16">
        <f>SUM(D20:D23)</f>
        <v>0</v>
      </c>
      <c r="E19" s="17">
        <f t="shared" si="3"/>
        <v>1165584255</v>
      </c>
      <c r="F19" s="18">
        <f t="shared" si="3"/>
        <v>1165584255</v>
      </c>
      <c r="G19" s="18">
        <f t="shared" si="3"/>
        <v>18365520</v>
      </c>
      <c r="H19" s="18">
        <f t="shared" si="3"/>
        <v>30955930</v>
      </c>
      <c r="I19" s="18">
        <f t="shared" si="3"/>
        <v>33536861</v>
      </c>
      <c r="J19" s="18">
        <f t="shared" si="3"/>
        <v>82858311</v>
      </c>
      <c r="K19" s="18">
        <f t="shared" si="3"/>
        <v>51674496</v>
      </c>
      <c r="L19" s="18">
        <f t="shared" si="3"/>
        <v>0</v>
      </c>
      <c r="M19" s="18">
        <f t="shared" si="3"/>
        <v>89781320</v>
      </c>
      <c r="N19" s="18">
        <f t="shared" si="3"/>
        <v>141455816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224314127</v>
      </c>
      <c r="X19" s="18">
        <f t="shared" si="3"/>
        <v>238868435</v>
      </c>
      <c r="Y19" s="18">
        <f t="shared" si="3"/>
        <v>-14554308</v>
      </c>
      <c r="Z19" s="4">
        <f>+IF(X19&lt;&gt;0,+(Y19/X19)*100,0)</f>
        <v>-6.093022713528475</v>
      </c>
      <c r="AA19" s="30">
        <f>SUM(AA20:AA23)</f>
        <v>1165584255</v>
      </c>
    </row>
    <row r="20" spans="1:27" ht="13.5">
      <c r="A20" s="5" t="s">
        <v>46</v>
      </c>
      <c r="B20" s="3"/>
      <c r="C20" s="19">
        <v>375222125</v>
      </c>
      <c r="D20" s="19"/>
      <c r="E20" s="20">
        <v>578150000</v>
      </c>
      <c r="F20" s="21">
        <v>578150000</v>
      </c>
      <c r="G20" s="21">
        <v>7224996</v>
      </c>
      <c r="H20" s="21">
        <v>19056989</v>
      </c>
      <c r="I20" s="21">
        <v>10828126</v>
      </c>
      <c r="J20" s="21">
        <v>37110111</v>
      </c>
      <c r="K20" s="21">
        <v>18684807</v>
      </c>
      <c r="L20" s="21"/>
      <c r="M20" s="21">
        <v>42466081</v>
      </c>
      <c r="N20" s="21">
        <v>61150888</v>
      </c>
      <c r="O20" s="21"/>
      <c r="P20" s="21"/>
      <c r="Q20" s="21"/>
      <c r="R20" s="21"/>
      <c r="S20" s="21"/>
      <c r="T20" s="21"/>
      <c r="U20" s="21"/>
      <c r="V20" s="21"/>
      <c r="W20" s="21">
        <v>98260999</v>
      </c>
      <c r="X20" s="21">
        <v>135982600</v>
      </c>
      <c r="Y20" s="21">
        <v>-37721601</v>
      </c>
      <c r="Z20" s="6">
        <v>-27.74</v>
      </c>
      <c r="AA20" s="28">
        <v>578150000</v>
      </c>
    </row>
    <row r="21" spans="1:27" ht="13.5">
      <c r="A21" s="5" t="s">
        <v>47</v>
      </c>
      <c r="B21" s="3"/>
      <c r="C21" s="19">
        <v>269434110</v>
      </c>
      <c r="D21" s="19"/>
      <c r="E21" s="20">
        <v>333300000</v>
      </c>
      <c r="F21" s="21">
        <v>333300000</v>
      </c>
      <c r="G21" s="21">
        <v>7509403</v>
      </c>
      <c r="H21" s="21">
        <v>10554879</v>
      </c>
      <c r="I21" s="21">
        <v>18534311</v>
      </c>
      <c r="J21" s="21">
        <v>36598593</v>
      </c>
      <c r="K21" s="21">
        <v>23500943</v>
      </c>
      <c r="L21" s="21"/>
      <c r="M21" s="21">
        <v>29385613</v>
      </c>
      <c r="N21" s="21">
        <v>52886556</v>
      </c>
      <c r="O21" s="21"/>
      <c r="P21" s="21"/>
      <c r="Q21" s="21"/>
      <c r="R21" s="21"/>
      <c r="S21" s="21"/>
      <c r="T21" s="21"/>
      <c r="U21" s="21"/>
      <c r="V21" s="21"/>
      <c r="W21" s="21">
        <v>89485149</v>
      </c>
      <c r="X21" s="21">
        <v>43112704</v>
      </c>
      <c r="Y21" s="21">
        <v>46372445</v>
      </c>
      <c r="Z21" s="6">
        <v>107.56</v>
      </c>
      <c r="AA21" s="28">
        <v>333300000</v>
      </c>
    </row>
    <row r="22" spans="1:27" ht="13.5">
      <c r="A22" s="5" t="s">
        <v>48</v>
      </c>
      <c r="B22" s="3"/>
      <c r="C22" s="22">
        <v>116400002</v>
      </c>
      <c r="D22" s="22"/>
      <c r="E22" s="23">
        <v>127217455</v>
      </c>
      <c r="F22" s="24">
        <v>127217455</v>
      </c>
      <c r="G22" s="24">
        <v>3631121</v>
      </c>
      <c r="H22" s="24">
        <v>1294447</v>
      </c>
      <c r="I22" s="24">
        <v>3933154</v>
      </c>
      <c r="J22" s="24">
        <v>8858722</v>
      </c>
      <c r="K22" s="24">
        <v>5815060</v>
      </c>
      <c r="L22" s="24"/>
      <c r="M22" s="24">
        <v>11431172</v>
      </c>
      <c r="N22" s="24">
        <v>17246232</v>
      </c>
      <c r="O22" s="24"/>
      <c r="P22" s="24"/>
      <c r="Q22" s="24"/>
      <c r="R22" s="24"/>
      <c r="S22" s="24"/>
      <c r="T22" s="24"/>
      <c r="U22" s="24"/>
      <c r="V22" s="24"/>
      <c r="W22" s="24">
        <v>26104954</v>
      </c>
      <c r="X22" s="24">
        <v>29921923</v>
      </c>
      <c r="Y22" s="24">
        <v>-3816969</v>
      </c>
      <c r="Z22" s="7">
        <v>-12.76</v>
      </c>
      <c r="AA22" s="29">
        <v>127217455</v>
      </c>
    </row>
    <row r="23" spans="1:27" ht="13.5">
      <c r="A23" s="5" t="s">
        <v>49</v>
      </c>
      <c r="B23" s="3"/>
      <c r="C23" s="19">
        <v>107332059</v>
      </c>
      <c r="D23" s="19"/>
      <c r="E23" s="20">
        <v>126916800</v>
      </c>
      <c r="F23" s="21">
        <v>126916800</v>
      </c>
      <c r="G23" s="21"/>
      <c r="H23" s="21">
        <v>49615</v>
      </c>
      <c r="I23" s="21">
        <v>241270</v>
      </c>
      <c r="J23" s="21">
        <v>290885</v>
      </c>
      <c r="K23" s="21">
        <v>3673686</v>
      </c>
      <c r="L23" s="21"/>
      <c r="M23" s="21">
        <v>6498454</v>
      </c>
      <c r="N23" s="21">
        <v>10172140</v>
      </c>
      <c r="O23" s="21"/>
      <c r="P23" s="21"/>
      <c r="Q23" s="21"/>
      <c r="R23" s="21"/>
      <c r="S23" s="21"/>
      <c r="T23" s="21"/>
      <c r="U23" s="21"/>
      <c r="V23" s="21"/>
      <c r="W23" s="21">
        <v>10463025</v>
      </c>
      <c r="X23" s="21">
        <v>29851208</v>
      </c>
      <c r="Y23" s="21">
        <v>-19388183</v>
      </c>
      <c r="Z23" s="6">
        <v>-64.95</v>
      </c>
      <c r="AA23" s="28">
        <v>126916800</v>
      </c>
    </row>
    <row r="24" spans="1:27" ht="13.5">
      <c r="A24" s="2" t="s">
        <v>50</v>
      </c>
      <c r="B24" s="8"/>
      <c r="C24" s="16">
        <v>19122957</v>
      </c>
      <c r="D24" s="16"/>
      <c r="E24" s="17">
        <v>15750000</v>
      </c>
      <c r="F24" s="18">
        <v>15750000</v>
      </c>
      <c r="G24" s="18"/>
      <c r="H24" s="18">
        <v>182125</v>
      </c>
      <c r="I24" s="18">
        <v>328970</v>
      </c>
      <c r="J24" s="18">
        <v>511095</v>
      </c>
      <c r="K24" s="18">
        <v>356287</v>
      </c>
      <c r="L24" s="18"/>
      <c r="M24" s="18">
        <v>1047288</v>
      </c>
      <c r="N24" s="18">
        <v>1403575</v>
      </c>
      <c r="O24" s="18"/>
      <c r="P24" s="18"/>
      <c r="Q24" s="18"/>
      <c r="R24" s="18"/>
      <c r="S24" s="18"/>
      <c r="T24" s="18"/>
      <c r="U24" s="18"/>
      <c r="V24" s="18"/>
      <c r="W24" s="18">
        <v>1914670</v>
      </c>
      <c r="X24" s="18">
        <v>3704447</v>
      </c>
      <c r="Y24" s="18">
        <v>-1789777</v>
      </c>
      <c r="Z24" s="4">
        <v>-48.31</v>
      </c>
      <c r="AA24" s="30">
        <v>15750000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2612301077</v>
      </c>
      <c r="D25" s="50">
        <f>+D5+D9+D15+D19+D24</f>
        <v>0</v>
      </c>
      <c r="E25" s="51">
        <f t="shared" si="4"/>
        <v>3790365854</v>
      </c>
      <c r="F25" s="52">
        <f t="shared" si="4"/>
        <v>3790365854</v>
      </c>
      <c r="G25" s="52">
        <f t="shared" si="4"/>
        <v>21198951</v>
      </c>
      <c r="H25" s="52">
        <f t="shared" si="4"/>
        <v>63252628</v>
      </c>
      <c r="I25" s="52">
        <f t="shared" si="4"/>
        <v>198396073</v>
      </c>
      <c r="J25" s="52">
        <f t="shared" si="4"/>
        <v>282847652</v>
      </c>
      <c r="K25" s="52">
        <f t="shared" si="4"/>
        <v>132344969</v>
      </c>
      <c r="L25" s="52">
        <f t="shared" si="4"/>
        <v>0</v>
      </c>
      <c r="M25" s="52">
        <f t="shared" si="4"/>
        <v>250083805</v>
      </c>
      <c r="N25" s="52">
        <f t="shared" si="4"/>
        <v>382428774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665276426</v>
      </c>
      <c r="X25" s="52">
        <f t="shared" si="4"/>
        <v>856224876</v>
      </c>
      <c r="Y25" s="52">
        <f t="shared" si="4"/>
        <v>-190948450</v>
      </c>
      <c r="Z25" s="53">
        <f>+IF(X25&lt;&gt;0,+(Y25/X25)*100,0)</f>
        <v>-22.301203264736728</v>
      </c>
      <c r="AA25" s="54">
        <f>+AA5+AA9+AA15+AA19+AA24</f>
        <v>3790365854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1495286714</v>
      </c>
      <c r="D28" s="19"/>
      <c r="E28" s="20">
        <v>1920981134</v>
      </c>
      <c r="F28" s="21">
        <v>1920981134</v>
      </c>
      <c r="G28" s="21">
        <v>6446357</v>
      </c>
      <c r="H28" s="21">
        <v>39041566</v>
      </c>
      <c r="I28" s="21">
        <v>66625564</v>
      </c>
      <c r="J28" s="21">
        <v>112113487</v>
      </c>
      <c r="K28" s="21">
        <v>73555384</v>
      </c>
      <c r="L28" s="21"/>
      <c r="M28" s="21">
        <v>138370182</v>
      </c>
      <c r="N28" s="21">
        <v>211925566</v>
      </c>
      <c r="O28" s="21"/>
      <c r="P28" s="21"/>
      <c r="Q28" s="21"/>
      <c r="R28" s="21"/>
      <c r="S28" s="21"/>
      <c r="T28" s="21"/>
      <c r="U28" s="21"/>
      <c r="V28" s="21"/>
      <c r="W28" s="21">
        <v>324039053</v>
      </c>
      <c r="X28" s="21"/>
      <c r="Y28" s="21">
        <v>324039053</v>
      </c>
      <c r="Z28" s="6"/>
      <c r="AA28" s="19">
        <v>1920981134</v>
      </c>
    </row>
    <row r="29" spans="1:27" ht="13.5">
      <c r="A29" s="56" t="s">
        <v>55</v>
      </c>
      <c r="B29" s="3"/>
      <c r="C29" s="19">
        <v>19155620</v>
      </c>
      <c r="D29" s="19"/>
      <c r="E29" s="20">
        <v>76700000</v>
      </c>
      <c r="F29" s="21">
        <v>76700000</v>
      </c>
      <c r="G29" s="21"/>
      <c r="H29" s="21">
        <v>28920</v>
      </c>
      <c r="I29" s="21">
        <v>69246392</v>
      </c>
      <c r="J29" s="21">
        <v>69275312</v>
      </c>
      <c r="K29" s="21">
        <v>234191</v>
      </c>
      <c r="L29" s="21"/>
      <c r="M29" s="21">
        <v>1099890</v>
      </c>
      <c r="N29" s="21">
        <v>1334081</v>
      </c>
      <c r="O29" s="21"/>
      <c r="P29" s="21"/>
      <c r="Q29" s="21"/>
      <c r="R29" s="21"/>
      <c r="S29" s="21"/>
      <c r="T29" s="21"/>
      <c r="U29" s="21"/>
      <c r="V29" s="21"/>
      <c r="W29" s="21">
        <v>70609393</v>
      </c>
      <c r="X29" s="21"/>
      <c r="Y29" s="21">
        <v>70609393</v>
      </c>
      <c r="Z29" s="6"/>
      <c r="AA29" s="28">
        <v>76700000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26259375</v>
      </c>
      <c r="D31" s="19"/>
      <c r="E31" s="20">
        <v>5500000</v>
      </c>
      <c r="F31" s="21">
        <v>5500000</v>
      </c>
      <c r="G31" s="21"/>
      <c r="H31" s="21"/>
      <c r="I31" s="21">
        <v>1316547</v>
      </c>
      <c r="J31" s="21">
        <v>1316547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1316547</v>
      </c>
      <c r="X31" s="21"/>
      <c r="Y31" s="21">
        <v>1316547</v>
      </c>
      <c r="Z31" s="6"/>
      <c r="AA31" s="28">
        <v>5500000</v>
      </c>
    </row>
    <row r="32" spans="1:27" ht="13.5">
      <c r="A32" s="58" t="s">
        <v>58</v>
      </c>
      <c r="B32" s="3"/>
      <c r="C32" s="25">
        <f aca="true" t="shared" si="5" ref="C32:Y32">SUM(C28:C31)</f>
        <v>1540701709</v>
      </c>
      <c r="D32" s="25">
        <f>SUM(D28:D31)</f>
        <v>0</v>
      </c>
      <c r="E32" s="26">
        <f t="shared" si="5"/>
        <v>2003181134</v>
      </c>
      <c r="F32" s="27">
        <f t="shared" si="5"/>
        <v>2003181134</v>
      </c>
      <c r="G32" s="27">
        <f t="shared" si="5"/>
        <v>6446357</v>
      </c>
      <c r="H32" s="27">
        <f t="shared" si="5"/>
        <v>39070486</v>
      </c>
      <c r="I32" s="27">
        <f t="shared" si="5"/>
        <v>137188503</v>
      </c>
      <c r="J32" s="27">
        <f t="shared" si="5"/>
        <v>182705346</v>
      </c>
      <c r="K32" s="27">
        <f t="shared" si="5"/>
        <v>73789575</v>
      </c>
      <c r="L32" s="27">
        <f t="shared" si="5"/>
        <v>0</v>
      </c>
      <c r="M32" s="27">
        <f t="shared" si="5"/>
        <v>139470072</v>
      </c>
      <c r="N32" s="27">
        <f t="shared" si="5"/>
        <v>213259647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395964993</v>
      </c>
      <c r="X32" s="27">
        <f t="shared" si="5"/>
        <v>0</v>
      </c>
      <c r="Y32" s="27">
        <f t="shared" si="5"/>
        <v>395964993</v>
      </c>
      <c r="Z32" s="13">
        <f>+IF(X32&lt;&gt;0,+(Y32/X32)*100,0)</f>
        <v>0</v>
      </c>
      <c r="AA32" s="31">
        <f>SUM(AA28:AA31)</f>
        <v>2003181134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838117655</v>
      </c>
      <c r="D34" s="19"/>
      <c r="E34" s="20">
        <v>1234110000</v>
      </c>
      <c r="F34" s="21">
        <v>1234110000</v>
      </c>
      <c r="G34" s="21">
        <v>7706246</v>
      </c>
      <c r="H34" s="21">
        <v>5654090</v>
      </c>
      <c r="I34" s="21">
        <v>27926788</v>
      </c>
      <c r="J34" s="21">
        <v>41287124</v>
      </c>
      <c r="K34" s="21">
        <v>31845815</v>
      </c>
      <c r="L34" s="21"/>
      <c r="M34" s="21">
        <v>77748235</v>
      </c>
      <c r="N34" s="21">
        <v>109594050</v>
      </c>
      <c r="O34" s="21"/>
      <c r="P34" s="21"/>
      <c r="Q34" s="21"/>
      <c r="R34" s="21"/>
      <c r="S34" s="21"/>
      <c r="T34" s="21"/>
      <c r="U34" s="21"/>
      <c r="V34" s="21"/>
      <c r="W34" s="21">
        <v>150881174</v>
      </c>
      <c r="X34" s="21"/>
      <c r="Y34" s="21">
        <v>150881174</v>
      </c>
      <c r="Z34" s="6"/>
      <c r="AA34" s="28">
        <v>1234110000</v>
      </c>
    </row>
    <row r="35" spans="1:27" ht="13.5">
      <c r="A35" s="59" t="s">
        <v>63</v>
      </c>
      <c r="B35" s="3"/>
      <c r="C35" s="19">
        <v>233481713</v>
      </c>
      <c r="D35" s="19"/>
      <c r="E35" s="20">
        <v>553074720</v>
      </c>
      <c r="F35" s="21">
        <v>553074720</v>
      </c>
      <c r="G35" s="21">
        <v>7046348</v>
      </c>
      <c r="H35" s="21">
        <v>18528051</v>
      </c>
      <c r="I35" s="21">
        <v>33280784</v>
      </c>
      <c r="J35" s="21">
        <v>58855183</v>
      </c>
      <c r="K35" s="21">
        <v>26709575</v>
      </c>
      <c r="L35" s="21"/>
      <c r="M35" s="21">
        <v>32865499</v>
      </c>
      <c r="N35" s="21">
        <v>59575074</v>
      </c>
      <c r="O35" s="21"/>
      <c r="P35" s="21"/>
      <c r="Q35" s="21"/>
      <c r="R35" s="21"/>
      <c r="S35" s="21"/>
      <c r="T35" s="21"/>
      <c r="U35" s="21"/>
      <c r="V35" s="21"/>
      <c r="W35" s="21">
        <v>118430257</v>
      </c>
      <c r="X35" s="21"/>
      <c r="Y35" s="21">
        <v>118430257</v>
      </c>
      <c r="Z35" s="6"/>
      <c r="AA35" s="28">
        <v>553074720</v>
      </c>
    </row>
    <row r="36" spans="1:27" ht="13.5">
      <c r="A36" s="60" t="s">
        <v>64</v>
      </c>
      <c r="B36" s="10"/>
      <c r="C36" s="61">
        <f aca="true" t="shared" si="6" ref="C36:Y36">SUM(C32:C35)</f>
        <v>2612301077</v>
      </c>
      <c r="D36" s="61">
        <f>SUM(D32:D35)</f>
        <v>0</v>
      </c>
      <c r="E36" s="62">
        <f t="shared" si="6"/>
        <v>3790365854</v>
      </c>
      <c r="F36" s="63">
        <f t="shared" si="6"/>
        <v>3790365854</v>
      </c>
      <c r="G36" s="63">
        <f t="shared" si="6"/>
        <v>21198951</v>
      </c>
      <c r="H36" s="63">
        <f t="shared" si="6"/>
        <v>63252627</v>
      </c>
      <c r="I36" s="63">
        <f t="shared" si="6"/>
        <v>198396075</v>
      </c>
      <c r="J36" s="63">
        <f t="shared" si="6"/>
        <v>282847653</v>
      </c>
      <c r="K36" s="63">
        <f t="shared" si="6"/>
        <v>132344965</v>
      </c>
      <c r="L36" s="63">
        <f t="shared" si="6"/>
        <v>0</v>
      </c>
      <c r="M36" s="63">
        <f t="shared" si="6"/>
        <v>250083806</v>
      </c>
      <c r="N36" s="63">
        <f t="shared" si="6"/>
        <v>382428771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665276424</v>
      </c>
      <c r="X36" s="63">
        <f t="shared" si="6"/>
        <v>0</v>
      </c>
      <c r="Y36" s="63">
        <f t="shared" si="6"/>
        <v>665276424</v>
      </c>
      <c r="Z36" s="64">
        <f>+IF(X36&lt;&gt;0,+(Y36/X36)*100,0)</f>
        <v>0</v>
      </c>
      <c r="AA36" s="65">
        <f>SUM(AA32:AA35)</f>
        <v>3790365854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710912000</v>
      </c>
      <c r="D5" s="16">
        <f>SUM(D6:D8)</f>
        <v>0</v>
      </c>
      <c r="E5" s="17">
        <f t="shared" si="0"/>
        <v>1838847000</v>
      </c>
      <c r="F5" s="18">
        <f t="shared" si="0"/>
        <v>1838847000</v>
      </c>
      <c r="G5" s="18">
        <f t="shared" si="0"/>
        <v>-198142</v>
      </c>
      <c r="H5" s="18">
        <f t="shared" si="0"/>
        <v>-1946529</v>
      </c>
      <c r="I5" s="18">
        <f t="shared" si="0"/>
        <v>-34622584</v>
      </c>
      <c r="J5" s="18">
        <f t="shared" si="0"/>
        <v>-36767255</v>
      </c>
      <c r="K5" s="18">
        <f t="shared" si="0"/>
        <v>5839165</v>
      </c>
      <c r="L5" s="18">
        <f t="shared" si="0"/>
        <v>23012409</v>
      </c>
      <c r="M5" s="18">
        <f t="shared" si="0"/>
        <v>67569760</v>
      </c>
      <c r="N5" s="18">
        <f t="shared" si="0"/>
        <v>96421334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59654079</v>
      </c>
      <c r="X5" s="18">
        <f t="shared" si="0"/>
        <v>392640000</v>
      </c>
      <c r="Y5" s="18">
        <f t="shared" si="0"/>
        <v>-332985921</v>
      </c>
      <c r="Z5" s="4">
        <f>+IF(X5&lt;&gt;0,+(Y5/X5)*100,0)</f>
        <v>-84.80692772004889</v>
      </c>
      <c r="AA5" s="16">
        <f>SUM(AA6:AA8)</f>
        <v>1838847000</v>
      </c>
    </row>
    <row r="6" spans="1:27" ht="13.5">
      <c r="A6" s="5" t="s">
        <v>32</v>
      </c>
      <c r="B6" s="3"/>
      <c r="C6" s="19">
        <v>38961000</v>
      </c>
      <c r="D6" s="19"/>
      <c r="E6" s="20">
        <v>143880000</v>
      </c>
      <c r="F6" s="21">
        <v>143880000</v>
      </c>
      <c r="G6" s="21"/>
      <c r="H6" s="21">
        <v>-7757</v>
      </c>
      <c r="I6" s="21">
        <v>-1439929</v>
      </c>
      <c r="J6" s="21">
        <v>-1447686</v>
      </c>
      <c r="K6" s="21">
        <v>911318</v>
      </c>
      <c r="L6" s="21">
        <v>1336057</v>
      </c>
      <c r="M6" s="21">
        <v>863311</v>
      </c>
      <c r="N6" s="21">
        <v>3110686</v>
      </c>
      <c r="O6" s="21"/>
      <c r="P6" s="21"/>
      <c r="Q6" s="21"/>
      <c r="R6" s="21"/>
      <c r="S6" s="21"/>
      <c r="T6" s="21"/>
      <c r="U6" s="21"/>
      <c r="V6" s="21"/>
      <c r="W6" s="21">
        <v>1663000</v>
      </c>
      <c r="X6" s="21">
        <v>43866000</v>
      </c>
      <c r="Y6" s="21">
        <v>-42203000</v>
      </c>
      <c r="Z6" s="6">
        <v>-96.21</v>
      </c>
      <c r="AA6" s="28">
        <v>143880000</v>
      </c>
    </row>
    <row r="7" spans="1:27" ht="13.5">
      <c r="A7" s="5" t="s">
        <v>33</v>
      </c>
      <c r="B7" s="3"/>
      <c r="C7" s="22">
        <v>4209000</v>
      </c>
      <c r="D7" s="22"/>
      <c r="E7" s="23">
        <v>3199000</v>
      </c>
      <c r="F7" s="24">
        <v>3199000</v>
      </c>
      <c r="G7" s="24">
        <v>-198142</v>
      </c>
      <c r="H7" s="24"/>
      <c r="I7" s="24">
        <v>-7061212</v>
      </c>
      <c r="J7" s="24">
        <v>-7259354</v>
      </c>
      <c r="K7" s="24">
        <v>127834</v>
      </c>
      <c r="L7" s="24">
        <v>212814</v>
      </c>
      <c r="M7" s="24">
        <v>7171706</v>
      </c>
      <c r="N7" s="24">
        <v>7512354</v>
      </c>
      <c r="O7" s="24"/>
      <c r="P7" s="24"/>
      <c r="Q7" s="24"/>
      <c r="R7" s="24"/>
      <c r="S7" s="24"/>
      <c r="T7" s="24"/>
      <c r="U7" s="24"/>
      <c r="V7" s="24"/>
      <c r="W7" s="24">
        <v>253000</v>
      </c>
      <c r="X7" s="24">
        <v>1999000</v>
      </c>
      <c r="Y7" s="24">
        <v>-1746000</v>
      </c>
      <c r="Z7" s="7">
        <v>-87.34</v>
      </c>
      <c r="AA7" s="29">
        <v>3199000</v>
      </c>
    </row>
    <row r="8" spans="1:27" ht="13.5">
      <c r="A8" s="5" t="s">
        <v>34</v>
      </c>
      <c r="B8" s="3"/>
      <c r="C8" s="19">
        <v>667742000</v>
      </c>
      <c r="D8" s="19"/>
      <c r="E8" s="20">
        <v>1691768000</v>
      </c>
      <c r="F8" s="21">
        <v>1691768000</v>
      </c>
      <c r="G8" s="21"/>
      <c r="H8" s="21">
        <v>-1938772</v>
      </c>
      <c r="I8" s="21">
        <v>-26121443</v>
      </c>
      <c r="J8" s="21">
        <v>-28060215</v>
      </c>
      <c r="K8" s="21">
        <v>4800013</v>
      </c>
      <c r="L8" s="21">
        <v>21463538</v>
      </c>
      <c r="M8" s="21">
        <v>59534743</v>
      </c>
      <c r="N8" s="21">
        <v>85798294</v>
      </c>
      <c r="O8" s="21"/>
      <c r="P8" s="21"/>
      <c r="Q8" s="21"/>
      <c r="R8" s="21"/>
      <c r="S8" s="21"/>
      <c r="T8" s="21"/>
      <c r="U8" s="21"/>
      <c r="V8" s="21"/>
      <c r="W8" s="21">
        <v>57738079</v>
      </c>
      <c r="X8" s="21">
        <v>346775000</v>
      </c>
      <c r="Y8" s="21">
        <v>-289036921</v>
      </c>
      <c r="Z8" s="6">
        <v>-83.35</v>
      </c>
      <c r="AA8" s="28">
        <v>1691768000</v>
      </c>
    </row>
    <row r="9" spans="1:27" ht="13.5">
      <c r="A9" s="2" t="s">
        <v>35</v>
      </c>
      <c r="B9" s="3"/>
      <c r="C9" s="16">
        <f aca="true" t="shared" si="1" ref="C9:Y9">SUM(C10:C14)</f>
        <v>1502690000</v>
      </c>
      <c r="D9" s="16">
        <f>SUM(D10:D14)</f>
        <v>0</v>
      </c>
      <c r="E9" s="17">
        <f t="shared" si="1"/>
        <v>2026296000</v>
      </c>
      <c r="F9" s="18">
        <f t="shared" si="1"/>
        <v>2026296000</v>
      </c>
      <c r="G9" s="18">
        <f t="shared" si="1"/>
        <v>47606145</v>
      </c>
      <c r="H9" s="18">
        <f t="shared" si="1"/>
        <v>-39798982</v>
      </c>
      <c r="I9" s="18">
        <f t="shared" si="1"/>
        <v>-174351349</v>
      </c>
      <c r="J9" s="18">
        <f t="shared" si="1"/>
        <v>-166544186</v>
      </c>
      <c r="K9" s="18">
        <f t="shared" si="1"/>
        <v>212206345</v>
      </c>
      <c r="L9" s="18">
        <f t="shared" si="1"/>
        <v>274072844</v>
      </c>
      <c r="M9" s="18">
        <f t="shared" si="1"/>
        <v>-50688530</v>
      </c>
      <c r="N9" s="18">
        <f t="shared" si="1"/>
        <v>435590659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269046473</v>
      </c>
      <c r="X9" s="18">
        <f t="shared" si="1"/>
        <v>708070000</v>
      </c>
      <c r="Y9" s="18">
        <f t="shared" si="1"/>
        <v>-439023527</v>
      </c>
      <c r="Z9" s="4">
        <f>+IF(X9&lt;&gt;0,+(Y9/X9)*100,0)</f>
        <v>-62.0028425155705</v>
      </c>
      <c r="AA9" s="30">
        <f>SUM(AA10:AA14)</f>
        <v>2026296000</v>
      </c>
    </row>
    <row r="10" spans="1:27" ht="13.5">
      <c r="A10" s="5" t="s">
        <v>36</v>
      </c>
      <c r="B10" s="3"/>
      <c r="C10" s="19">
        <v>31248000</v>
      </c>
      <c r="D10" s="19"/>
      <c r="E10" s="20">
        <v>138536000</v>
      </c>
      <c r="F10" s="21">
        <v>138536000</v>
      </c>
      <c r="G10" s="21">
        <v>3060105</v>
      </c>
      <c r="H10" s="21">
        <v>427631</v>
      </c>
      <c r="I10" s="21">
        <v>-7007830</v>
      </c>
      <c r="J10" s="21">
        <v>-3520094</v>
      </c>
      <c r="K10" s="21">
        <v>3536267</v>
      </c>
      <c r="L10" s="21">
        <v>6530641</v>
      </c>
      <c r="M10" s="21">
        <v>12921659</v>
      </c>
      <c r="N10" s="21">
        <v>22988567</v>
      </c>
      <c r="O10" s="21"/>
      <c r="P10" s="21"/>
      <c r="Q10" s="21"/>
      <c r="R10" s="21"/>
      <c r="S10" s="21"/>
      <c r="T10" s="21"/>
      <c r="U10" s="21"/>
      <c r="V10" s="21"/>
      <c r="W10" s="21">
        <v>19468473</v>
      </c>
      <c r="X10" s="21">
        <v>18050000</v>
      </c>
      <c r="Y10" s="21">
        <v>1418473</v>
      </c>
      <c r="Z10" s="6">
        <v>7.86</v>
      </c>
      <c r="AA10" s="28">
        <v>138536000</v>
      </c>
    </row>
    <row r="11" spans="1:27" ht="13.5">
      <c r="A11" s="5" t="s">
        <v>37</v>
      </c>
      <c r="B11" s="3"/>
      <c r="C11" s="19">
        <v>222827000</v>
      </c>
      <c r="D11" s="19"/>
      <c r="E11" s="20">
        <v>166400000</v>
      </c>
      <c r="F11" s="21">
        <v>166400000</v>
      </c>
      <c r="G11" s="21">
        <v>-2136</v>
      </c>
      <c r="H11" s="21">
        <v>-32</v>
      </c>
      <c r="I11" s="21">
        <v>-3625168</v>
      </c>
      <c r="J11" s="21">
        <v>-3627336</v>
      </c>
      <c r="K11" s="21">
        <v>2650118</v>
      </c>
      <c r="L11" s="21">
        <v>3903982</v>
      </c>
      <c r="M11" s="21">
        <v>31442236</v>
      </c>
      <c r="N11" s="21">
        <v>37996336</v>
      </c>
      <c r="O11" s="21"/>
      <c r="P11" s="21"/>
      <c r="Q11" s="21"/>
      <c r="R11" s="21"/>
      <c r="S11" s="21"/>
      <c r="T11" s="21"/>
      <c r="U11" s="21"/>
      <c r="V11" s="21"/>
      <c r="W11" s="21">
        <v>34369000</v>
      </c>
      <c r="X11" s="21">
        <v>10950000</v>
      </c>
      <c r="Y11" s="21">
        <v>23419000</v>
      </c>
      <c r="Z11" s="6">
        <v>213.87</v>
      </c>
      <c r="AA11" s="28">
        <v>166400000</v>
      </c>
    </row>
    <row r="12" spans="1:27" ht="13.5">
      <c r="A12" s="5" t="s">
        <v>38</v>
      </c>
      <c r="B12" s="3"/>
      <c r="C12" s="19">
        <v>43033000</v>
      </c>
      <c r="D12" s="19"/>
      <c r="E12" s="20">
        <v>162800000</v>
      </c>
      <c r="F12" s="21">
        <v>162800000</v>
      </c>
      <c r="G12" s="21">
        <v>7318083</v>
      </c>
      <c r="H12" s="21">
        <v>4356695</v>
      </c>
      <c r="I12" s="21">
        <v>-1832830</v>
      </c>
      <c r="J12" s="21">
        <v>9841948</v>
      </c>
      <c r="K12" s="21">
        <v>6380092</v>
      </c>
      <c r="L12" s="21">
        <v>5034435</v>
      </c>
      <c r="M12" s="21">
        <v>4142525</v>
      </c>
      <c r="N12" s="21">
        <v>15557052</v>
      </c>
      <c r="O12" s="21"/>
      <c r="P12" s="21"/>
      <c r="Q12" s="21"/>
      <c r="R12" s="21"/>
      <c r="S12" s="21"/>
      <c r="T12" s="21"/>
      <c r="U12" s="21"/>
      <c r="V12" s="21"/>
      <c r="W12" s="21">
        <v>25399000</v>
      </c>
      <c r="X12" s="21">
        <v>67033000</v>
      </c>
      <c r="Y12" s="21">
        <v>-41634000</v>
      </c>
      <c r="Z12" s="6">
        <v>-62.11</v>
      </c>
      <c r="AA12" s="28">
        <v>162800000</v>
      </c>
    </row>
    <row r="13" spans="1:27" ht="13.5">
      <c r="A13" s="5" t="s">
        <v>39</v>
      </c>
      <c r="B13" s="3"/>
      <c r="C13" s="19">
        <v>1161901000</v>
      </c>
      <c r="D13" s="19"/>
      <c r="E13" s="20">
        <v>1473534000</v>
      </c>
      <c r="F13" s="21">
        <v>1473534000</v>
      </c>
      <c r="G13" s="21">
        <v>25025603</v>
      </c>
      <c r="H13" s="21">
        <v>-45936920</v>
      </c>
      <c r="I13" s="21">
        <v>-176472301</v>
      </c>
      <c r="J13" s="21">
        <v>-197383618</v>
      </c>
      <c r="K13" s="21">
        <v>199078073</v>
      </c>
      <c r="L13" s="21">
        <v>252883149</v>
      </c>
      <c r="M13" s="21">
        <v>-71286604</v>
      </c>
      <c r="N13" s="21">
        <v>380674618</v>
      </c>
      <c r="O13" s="21"/>
      <c r="P13" s="21"/>
      <c r="Q13" s="21"/>
      <c r="R13" s="21"/>
      <c r="S13" s="21"/>
      <c r="T13" s="21"/>
      <c r="U13" s="21"/>
      <c r="V13" s="21"/>
      <c r="W13" s="21">
        <v>183291000</v>
      </c>
      <c r="X13" s="21">
        <v>544802000</v>
      </c>
      <c r="Y13" s="21">
        <v>-361511000</v>
      </c>
      <c r="Z13" s="6">
        <v>-66.36</v>
      </c>
      <c r="AA13" s="28">
        <v>1473534000</v>
      </c>
    </row>
    <row r="14" spans="1:27" ht="13.5">
      <c r="A14" s="5" t="s">
        <v>40</v>
      </c>
      <c r="B14" s="3"/>
      <c r="C14" s="22">
        <v>43681000</v>
      </c>
      <c r="D14" s="22"/>
      <c r="E14" s="23">
        <v>85026000</v>
      </c>
      <c r="F14" s="24">
        <v>85026000</v>
      </c>
      <c r="G14" s="24">
        <v>12204490</v>
      </c>
      <c r="H14" s="24">
        <v>1353644</v>
      </c>
      <c r="I14" s="24">
        <v>14586780</v>
      </c>
      <c r="J14" s="24">
        <v>28144914</v>
      </c>
      <c r="K14" s="24">
        <v>561795</v>
      </c>
      <c r="L14" s="24">
        <v>5720637</v>
      </c>
      <c r="M14" s="24">
        <v>-27908346</v>
      </c>
      <c r="N14" s="24">
        <v>-21625914</v>
      </c>
      <c r="O14" s="24"/>
      <c r="P14" s="24"/>
      <c r="Q14" s="24"/>
      <c r="R14" s="24"/>
      <c r="S14" s="24"/>
      <c r="T14" s="24"/>
      <c r="U14" s="24"/>
      <c r="V14" s="24"/>
      <c r="W14" s="24">
        <v>6519000</v>
      </c>
      <c r="X14" s="24">
        <v>67235000</v>
      </c>
      <c r="Y14" s="24">
        <v>-60716000</v>
      </c>
      <c r="Z14" s="7">
        <v>-90.3</v>
      </c>
      <c r="AA14" s="29">
        <v>85026000</v>
      </c>
    </row>
    <row r="15" spans="1:27" ht="13.5">
      <c r="A15" s="2" t="s">
        <v>41</v>
      </c>
      <c r="B15" s="8"/>
      <c r="C15" s="16">
        <f aca="true" t="shared" si="2" ref="C15:Y15">SUM(C16:C18)</f>
        <v>1729843000</v>
      </c>
      <c r="D15" s="16">
        <f>SUM(D16:D18)</f>
        <v>0</v>
      </c>
      <c r="E15" s="17">
        <f t="shared" si="2"/>
        <v>3495610000</v>
      </c>
      <c r="F15" s="18">
        <f t="shared" si="2"/>
        <v>3495610000</v>
      </c>
      <c r="G15" s="18">
        <f t="shared" si="2"/>
        <v>401137573</v>
      </c>
      <c r="H15" s="18">
        <f t="shared" si="2"/>
        <v>260940616</v>
      </c>
      <c r="I15" s="18">
        <f t="shared" si="2"/>
        <v>761738239</v>
      </c>
      <c r="J15" s="18">
        <f t="shared" si="2"/>
        <v>1423816428</v>
      </c>
      <c r="K15" s="18">
        <f t="shared" si="2"/>
        <v>-75831063</v>
      </c>
      <c r="L15" s="18">
        <f t="shared" si="2"/>
        <v>27406573</v>
      </c>
      <c r="M15" s="18">
        <f t="shared" si="2"/>
        <v>-931402962</v>
      </c>
      <c r="N15" s="18">
        <f t="shared" si="2"/>
        <v>-979827452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443988976</v>
      </c>
      <c r="X15" s="18">
        <f t="shared" si="2"/>
        <v>765306701</v>
      </c>
      <c r="Y15" s="18">
        <f t="shared" si="2"/>
        <v>-321317725</v>
      </c>
      <c r="Z15" s="4">
        <f>+IF(X15&lt;&gt;0,+(Y15/X15)*100,0)</f>
        <v>-41.98548432676013</v>
      </c>
      <c r="AA15" s="30">
        <f>SUM(AA16:AA18)</f>
        <v>3495610000</v>
      </c>
    </row>
    <row r="16" spans="1:27" ht="13.5">
      <c r="A16" s="5" t="s">
        <v>42</v>
      </c>
      <c r="B16" s="3"/>
      <c r="C16" s="19">
        <v>286113000</v>
      </c>
      <c r="D16" s="19"/>
      <c r="E16" s="20">
        <v>964908000</v>
      </c>
      <c r="F16" s="21">
        <v>964908000</v>
      </c>
      <c r="G16" s="21">
        <v>71255985</v>
      </c>
      <c r="H16" s="21">
        <v>42073901</v>
      </c>
      <c r="I16" s="21">
        <v>168612198</v>
      </c>
      <c r="J16" s="21">
        <v>281942084</v>
      </c>
      <c r="K16" s="21">
        <v>33853284</v>
      </c>
      <c r="L16" s="21">
        <v>45027456</v>
      </c>
      <c r="M16" s="21">
        <v>-291601848</v>
      </c>
      <c r="N16" s="21">
        <v>-212721108</v>
      </c>
      <c r="O16" s="21"/>
      <c r="P16" s="21"/>
      <c r="Q16" s="21"/>
      <c r="R16" s="21"/>
      <c r="S16" s="21"/>
      <c r="T16" s="21"/>
      <c r="U16" s="21"/>
      <c r="V16" s="21"/>
      <c r="W16" s="21">
        <v>69220976</v>
      </c>
      <c r="X16" s="21">
        <v>182251000</v>
      </c>
      <c r="Y16" s="21">
        <v>-113030024</v>
      </c>
      <c r="Z16" s="6">
        <v>-62.02</v>
      </c>
      <c r="AA16" s="28">
        <v>964908000</v>
      </c>
    </row>
    <row r="17" spans="1:27" ht="13.5">
      <c r="A17" s="5" t="s">
        <v>43</v>
      </c>
      <c r="B17" s="3"/>
      <c r="C17" s="19">
        <v>1443730000</v>
      </c>
      <c r="D17" s="19"/>
      <c r="E17" s="20">
        <v>2468872000</v>
      </c>
      <c r="F17" s="21">
        <v>2468872000</v>
      </c>
      <c r="G17" s="21">
        <v>305454366</v>
      </c>
      <c r="H17" s="21">
        <v>194439493</v>
      </c>
      <c r="I17" s="21">
        <v>493800153</v>
      </c>
      <c r="J17" s="21">
        <v>993694012</v>
      </c>
      <c r="K17" s="21">
        <v>-110347523</v>
      </c>
      <c r="L17" s="21">
        <v>-18273682</v>
      </c>
      <c r="M17" s="21">
        <v>-490509807</v>
      </c>
      <c r="N17" s="21">
        <v>-619131012</v>
      </c>
      <c r="O17" s="21"/>
      <c r="P17" s="21"/>
      <c r="Q17" s="21"/>
      <c r="R17" s="21"/>
      <c r="S17" s="21"/>
      <c r="T17" s="21"/>
      <c r="U17" s="21"/>
      <c r="V17" s="21"/>
      <c r="W17" s="21">
        <v>374563000</v>
      </c>
      <c r="X17" s="21">
        <v>564425701</v>
      </c>
      <c r="Y17" s="21">
        <v>-189862701</v>
      </c>
      <c r="Z17" s="6">
        <v>-33.64</v>
      </c>
      <c r="AA17" s="28">
        <v>2468872000</v>
      </c>
    </row>
    <row r="18" spans="1:27" ht="13.5">
      <c r="A18" s="5" t="s">
        <v>44</v>
      </c>
      <c r="B18" s="3"/>
      <c r="C18" s="19"/>
      <c r="D18" s="19"/>
      <c r="E18" s="20">
        <v>61830000</v>
      </c>
      <c r="F18" s="21">
        <v>61830000</v>
      </c>
      <c r="G18" s="21">
        <v>24427222</v>
      </c>
      <c r="H18" s="21">
        <v>24427222</v>
      </c>
      <c r="I18" s="21">
        <v>99325888</v>
      </c>
      <c r="J18" s="21">
        <v>148180332</v>
      </c>
      <c r="K18" s="21">
        <v>663176</v>
      </c>
      <c r="L18" s="21">
        <v>652799</v>
      </c>
      <c r="M18" s="21">
        <v>-149291307</v>
      </c>
      <c r="N18" s="21">
        <v>-147975332</v>
      </c>
      <c r="O18" s="21"/>
      <c r="P18" s="21"/>
      <c r="Q18" s="21"/>
      <c r="R18" s="21"/>
      <c r="S18" s="21"/>
      <c r="T18" s="21"/>
      <c r="U18" s="21"/>
      <c r="V18" s="21"/>
      <c r="W18" s="21">
        <v>205000</v>
      </c>
      <c r="X18" s="21">
        <v>18630000</v>
      </c>
      <c r="Y18" s="21">
        <v>-18425000</v>
      </c>
      <c r="Z18" s="6">
        <v>-98.9</v>
      </c>
      <c r="AA18" s="28">
        <v>61830000</v>
      </c>
    </row>
    <row r="19" spans="1:27" ht="13.5">
      <c r="A19" s="2" t="s">
        <v>45</v>
      </c>
      <c r="B19" s="8"/>
      <c r="C19" s="16">
        <f aca="true" t="shared" si="3" ref="C19:Y19">SUM(C20:C23)</f>
        <v>3177857000</v>
      </c>
      <c r="D19" s="16">
        <f>SUM(D20:D23)</f>
        <v>0</v>
      </c>
      <c r="E19" s="17">
        <f t="shared" si="3"/>
        <v>3514397000</v>
      </c>
      <c r="F19" s="18">
        <f t="shared" si="3"/>
        <v>3514397000</v>
      </c>
      <c r="G19" s="18">
        <f t="shared" si="3"/>
        <v>-25918</v>
      </c>
      <c r="H19" s="18">
        <f t="shared" si="3"/>
        <v>-76626</v>
      </c>
      <c r="I19" s="18">
        <f t="shared" si="3"/>
        <v>-327754029</v>
      </c>
      <c r="J19" s="18">
        <f t="shared" si="3"/>
        <v>-327856573</v>
      </c>
      <c r="K19" s="18">
        <f t="shared" si="3"/>
        <v>190008</v>
      </c>
      <c r="L19" s="18">
        <f t="shared" si="3"/>
        <v>111421</v>
      </c>
      <c r="M19" s="18">
        <f t="shared" si="3"/>
        <v>1214445144</v>
      </c>
      <c r="N19" s="18">
        <f t="shared" si="3"/>
        <v>1214746573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886890000</v>
      </c>
      <c r="X19" s="18">
        <f t="shared" si="3"/>
        <v>1633887000</v>
      </c>
      <c r="Y19" s="18">
        <f t="shared" si="3"/>
        <v>-746997000</v>
      </c>
      <c r="Z19" s="4">
        <f>+IF(X19&lt;&gt;0,+(Y19/X19)*100,0)</f>
        <v>-45.719012391921844</v>
      </c>
      <c r="AA19" s="30">
        <f>SUM(AA20:AA23)</f>
        <v>3514397000</v>
      </c>
    </row>
    <row r="20" spans="1:27" ht="13.5">
      <c r="A20" s="5" t="s">
        <v>46</v>
      </c>
      <c r="B20" s="3"/>
      <c r="C20" s="19">
        <v>2106707000</v>
      </c>
      <c r="D20" s="19"/>
      <c r="E20" s="20">
        <v>2221762000</v>
      </c>
      <c r="F20" s="21">
        <v>2221762000</v>
      </c>
      <c r="G20" s="21">
        <v>-25918</v>
      </c>
      <c r="H20" s="21">
        <v>-76626</v>
      </c>
      <c r="I20" s="21">
        <v>-203606366</v>
      </c>
      <c r="J20" s="21">
        <v>-203708910</v>
      </c>
      <c r="K20" s="21">
        <v>100626</v>
      </c>
      <c r="L20" s="21">
        <v>111421</v>
      </c>
      <c r="M20" s="21">
        <v>750719008</v>
      </c>
      <c r="N20" s="21">
        <v>750931055</v>
      </c>
      <c r="O20" s="21"/>
      <c r="P20" s="21"/>
      <c r="Q20" s="21"/>
      <c r="R20" s="21"/>
      <c r="S20" s="21"/>
      <c r="T20" s="21"/>
      <c r="U20" s="21"/>
      <c r="V20" s="21"/>
      <c r="W20" s="21">
        <v>547222145</v>
      </c>
      <c r="X20" s="21">
        <v>1341614000</v>
      </c>
      <c r="Y20" s="21">
        <v>-794391855</v>
      </c>
      <c r="Z20" s="6">
        <v>-59.21</v>
      </c>
      <c r="AA20" s="28">
        <v>2221762000</v>
      </c>
    </row>
    <row r="21" spans="1:27" ht="13.5">
      <c r="A21" s="5" t="s">
        <v>47</v>
      </c>
      <c r="B21" s="3"/>
      <c r="C21" s="19">
        <v>962905000</v>
      </c>
      <c r="D21" s="19"/>
      <c r="E21" s="20">
        <v>654951000</v>
      </c>
      <c r="F21" s="21">
        <v>654951000</v>
      </c>
      <c r="G21" s="21"/>
      <c r="H21" s="21"/>
      <c r="I21" s="21">
        <v>-67514069</v>
      </c>
      <c r="J21" s="21">
        <v>-67514069</v>
      </c>
      <c r="K21" s="21">
        <v>89382</v>
      </c>
      <c r="L21" s="21"/>
      <c r="M21" s="21">
        <v>251651000</v>
      </c>
      <c r="N21" s="21">
        <v>251740382</v>
      </c>
      <c r="O21" s="21"/>
      <c r="P21" s="21"/>
      <c r="Q21" s="21"/>
      <c r="R21" s="21"/>
      <c r="S21" s="21"/>
      <c r="T21" s="21"/>
      <c r="U21" s="21"/>
      <c r="V21" s="21"/>
      <c r="W21" s="21">
        <v>184226313</v>
      </c>
      <c r="X21" s="21">
        <v>127603800</v>
      </c>
      <c r="Y21" s="21">
        <v>56622513</v>
      </c>
      <c r="Z21" s="6">
        <v>44.37</v>
      </c>
      <c r="AA21" s="28">
        <v>654951000</v>
      </c>
    </row>
    <row r="22" spans="1:27" ht="13.5">
      <c r="A22" s="5" t="s">
        <v>48</v>
      </c>
      <c r="B22" s="3"/>
      <c r="C22" s="22"/>
      <c r="D22" s="22"/>
      <c r="E22" s="23">
        <v>436634000</v>
      </c>
      <c r="F22" s="24">
        <v>436634000</v>
      </c>
      <c r="G22" s="24"/>
      <c r="H22" s="24"/>
      <c r="I22" s="24">
        <v>-44924403</v>
      </c>
      <c r="J22" s="24">
        <v>-44924403</v>
      </c>
      <c r="K22" s="24"/>
      <c r="L22" s="24"/>
      <c r="M22" s="24">
        <v>44333191</v>
      </c>
      <c r="N22" s="24">
        <v>44333191</v>
      </c>
      <c r="O22" s="24"/>
      <c r="P22" s="24"/>
      <c r="Q22" s="24"/>
      <c r="R22" s="24"/>
      <c r="S22" s="24"/>
      <c r="T22" s="24"/>
      <c r="U22" s="24"/>
      <c r="V22" s="24"/>
      <c r="W22" s="24">
        <v>-591212</v>
      </c>
      <c r="X22" s="24">
        <v>85069200</v>
      </c>
      <c r="Y22" s="24">
        <v>-85660412</v>
      </c>
      <c r="Z22" s="7">
        <v>-100.69</v>
      </c>
      <c r="AA22" s="29">
        <v>436634000</v>
      </c>
    </row>
    <row r="23" spans="1:27" ht="13.5">
      <c r="A23" s="5" t="s">
        <v>49</v>
      </c>
      <c r="B23" s="3"/>
      <c r="C23" s="19">
        <v>108245000</v>
      </c>
      <c r="D23" s="19"/>
      <c r="E23" s="20">
        <v>201050000</v>
      </c>
      <c r="F23" s="21">
        <v>201050000</v>
      </c>
      <c r="G23" s="21"/>
      <c r="H23" s="21"/>
      <c r="I23" s="21">
        <v>-11709191</v>
      </c>
      <c r="J23" s="21">
        <v>-11709191</v>
      </c>
      <c r="K23" s="21"/>
      <c r="L23" s="21"/>
      <c r="M23" s="21">
        <v>167741945</v>
      </c>
      <c r="N23" s="21">
        <v>167741945</v>
      </c>
      <c r="O23" s="21"/>
      <c r="P23" s="21"/>
      <c r="Q23" s="21"/>
      <c r="R23" s="21"/>
      <c r="S23" s="21"/>
      <c r="T23" s="21"/>
      <c r="U23" s="21"/>
      <c r="V23" s="21"/>
      <c r="W23" s="21">
        <v>156032754</v>
      </c>
      <c r="X23" s="21">
        <v>79600000</v>
      </c>
      <c r="Y23" s="21">
        <v>76432754</v>
      </c>
      <c r="Z23" s="6">
        <v>96.02</v>
      </c>
      <c r="AA23" s="28">
        <v>201050000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7121302000</v>
      </c>
      <c r="D25" s="50">
        <f>+D5+D9+D15+D19+D24</f>
        <v>0</v>
      </c>
      <c r="E25" s="51">
        <f t="shared" si="4"/>
        <v>10875150000</v>
      </c>
      <c r="F25" s="52">
        <f t="shared" si="4"/>
        <v>10875150000</v>
      </c>
      <c r="G25" s="52">
        <f t="shared" si="4"/>
        <v>448519658</v>
      </c>
      <c r="H25" s="52">
        <f t="shared" si="4"/>
        <v>219118479</v>
      </c>
      <c r="I25" s="52">
        <f t="shared" si="4"/>
        <v>225010277</v>
      </c>
      <c r="J25" s="52">
        <f t="shared" si="4"/>
        <v>892648414</v>
      </c>
      <c r="K25" s="52">
        <f t="shared" si="4"/>
        <v>142404455</v>
      </c>
      <c r="L25" s="52">
        <f t="shared" si="4"/>
        <v>324603247</v>
      </c>
      <c r="M25" s="52">
        <f t="shared" si="4"/>
        <v>299923412</v>
      </c>
      <c r="N25" s="52">
        <f t="shared" si="4"/>
        <v>766931114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1659579528</v>
      </c>
      <c r="X25" s="52">
        <f t="shared" si="4"/>
        <v>3499903701</v>
      </c>
      <c r="Y25" s="52">
        <f t="shared" si="4"/>
        <v>-1840324173</v>
      </c>
      <c r="Z25" s="53">
        <f>+IF(X25&lt;&gt;0,+(Y25/X25)*100,0)</f>
        <v>-52.58213740207134</v>
      </c>
      <c r="AA25" s="54">
        <f>+AA5+AA9+AA15+AA19+AA24</f>
        <v>10875150000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2311649000</v>
      </c>
      <c r="D28" s="19"/>
      <c r="E28" s="20">
        <v>2654718000</v>
      </c>
      <c r="F28" s="21">
        <v>2654718000</v>
      </c>
      <c r="G28" s="21">
        <v>346292295</v>
      </c>
      <c r="H28" s="21">
        <v>137838974</v>
      </c>
      <c r="I28" s="21">
        <v>420748722</v>
      </c>
      <c r="J28" s="21">
        <v>904879991</v>
      </c>
      <c r="K28" s="21">
        <v>79949472</v>
      </c>
      <c r="L28" s="21">
        <v>215308260</v>
      </c>
      <c r="M28" s="21">
        <v>-913669205</v>
      </c>
      <c r="N28" s="21">
        <v>-618411473</v>
      </c>
      <c r="O28" s="21"/>
      <c r="P28" s="21"/>
      <c r="Q28" s="21"/>
      <c r="R28" s="21"/>
      <c r="S28" s="21"/>
      <c r="T28" s="21"/>
      <c r="U28" s="21"/>
      <c r="V28" s="21"/>
      <c r="W28" s="21">
        <v>286468518</v>
      </c>
      <c r="X28" s="21"/>
      <c r="Y28" s="21">
        <v>286468518</v>
      </c>
      <c r="Z28" s="6"/>
      <c r="AA28" s="19">
        <v>2654718000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>
        <v>-1906</v>
      </c>
      <c r="I29" s="21">
        <v>-171000167</v>
      </c>
      <c r="J29" s="21">
        <v>-171002073</v>
      </c>
      <c r="K29" s="21">
        <v>7469</v>
      </c>
      <c r="L29" s="21">
        <v>6216</v>
      </c>
      <c r="M29" s="21">
        <v>516849740</v>
      </c>
      <c r="N29" s="21">
        <v>516863425</v>
      </c>
      <c r="O29" s="21"/>
      <c r="P29" s="21"/>
      <c r="Q29" s="21"/>
      <c r="R29" s="21"/>
      <c r="S29" s="21"/>
      <c r="T29" s="21"/>
      <c r="U29" s="21"/>
      <c r="V29" s="21"/>
      <c r="W29" s="21">
        <v>345861352</v>
      </c>
      <c r="X29" s="21"/>
      <c r="Y29" s="21">
        <v>345861352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2311649000</v>
      </c>
      <c r="D32" s="25">
        <f>SUM(D28:D31)</f>
        <v>0</v>
      </c>
      <c r="E32" s="26">
        <f t="shared" si="5"/>
        <v>2654718000</v>
      </c>
      <c r="F32" s="27">
        <f t="shared" si="5"/>
        <v>2654718000</v>
      </c>
      <c r="G32" s="27">
        <f t="shared" si="5"/>
        <v>346292295</v>
      </c>
      <c r="H32" s="27">
        <f t="shared" si="5"/>
        <v>137837068</v>
      </c>
      <c r="I32" s="27">
        <f t="shared" si="5"/>
        <v>249748555</v>
      </c>
      <c r="J32" s="27">
        <f t="shared" si="5"/>
        <v>733877918</v>
      </c>
      <c r="K32" s="27">
        <f t="shared" si="5"/>
        <v>79956941</v>
      </c>
      <c r="L32" s="27">
        <f t="shared" si="5"/>
        <v>215314476</v>
      </c>
      <c r="M32" s="27">
        <f t="shared" si="5"/>
        <v>-396819465</v>
      </c>
      <c r="N32" s="27">
        <f t="shared" si="5"/>
        <v>-101548048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632329870</v>
      </c>
      <c r="X32" s="27">
        <f t="shared" si="5"/>
        <v>0</v>
      </c>
      <c r="Y32" s="27">
        <f t="shared" si="5"/>
        <v>632329870</v>
      </c>
      <c r="Z32" s="13">
        <f>+IF(X32&lt;&gt;0,+(Y32/X32)*100,0)</f>
        <v>0</v>
      </c>
      <c r="AA32" s="31">
        <f>SUM(AA28:AA31)</f>
        <v>2654718000</v>
      </c>
    </row>
    <row r="33" spans="1:27" ht="13.5">
      <c r="A33" s="59" t="s">
        <v>59</v>
      </c>
      <c r="B33" s="3" t="s">
        <v>60</v>
      </c>
      <c r="C33" s="19">
        <v>609393000</v>
      </c>
      <c r="D33" s="19"/>
      <c r="E33" s="20">
        <v>463065000</v>
      </c>
      <c r="F33" s="21">
        <v>463065000</v>
      </c>
      <c r="G33" s="21">
        <v>-28895</v>
      </c>
      <c r="H33" s="21">
        <v>-77013</v>
      </c>
      <c r="I33" s="21">
        <v>-496412</v>
      </c>
      <c r="J33" s="21">
        <v>-602320</v>
      </c>
      <c r="K33" s="21">
        <v>194337</v>
      </c>
      <c r="L33" s="21">
        <v>78598</v>
      </c>
      <c r="M33" s="21">
        <v>329385</v>
      </c>
      <c r="N33" s="21">
        <v>602320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463065000</v>
      </c>
    </row>
    <row r="34" spans="1:27" ht="13.5">
      <c r="A34" s="59" t="s">
        <v>61</v>
      </c>
      <c r="B34" s="3" t="s">
        <v>62</v>
      </c>
      <c r="C34" s="19">
        <v>1189665000</v>
      </c>
      <c r="D34" s="19"/>
      <c r="E34" s="20">
        <v>3276000000</v>
      </c>
      <c r="F34" s="21">
        <v>3276000000</v>
      </c>
      <c r="G34" s="21">
        <v>76168760</v>
      </c>
      <c r="H34" s="21">
        <v>68718470</v>
      </c>
      <c r="I34" s="21">
        <v>29604078</v>
      </c>
      <c r="J34" s="21">
        <v>174491308</v>
      </c>
      <c r="K34" s="21">
        <v>43169184</v>
      </c>
      <c r="L34" s="21">
        <v>50878591</v>
      </c>
      <c r="M34" s="21">
        <v>163929625</v>
      </c>
      <c r="N34" s="21">
        <v>257977400</v>
      </c>
      <c r="O34" s="21"/>
      <c r="P34" s="21"/>
      <c r="Q34" s="21"/>
      <c r="R34" s="21"/>
      <c r="S34" s="21"/>
      <c r="T34" s="21"/>
      <c r="U34" s="21"/>
      <c r="V34" s="21"/>
      <c r="W34" s="21">
        <v>432468708</v>
      </c>
      <c r="X34" s="21"/>
      <c r="Y34" s="21">
        <v>432468708</v>
      </c>
      <c r="Z34" s="6"/>
      <c r="AA34" s="28">
        <v>3276000000</v>
      </c>
    </row>
    <row r="35" spans="1:27" ht="13.5">
      <c r="A35" s="59" t="s">
        <v>63</v>
      </c>
      <c r="B35" s="3"/>
      <c r="C35" s="19">
        <v>3010595000</v>
      </c>
      <c r="D35" s="19"/>
      <c r="E35" s="20">
        <v>4481367000</v>
      </c>
      <c r="F35" s="21">
        <v>4481367000</v>
      </c>
      <c r="G35" s="21">
        <v>26087498</v>
      </c>
      <c r="H35" s="21">
        <v>12639954</v>
      </c>
      <c r="I35" s="21">
        <v>-53845944</v>
      </c>
      <c r="J35" s="21">
        <v>-15118492</v>
      </c>
      <c r="K35" s="21">
        <v>19083993</v>
      </c>
      <c r="L35" s="21">
        <v>58331582</v>
      </c>
      <c r="M35" s="21">
        <v>532483867</v>
      </c>
      <c r="N35" s="21">
        <v>609899442</v>
      </c>
      <c r="O35" s="21"/>
      <c r="P35" s="21"/>
      <c r="Q35" s="21"/>
      <c r="R35" s="21"/>
      <c r="S35" s="21"/>
      <c r="T35" s="21"/>
      <c r="U35" s="21"/>
      <c r="V35" s="21"/>
      <c r="W35" s="21">
        <v>594780950</v>
      </c>
      <c r="X35" s="21"/>
      <c r="Y35" s="21">
        <v>594780950</v>
      </c>
      <c r="Z35" s="6"/>
      <c r="AA35" s="28">
        <v>4481367000</v>
      </c>
    </row>
    <row r="36" spans="1:27" ht="13.5">
      <c r="A36" s="60" t="s">
        <v>64</v>
      </c>
      <c r="B36" s="10"/>
      <c r="C36" s="61">
        <f aca="true" t="shared" si="6" ref="C36:Y36">SUM(C32:C35)</f>
        <v>7121302000</v>
      </c>
      <c r="D36" s="61">
        <f>SUM(D32:D35)</f>
        <v>0</v>
      </c>
      <c r="E36" s="62">
        <f t="shared" si="6"/>
        <v>10875150000</v>
      </c>
      <c r="F36" s="63">
        <f t="shared" si="6"/>
        <v>10875150000</v>
      </c>
      <c r="G36" s="63">
        <f t="shared" si="6"/>
        <v>448519658</v>
      </c>
      <c r="H36" s="63">
        <f t="shared" si="6"/>
        <v>219118479</v>
      </c>
      <c r="I36" s="63">
        <f t="shared" si="6"/>
        <v>225010277</v>
      </c>
      <c r="J36" s="63">
        <f t="shared" si="6"/>
        <v>892648414</v>
      </c>
      <c r="K36" s="63">
        <f t="shared" si="6"/>
        <v>142404455</v>
      </c>
      <c r="L36" s="63">
        <f t="shared" si="6"/>
        <v>324603247</v>
      </c>
      <c r="M36" s="63">
        <f t="shared" si="6"/>
        <v>299923412</v>
      </c>
      <c r="N36" s="63">
        <f t="shared" si="6"/>
        <v>766931114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1659579528</v>
      </c>
      <c r="X36" s="63">
        <f t="shared" si="6"/>
        <v>0</v>
      </c>
      <c r="Y36" s="63">
        <f t="shared" si="6"/>
        <v>1659579528</v>
      </c>
      <c r="Z36" s="64">
        <f>+IF(X36&lt;&gt;0,+(Y36/X36)*100,0)</f>
        <v>0</v>
      </c>
      <c r="AA36" s="65">
        <f>SUM(AA32:AA35)</f>
        <v>10875150000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476058855</v>
      </c>
      <c r="D5" s="16">
        <f>SUM(D6:D8)</f>
        <v>0</v>
      </c>
      <c r="E5" s="17">
        <f t="shared" si="0"/>
        <v>336029000</v>
      </c>
      <c r="F5" s="18">
        <f t="shared" si="0"/>
        <v>336029000</v>
      </c>
      <c r="G5" s="18">
        <f t="shared" si="0"/>
        <v>0</v>
      </c>
      <c r="H5" s="18">
        <f t="shared" si="0"/>
        <v>29839367</v>
      </c>
      <c r="I5" s="18">
        <f t="shared" si="0"/>
        <v>48979002</v>
      </c>
      <c r="J5" s="18">
        <f t="shared" si="0"/>
        <v>78818369</v>
      </c>
      <c r="K5" s="18">
        <f t="shared" si="0"/>
        <v>10331685</v>
      </c>
      <c r="L5" s="18">
        <f t="shared" si="0"/>
        <v>55735699</v>
      </c>
      <c r="M5" s="18">
        <f t="shared" si="0"/>
        <v>65143574</v>
      </c>
      <c r="N5" s="18">
        <f t="shared" si="0"/>
        <v>131210958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210029327</v>
      </c>
      <c r="X5" s="18">
        <f t="shared" si="0"/>
        <v>182627402</v>
      </c>
      <c r="Y5" s="18">
        <f t="shared" si="0"/>
        <v>27401925</v>
      </c>
      <c r="Z5" s="4">
        <f>+IF(X5&lt;&gt;0,+(Y5/X5)*100,0)</f>
        <v>15.004279040228585</v>
      </c>
      <c r="AA5" s="16">
        <f>SUM(AA6:AA8)</f>
        <v>336029000</v>
      </c>
    </row>
    <row r="6" spans="1:27" ht="13.5">
      <c r="A6" s="5" t="s">
        <v>32</v>
      </c>
      <c r="B6" s="3"/>
      <c r="C6" s="19">
        <v>220331461</v>
      </c>
      <c r="D6" s="19"/>
      <c r="E6" s="20">
        <v>187229000</v>
      </c>
      <c r="F6" s="21">
        <v>187229000</v>
      </c>
      <c r="G6" s="21"/>
      <c r="H6" s="21">
        <v>29821516</v>
      </c>
      <c r="I6" s="21">
        <v>31623387</v>
      </c>
      <c r="J6" s="21">
        <v>61444903</v>
      </c>
      <c r="K6" s="21">
        <v>6882490</v>
      </c>
      <c r="L6" s="21">
        <v>37621216</v>
      </c>
      <c r="M6" s="21">
        <v>57493155</v>
      </c>
      <c r="N6" s="21">
        <v>101996861</v>
      </c>
      <c r="O6" s="21"/>
      <c r="P6" s="21"/>
      <c r="Q6" s="21"/>
      <c r="R6" s="21"/>
      <c r="S6" s="21"/>
      <c r="T6" s="21"/>
      <c r="U6" s="21"/>
      <c r="V6" s="21"/>
      <c r="W6" s="21">
        <v>163441764</v>
      </c>
      <c r="X6" s="21">
        <v>101227412</v>
      </c>
      <c r="Y6" s="21">
        <v>62214352</v>
      </c>
      <c r="Z6" s="6">
        <v>61.46</v>
      </c>
      <c r="AA6" s="28">
        <v>187229000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255727394</v>
      </c>
      <c r="D8" s="19"/>
      <c r="E8" s="20">
        <v>148800000</v>
      </c>
      <c r="F8" s="21">
        <v>148800000</v>
      </c>
      <c r="G8" s="21"/>
      <c r="H8" s="21">
        <v>17851</v>
      </c>
      <c r="I8" s="21">
        <v>17355615</v>
      </c>
      <c r="J8" s="21">
        <v>17373466</v>
      </c>
      <c r="K8" s="21">
        <v>3449195</v>
      </c>
      <c r="L8" s="21">
        <v>18114483</v>
      </c>
      <c r="M8" s="21">
        <v>7650419</v>
      </c>
      <c r="N8" s="21">
        <v>29214097</v>
      </c>
      <c r="O8" s="21"/>
      <c r="P8" s="21"/>
      <c r="Q8" s="21"/>
      <c r="R8" s="21"/>
      <c r="S8" s="21"/>
      <c r="T8" s="21"/>
      <c r="U8" s="21"/>
      <c r="V8" s="21"/>
      <c r="W8" s="21">
        <v>46587563</v>
      </c>
      <c r="X8" s="21">
        <v>81399990</v>
      </c>
      <c r="Y8" s="21">
        <v>-34812427</v>
      </c>
      <c r="Z8" s="6">
        <v>-42.77</v>
      </c>
      <c r="AA8" s="28">
        <v>148800000</v>
      </c>
    </row>
    <row r="9" spans="1:27" ht="13.5">
      <c r="A9" s="2" t="s">
        <v>35</v>
      </c>
      <c r="B9" s="3"/>
      <c r="C9" s="16">
        <f aca="true" t="shared" si="1" ref="C9:Y9">SUM(C10:C14)</f>
        <v>810054347</v>
      </c>
      <c r="D9" s="16">
        <f>SUM(D10:D14)</f>
        <v>0</v>
      </c>
      <c r="E9" s="17">
        <f t="shared" si="1"/>
        <v>1096441520</v>
      </c>
      <c r="F9" s="18">
        <f t="shared" si="1"/>
        <v>1096441520</v>
      </c>
      <c r="G9" s="18">
        <f t="shared" si="1"/>
        <v>3059507</v>
      </c>
      <c r="H9" s="18">
        <f t="shared" si="1"/>
        <v>5190131</v>
      </c>
      <c r="I9" s="18">
        <f t="shared" si="1"/>
        <v>59191937</v>
      </c>
      <c r="J9" s="18">
        <f t="shared" si="1"/>
        <v>67441575</v>
      </c>
      <c r="K9" s="18">
        <f t="shared" si="1"/>
        <v>28814028</v>
      </c>
      <c r="L9" s="18">
        <f t="shared" si="1"/>
        <v>24591458</v>
      </c>
      <c r="M9" s="18">
        <f t="shared" si="1"/>
        <v>58641211</v>
      </c>
      <c r="N9" s="18">
        <f t="shared" si="1"/>
        <v>112046697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179488272</v>
      </c>
      <c r="X9" s="18">
        <f t="shared" si="1"/>
        <v>436345445</v>
      </c>
      <c r="Y9" s="18">
        <f t="shared" si="1"/>
        <v>-256857173</v>
      </c>
      <c r="Z9" s="4">
        <f>+IF(X9&lt;&gt;0,+(Y9/X9)*100,0)</f>
        <v>-58.865556165024245</v>
      </c>
      <c r="AA9" s="30">
        <f>SUM(AA10:AA14)</f>
        <v>1096441520</v>
      </c>
    </row>
    <row r="10" spans="1:27" ht="13.5">
      <c r="A10" s="5" t="s">
        <v>36</v>
      </c>
      <c r="B10" s="3"/>
      <c r="C10" s="19">
        <v>26188679</v>
      </c>
      <c r="D10" s="19"/>
      <c r="E10" s="20">
        <v>17600000</v>
      </c>
      <c r="F10" s="21">
        <v>17600000</v>
      </c>
      <c r="G10" s="21"/>
      <c r="H10" s="21"/>
      <c r="I10" s="21">
        <v>1999720</v>
      </c>
      <c r="J10" s="21">
        <v>1999720</v>
      </c>
      <c r="K10" s="21"/>
      <c r="L10" s="21">
        <v>5304020</v>
      </c>
      <c r="M10" s="21">
        <v>54181</v>
      </c>
      <c r="N10" s="21">
        <v>5358201</v>
      </c>
      <c r="O10" s="21"/>
      <c r="P10" s="21"/>
      <c r="Q10" s="21"/>
      <c r="R10" s="21"/>
      <c r="S10" s="21"/>
      <c r="T10" s="21"/>
      <c r="U10" s="21"/>
      <c r="V10" s="21"/>
      <c r="W10" s="21">
        <v>7357921</v>
      </c>
      <c r="X10" s="21">
        <v>14700000</v>
      </c>
      <c r="Y10" s="21">
        <v>-7342079</v>
      </c>
      <c r="Z10" s="6">
        <v>-49.95</v>
      </c>
      <c r="AA10" s="28">
        <v>17600000</v>
      </c>
    </row>
    <row r="11" spans="1:27" ht="13.5">
      <c r="A11" s="5" t="s">
        <v>37</v>
      </c>
      <c r="B11" s="3"/>
      <c r="C11" s="19">
        <v>230813113</v>
      </c>
      <c r="D11" s="19"/>
      <c r="E11" s="20">
        <v>112000000</v>
      </c>
      <c r="F11" s="21">
        <v>112000000</v>
      </c>
      <c r="G11" s="21">
        <v>126450</v>
      </c>
      <c r="H11" s="21">
        <v>71529</v>
      </c>
      <c r="I11" s="21">
        <v>4100609</v>
      </c>
      <c r="J11" s="21">
        <v>4298588</v>
      </c>
      <c r="K11" s="21">
        <v>4282364</v>
      </c>
      <c r="L11" s="21">
        <v>6466263</v>
      </c>
      <c r="M11" s="21">
        <v>7322157</v>
      </c>
      <c r="N11" s="21">
        <v>18070784</v>
      </c>
      <c r="O11" s="21"/>
      <c r="P11" s="21"/>
      <c r="Q11" s="21"/>
      <c r="R11" s="21"/>
      <c r="S11" s="21"/>
      <c r="T11" s="21"/>
      <c r="U11" s="21"/>
      <c r="V11" s="21"/>
      <c r="W11" s="21">
        <v>22369372</v>
      </c>
      <c r="X11" s="21">
        <v>53500000</v>
      </c>
      <c r="Y11" s="21">
        <v>-31130628</v>
      </c>
      <c r="Z11" s="6">
        <v>-58.19</v>
      </c>
      <c r="AA11" s="28">
        <v>112000000</v>
      </c>
    </row>
    <row r="12" spans="1:27" ht="13.5">
      <c r="A12" s="5" t="s">
        <v>38</v>
      </c>
      <c r="B12" s="3"/>
      <c r="C12" s="19">
        <v>68590654</v>
      </c>
      <c r="D12" s="19"/>
      <c r="E12" s="20">
        <v>32036756</v>
      </c>
      <c r="F12" s="21">
        <v>32036756</v>
      </c>
      <c r="G12" s="21">
        <v>2933057</v>
      </c>
      <c r="H12" s="21">
        <v>3162912</v>
      </c>
      <c r="I12" s="21">
        <v>2817398</v>
      </c>
      <c r="J12" s="21">
        <v>8913367</v>
      </c>
      <c r="K12" s="21">
        <v>2622044</v>
      </c>
      <c r="L12" s="21">
        <v>1356873</v>
      </c>
      <c r="M12" s="21">
        <v>1379070</v>
      </c>
      <c r="N12" s="21">
        <v>5357987</v>
      </c>
      <c r="O12" s="21"/>
      <c r="P12" s="21"/>
      <c r="Q12" s="21"/>
      <c r="R12" s="21"/>
      <c r="S12" s="21"/>
      <c r="T12" s="21"/>
      <c r="U12" s="21"/>
      <c r="V12" s="21"/>
      <c r="W12" s="21">
        <v>14271354</v>
      </c>
      <c r="X12" s="21">
        <v>26299996</v>
      </c>
      <c r="Y12" s="21">
        <v>-12028642</v>
      </c>
      <c r="Z12" s="6">
        <v>-45.74</v>
      </c>
      <c r="AA12" s="28">
        <v>32036756</v>
      </c>
    </row>
    <row r="13" spans="1:27" ht="13.5">
      <c r="A13" s="5" t="s">
        <v>39</v>
      </c>
      <c r="B13" s="3"/>
      <c r="C13" s="19">
        <v>450138091</v>
      </c>
      <c r="D13" s="19"/>
      <c r="E13" s="20">
        <v>901304764</v>
      </c>
      <c r="F13" s="21">
        <v>901304764</v>
      </c>
      <c r="G13" s="21"/>
      <c r="H13" s="21"/>
      <c r="I13" s="21">
        <v>50274210</v>
      </c>
      <c r="J13" s="21">
        <v>50274210</v>
      </c>
      <c r="K13" s="21">
        <v>18326813</v>
      </c>
      <c r="L13" s="21">
        <v>9029141</v>
      </c>
      <c r="M13" s="21">
        <v>49024629</v>
      </c>
      <c r="N13" s="21">
        <v>76380583</v>
      </c>
      <c r="O13" s="21"/>
      <c r="P13" s="21"/>
      <c r="Q13" s="21"/>
      <c r="R13" s="21"/>
      <c r="S13" s="21"/>
      <c r="T13" s="21"/>
      <c r="U13" s="21"/>
      <c r="V13" s="21"/>
      <c r="W13" s="21">
        <v>126654793</v>
      </c>
      <c r="X13" s="21">
        <v>320145449</v>
      </c>
      <c r="Y13" s="21">
        <v>-193490656</v>
      </c>
      <c r="Z13" s="6">
        <v>-60.44</v>
      </c>
      <c r="AA13" s="28">
        <v>901304764</v>
      </c>
    </row>
    <row r="14" spans="1:27" ht="13.5">
      <c r="A14" s="5" t="s">
        <v>40</v>
      </c>
      <c r="B14" s="3"/>
      <c r="C14" s="22">
        <v>34323810</v>
      </c>
      <c r="D14" s="22"/>
      <c r="E14" s="23">
        <v>33500000</v>
      </c>
      <c r="F14" s="24">
        <v>33500000</v>
      </c>
      <c r="G14" s="24"/>
      <c r="H14" s="24">
        <v>1955690</v>
      </c>
      <c r="I14" s="24"/>
      <c r="J14" s="24">
        <v>1955690</v>
      </c>
      <c r="K14" s="24">
        <v>3582807</v>
      </c>
      <c r="L14" s="24">
        <v>2435161</v>
      </c>
      <c r="M14" s="24">
        <v>861174</v>
      </c>
      <c r="N14" s="24">
        <v>6879142</v>
      </c>
      <c r="O14" s="24"/>
      <c r="P14" s="24"/>
      <c r="Q14" s="24"/>
      <c r="R14" s="24"/>
      <c r="S14" s="24"/>
      <c r="T14" s="24"/>
      <c r="U14" s="24"/>
      <c r="V14" s="24"/>
      <c r="W14" s="24">
        <v>8834832</v>
      </c>
      <c r="X14" s="24">
        <v>21700000</v>
      </c>
      <c r="Y14" s="24">
        <v>-12865168</v>
      </c>
      <c r="Z14" s="7">
        <v>-59.29</v>
      </c>
      <c r="AA14" s="29">
        <v>33500000</v>
      </c>
    </row>
    <row r="15" spans="1:27" ht="13.5">
      <c r="A15" s="2" t="s">
        <v>41</v>
      </c>
      <c r="B15" s="8"/>
      <c r="C15" s="16">
        <f aca="true" t="shared" si="2" ref="C15:Y15">SUM(C16:C18)</f>
        <v>1529042356</v>
      </c>
      <c r="D15" s="16">
        <f>SUM(D16:D18)</f>
        <v>0</v>
      </c>
      <c r="E15" s="17">
        <f t="shared" si="2"/>
        <v>1565770000</v>
      </c>
      <c r="F15" s="18">
        <f t="shared" si="2"/>
        <v>1565770000</v>
      </c>
      <c r="G15" s="18">
        <f t="shared" si="2"/>
        <v>1684561</v>
      </c>
      <c r="H15" s="18">
        <f t="shared" si="2"/>
        <v>295530926</v>
      </c>
      <c r="I15" s="18">
        <f t="shared" si="2"/>
        <v>135208671</v>
      </c>
      <c r="J15" s="18">
        <f t="shared" si="2"/>
        <v>432424158</v>
      </c>
      <c r="K15" s="18">
        <f t="shared" si="2"/>
        <v>162676805</v>
      </c>
      <c r="L15" s="18">
        <f t="shared" si="2"/>
        <v>105896272</v>
      </c>
      <c r="M15" s="18">
        <f t="shared" si="2"/>
        <v>190846696</v>
      </c>
      <c r="N15" s="18">
        <f t="shared" si="2"/>
        <v>459419773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891843931</v>
      </c>
      <c r="X15" s="18">
        <f t="shared" si="2"/>
        <v>646731902</v>
      </c>
      <c r="Y15" s="18">
        <f t="shared" si="2"/>
        <v>245112029</v>
      </c>
      <c r="Z15" s="4">
        <f>+IF(X15&lt;&gt;0,+(Y15/X15)*100,0)</f>
        <v>37.900098671798624</v>
      </c>
      <c r="AA15" s="30">
        <f>SUM(AA16:AA18)</f>
        <v>1565770000</v>
      </c>
    </row>
    <row r="16" spans="1:27" ht="13.5">
      <c r="A16" s="5" t="s">
        <v>42</v>
      </c>
      <c r="B16" s="3"/>
      <c r="C16" s="19">
        <v>2682564</v>
      </c>
      <c r="D16" s="19"/>
      <c r="E16" s="20">
        <v>2800000</v>
      </c>
      <c r="F16" s="21">
        <v>2800000</v>
      </c>
      <c r="G16" s="21"/>
      <c r="H16" s="21">
        <v>41634</v>
      </c>
      <c r="I16" s="21">
        <v>41671</v>
      </c>
      <c r="J16" s="21">
        <v>83305</v>
      </c>
      <c r="K16" s="21">
        <v>205268</v>
      </c>
      <c r="L16" s="21">
        <v>43900</v>
      </c>
      <c r="M16" s="21">
        <v>32606</v>
      </c>
      <c r="N16" s="21">
        <v>281774</v>
      </c>
      <c r="O16" s="21"/>
      <c r="P16" s="21"/>
      <c r="Q16" s="21"/>
      <c r="R16" s="21"/>
      <c r="S16" s="21"/>
      <c r="T16" s="21"/>
      <c r="U16" s="21"/>
      <c r="V16" s="21"/>
      <c r="W16" s="21">
        <v>365079</v>
      </c>
      <c r="X16" s="21">
        <v>1700000</v>
      </c>
      <c r="Y16" s="21">
        <v>-1334921</v>
      </c>
      <c r="Z16" s="6">
        <v>-78.52</v>
      </c>
      <c r="AA16" s="28">
        <v>2800000</v>
      </c>
    </row>
    <row r="17" spans="1:27" ht="13.5">
      <c r="A17" s="5" t="s">
        <v>43</v>
      </c>
      <c r="B17" s="3"/>
      <c r="C17" s="19">
        <v>1520066018</v>
      </c>
      <c r="D17" s="19"/>
      <c r="E17" s="20">
        <v>1561470000</v>
      </c>
      <c r="F17" s="21">
        <v>1561470000</v>
      </c>
      <c r="G17" s="21">
        <v>1684561</v>
      </c>
      <c r="H17" s="21">
        <v>295489292</v>
      </c>
      <c r="I17" s="21">
        <v>135093056</v>
      </c>
      <c r="J17" s="21">
        <v>432266909</v>
      </c>
      <c r="K17" s="21">
        <v>161568720</v>
      </c>
      <c r="L17" s="21">
        <v>105805532</v>
      </c>
      <c r="M17" s="21">
        <v>190709928</v>
      </c>
      <c r="N17" s="21">
        <v>458084180</v>
      </c>
      <c r="O17" s="21"/>
      <c r="P17" s="21"/>
      <c r="Q17" s="21"/>
      <c r="R17" s="21"/>
      <c r="S17" s="21"/>
      <c r="T17" s="21"/>
      <c r="U17" s="21"/>
      <c r="V17" s="21"/>
      <c r="W17" s="21">
        <v>890351089</v>
      </c>
      <c r="X17" s="21">
        <v>644111902</v>
      </c>
      <c r="Y17" s="21">
        <v>246239187</v>
      </c>
      <c r="Z17" s="6">
        <v>38.23</v>
      </c>
      <c r="AA17" s="28">
        <v>1561470000</v>
      </c>
    </row>
    <row r="18" spans="1:27" ht="13.5">
      <c r="A18" s="5" t="s">
        <v>44</v>
      </c>
      <c r="B18" s="3"/>
      <c r="C18" s="19">
        <v>6293774</v>
      </c>
      <c r="D18" s="19"/>
      <c r="E18" s="20">
        <v>1500000</v>
      </c>
      <c r="F18" s="21">
        <v>1500000</v>
      </c>
      <c r="G18" s="21"/>
      <c r="H18" s="21"/>
      <c r="I18" s="21">
        <v>73944</v>
      </c>
      <c r="J18" s="21">
        <v>73944</v>
      </c>
      <c r="K18" s="21">
        <v>902817</v>
      </c>
      <c r="L18" s="21">
        <v>46840</v>
      </c>
      <c r="M18" s="21">
        <v>104162</v>
      </c>
      <c r="N18" s="21">
        <v>1053819</v>
      </c>
      <c r="O18" s="21"/>
      <c r="P18" s="21"/>
      <c r="Q18" s="21"/>
      <c r="R18" s="21"/>
      <c r="S18" s="21"/>
      <c r="T18" s="21"/>
      <c r="U18" s="21"/>
      <c r="V18" s="21"/>
      <c r="W18" s="21">
        <v>1127763</v>
      </c>
      <c r="X18" s="21">
        <v>920000</v>
      </c>
      <c r="Y18" s="21">
        <v>207763</v>
      </c>
      <c r="Z18" s="6">
        <v>22.58</v>
      </c>
      <c r="AA18" s="28">
        <v>1500000</v>
      </c>
    </row>
    <row r="19" spans="1:27" ht="13.5">
      <c r="A19" s="2" t="s">
        <v>45</v>
      </c>
      <c r="B19" s="8"/>
      <c r="C19" s="16">
        <f aca="true" t="shared" si="3" ref="C19:Y19">SUM(C20:C23)</f>
        <v>1376966786</v>
      </c>
      <c r="D19" s="16">
        <f>SUM(D20:D23)</f>
        <v>0</v>
      </c>
      <c r="E19" s="17">
        <f t="shared" si="3"/>
        <v>1156246236</v>
      </c>
      <c r="F19" s="18">
        <f t="shared" si="3"/>
        <v>1156246236</v>
      </c>
      <c r="G19" s="18">
        <f t="shared" si="3"/>
        <v>6816329</v>
      </c>
      <c r="H19" s="18">
        <f t="shared" si="3"/>
        <v>58672761</v>
      </c>
      <c r="I19" s="18">
        <f t="shared" si="3"/>
        <v>143204848</v>
      </c>
      <c r="J19" s="18">
        <f t="shared" si="3"/>
        <v>208693938</v>
      </c>
      <c r="K19" s="18">
        <f t="shared" si="3"/>
        <v>79633501</v>
      </c>
      <c r="L19" s="18">
        <f t="shared" si="3"/>
        <v>94075749</v>
      </c>
      <c r="M19" s="18">
        <f t="shared" si="3"/>
        <v>99212960</v>
      </c>
      <c r="N19" s="18">
        <f t="shared" si="3"/>
        <v>272922210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481616148</v>
      </c>
      <c r="X19" s="18">
        <f t="shared" si="3"/>
        <v>591891302</v>
      </c>
      <c r="Y19" s="18">
        <f t="shared" si="3"/>
        <v>-110275154</v>
      </c>
      <c r="Z19" s="4">
        <f>+IF(X19&lt;&gt;0,+(Y19/X19)*100,0)</f>
        <v>-18.63098065935086</v>
      </c>
      <c r="AA19" s="30">
        <f>SUM(AA20:AA23)</f>
        <v>1156246236</v>
      </c>
    </row>
    <row r="20" spans="1:27" ht="13.5">
      <c r="A20" s="5" t="s">
        <v>46</v>
      </c>
      <c r="B20" s="3"/>
      <c r="C20" s="19">
        <v>422955844</v>
      </c>
      <c r="D20" s="19"/>
      <c r="E20" s="20">
        <v>642500000</v>
      </c>
      <c r="F20" s="21">
        <v>642500000</v>
      </c>
      <c r="G20" s="21">
        <v>6816329</v>
      </c>
      <c r="H20" s="21">
        <v>29022054</v>
      </c>
      <c r="I20" s="21">
        <v>69095504</v>
      </c>
      <c r="J20" s="21">
        <v>104933887</v>
      </c>
      <c r="K20" s="21">
        <v>48810927</v>
      </c>
      <c r="L20" s="21">
        <v>50564714</v>
      </c>
      <c r="M20" s="21">
        <v>53183487</v>
      </c>
      <c r="N20" s="21">
        <v>152559128</v>
      </c>
      <c r="O20" s="21"/>
      <c r="P20" s="21"/>
      <c r="Q20" s="21"/>
      <c r="R20" s="21"/>
      <c r="S20" s="21"/>
      <c r="T20" s="21"/>
      <c r="U20" s="21"/>
      <c r="V20" s="21"/>
      <c r="W20" s="21">
        <v>257493015</v>
      </c>
      <c r="X20" s="21">
        <v>320749954</v>
      </c>
      <c r="Y20" s="21">
        <v>-63256939</v>
      </c>
      <c r="Z20" s="6">
        <v>-19.72</v>
      </c>
      <c r="AA20" s="28">
        <v>642500000</v>
      </c>
    </row>
    <row r="21" spans="1:27" ht="13.5">
      <c r="A21" s="5" t="s">
        <v>47</v>
      </c>
      <c r="B21" s="3"/>
      <c r="C21" s="19">
        <v>221577672</v>
      </c>
      <c r="D21" s="19"/>
      <c r="E21" s="20">
        <v>149600000</v>
      </c>
      <c r="F21" s="21">
        <v>149600000</v>
      </c>
      <c r="G21" s="21"/>
      <c r="H21" s="21">
        <v>3323264</v>
      </c>
      <c r="I21" s="21">
        <v>19573168</v>
      </c>
      <c r="J21" s="21">
        <v>22896432</v>
      </c>
      <c r="K21" s="21">
        <v>6048866</v>
      </c>
      <c r="L21" s="21">
        <v>8832292</v>
      </c>
      <c r="M21" s="21">
        <v>4721068</v>
      </c>
      <c r="N21" s="21">
        <v>19602226</v>
      </c>
      <c r="O21" s="21"/>
      <c r="P21" s="21"/>
      <c r="Q21" s="21"/>
      <c r="R21" s="21"/>
      <c r="S21" s="21"/>
      <c r="T21" s="21"/>
      <c r="U21" s="21"/>
      <c r="V21" s="21"/>
      <c r="W21" s="21">
        <v>42498658</v>
      </c>
      <c r="X21" s="21">
        <v>73099984</v>
      </c>
      <c r="Y21" s="21">
        <v>-30601326</v>
      </c>
      <c r="Z21" s="6">
        <v>-41.86</v>
      </c>
      <c r="AA21" s="28">
        <v>149600000</v>
      </c>
    </row>
    <row r="22" spans="1:27" ht="13.5">
      <c r="A22" s="5" t="s">
        <v>48</v>
      </c>
      <c r="B22" s="3"/>
      <c r="C22" s="22">
        <v>718357848</v>
      </c>
      <c r="D22" s="22"/>
      <c r="E22" s="23">
        <v>349146236</v>
      </c>
      <c r="F22" s="24">
        <v>349146236</v>
      </c>
      <c r="G22" s="24"/>
      <c r="H22" s="24">
        <v>26327443</v>
      </c>
      <c r="I22" s="24">
        <v>54090350</v>
      </c>
      <c r="J22" s="24">
        <v>80417793</v>
      </c>
      <c r="K22" s="24">
        <v>24571488</v>
      </c>
      <c r="L22" s="24">
        <v>33597822</v>
      </c>
      <c r="M22" s="24">
        <v>40583664</v>
      </c>
      <c r="N22" s="24">
        <v>98752974</v>
      </c>
      <c r="O22" s="24"/>
      <c r="P22" s="24"/>
      <c r="Q22" s="24"/>
      <c r="R22" s="24"/>
      <c r="S22" s="24"/>
      <c r="T22" s="24"/>
      <c r="U22" s="24"/>
      <c r="V22" s="24"/>
      <c r="W22" s="24">
        <v>179170767</v>
      </c>
      <c r="X22" s="24">
        <v>191741364</v>
      </c>
      <c r="Y22" s="24">
        <v>-12570597</v>
      </c>
      <c r="Z22" s="7">
        <v>-6.56</v>
      </c>
      <c r="AA22" s="29">
        <v>349146236</v>
      </c>
    </row>
    <row r="23" spans="1:27" ht="13.5">
      <c r="A23" s="5" t="s">
        <v>49</v>
      </c>
      <c r="B23" s="3"/>
      <c r="C23" s="19">
        <v>14075422</v>
      </c>
      <c r="D23" s="19"/>
      <c r="E23" s="20">
        <v>15000000</v>
      </c>
      <c r="F23" s="21">
        <v>15000000</v>
      </c>
      <c r="G23" s="21"/>
      <c r="H23" s="21"/>
      <c r="I23" s="21">
        <v>445826</v>
      </c>
      <c r="J23" s="21">
        <v>445826</v>
      </c>
      <c r="K23" s="21">
        <v>202220</v>
      </c>
      <c r="L23" s="21">
        <v>1080921</v>
      </c>
      <c r="M23" s="21">
        <v>724741</v>
      </c>
      <c r="N23" s="21">
        <v>2007882</v>
      </c>
      <c r="O23" s="21"/>
      <c r="P23" s="21"/>
      <c r="Q23" s="21"/>
      <c r="R23" s="21"/>
      <c r="S23" s="21"/>
      <c r="T23" s="21"/>
      <c r="U23" s="21"/>
      <c r="V23" s="21"/>
      <c r="W23" s="21">
        <v>2453708</v>
      </c>
      <c r="X23" s="21">
        <v>6300000</v>
      </c>
      <c r="Y23" s="21">
        <v>-3846292</v>
      </c>
      <c r="Z23" s="6">
        <v>-61.05</v>
      </c>
      <c r="AA23" s="28">
        <v>15000000</v>
      </c>
    </row>
    <row r="24" spans="1:27" ht="13.5">
      <c r="A24" s="2" t="s">
        <v>50</v>
      </c>
      <c r="B24" s="8"/>
      <c r="C24" s="16">
        <v>36460168</v>
      </c>
      <c r="D24" s="16"/>
      <c r="E24" s="17">
        <v>13500000</v>
      </c>
      <c r="F24" s="18">
        <v>13500000</v>
      </c>
      <c r="G24" s="18">
        <v>29541</v>
      </c>
      <c r="H24" s="18">
        <v>22474</v>
      </c>
      <c r="I24" s="18">
        <v>1098461</v>
      </c>
      <c r="J24" s="18">
        <v>1150476</v>
      </c>
      <c r="K24" s="18">
        <v>931413</v>
      </c>
      <c r="L24" s="18">
        <v>282186</v>
      </c>
      <c r="M24" s="18">
        <v>1944328</v>
      </c>
      <c r="N24" s="18">
        <v>3157927</v>
      </c>
      <c r="O24" s="18"/>
      <c r="P24" s="18"/>
      <c r="Q24" s="18"/>
      <c r="R24" s="18"/>
      <c r="S24" s="18"/>
      <c r="T24" s="18"/>
      <c r="U24" s="18"/>
      <c r="V24" s="18"/>
      <c r="W24" s="18">
        <v>4308403</v>
      </c>
      <c r="X24" s="18">
        <v>10500000</v>
      </c>
      <c r="Y24" s="18">
        <v>-6191597</v>
      </c>
      <c r="Z24" s="4">
        <v>-58.97</v>
      </c>
      <c r="AA24" s="30">
        <v>13500000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4228582512</v>
      </c>
      <c r="D25" s="50">
        <f>+D5+D9+D15+D19+D24</f>
        <v>0</v>
      </c>
      <c r="E25" s="51">
        <f t="shared" si="4"/>
        <v>4167986756</v>
      </c>
      <c r="F25" s="52">
        <f t="shared" si="4"/>
        <v>4167986756</v>
      </c>
      <c r="G25" s="52">
        <f t="shared" si="4"/>
        <v>11589938</v>
      </c>
      <c r="H25" s="52">
        <f t="shared" si="4"/>
        <v>389255659</v>
      </c>
      <c r="I25" s="52">
        <f t="shared" si="4"/>
        <v>387682919</v>
      </c>
      <c r="J25" s="52">
        <f t="shared" si="4"/>
        <v>788528516</v>
      </c>
      <c r="K25" s="52">
        <f t="shared" si="4"/>
        <v>282387432</v>
      </c>
      <c r="L25" s="52">
        <f t="shared" si="4"/>
        <v>280581364</v>
      </c>
      <c r="M25" s="52">
        <f t="shared" si="4"/>
        <v>415788769</v>
      </c>
      <c r="N25" s="52">
        <f t="shared" si="4"/>
        <v>978757565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1767286081</v>
      </c>
      <c r="X25" s="52">
        <f t="shared" si="4"/>
        <v>1868096051</v>
      </c>
      <c r="Y25" s="52">
        <f t="shared" si="4"/>
        <v>-100809970</v>
      </c>
      <c r="Z25" s="53">
        <f>+IF(X25&lt;&gt;0,+(Y25/X25)*100,0)</f>
        <v>-5.3964018577115445</v>
      </c>
      <c r="AA25" s="54">
        <f>+AA5+AA9+AA15+AA19+AA24</f>
        <v>4167986756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2097657610</v>
      </c>
      <c r="D28" s="19"/>
      <c r="E28" s="20">
        <v>2529271000</v>
      </c>
      <c r="F28" s="21">
        <v>2529271000</v>
      </c>
      <c r="G28" s="21">
        <v>6206847</v>
      </c>
      <c r="H28" s="21">
        <v>301808062</v>
      </c>
      <c r="I28" s="21">
        <v>284186856</v>
      </c>
      <c r="J28" s="21">
        <v>592201765</v>
      </c>
      <c r="K28" s="21">
        <v>185719428</v>
      </c>
      <c r="L28" s="21">
        <v>166826705</v>
      </c>
      <c r="M28" s="21">
        <v>310422011</v>
      </c>
      <c r="N28" s="21">
        <v>662968144</v>
      </c>
      <c r="O28" s="21"/>
      <c r="P28" s="21"/>
      <c r="Q28" s="21"/>
      <c r="R28" s="21"/>
      <c r="S28" s="21"/>
      <c r="T28" s="21"/>
      <c r="U28" s="21"/>
      <c r="V28" s="21"/>
      <c r="W28" s="21">
        <v>1255169909</v>
      </c>
      <c r="X28" s="21"/>
      <c r="Y28" s="21">
        <v>1255169909</v>
      </c>
      <c r="Z28" s="6"/>
      <c r="AA28" s="19">
        <v>2529271000</v>
      </c>
    </row>
    <row r="29" spans="1:27" ht="13.5">
      <c r="A29" s="56" t="s">
        <v>55</v>
      </c>
      <c r="B29" s="3"/>
      <c r="C29" s="19">
        <v>17091079</v>
      </c>
      <c r="D29" s="19"/>
      <c r="E29" s="20">
        <v>15129000</v>
      </c>
      <c r="F29" s="21">
        <v>15129000</v>
      </c>
      <c r="G29" s="21"/>
      <c r="H29" s="21"/>
      <c r="I29" s="21"/>
      <c r="J29" s="21"/>
      <c r="K29" s="21"/>
      <c r="L29" s="21">
        <v>156859</v>
      </c>
      <c r="M29" s="21">
        <v>-1638327</v>
      </c>
      <c r="N29" s="21">
        <v>-1481468</v>
      </c>
      <c r="O29" s="21"/>
      <c r="P29" s="21"/>
      <c r="Q29" s="21"/>
      <c r="R29" s="21"/>
      <c r="S29" s="21"/>
      <c r="T29" s="21"/>
      <c r="U29" s="21"/>
      <c r="V29" s="21"/>
      <c r="W29" s="21">
        <v>-1481468</v>
      </c>
      <c r="X29" s="21"/>
      <c r="Y29" s="21">
        <v>-1481468</v>
      </c>
      <c r="Z29" s="6"/>
      <c r="AA29" s="28">
        <v>15129000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2114748689</v>
      </c>
      <c r="D32" s="25">
        <f>SUM(D28:D31)</f>
        <v>0</v>
      </c>
      <c r="E32" s="26">
        <f t="shared" si="5"/>
        <v>2544400000</v>
      </c>
      <c r="F32" s="27">
        <f t="shared" si="5"/>
        <v>2544400000</v>
      </c>
      <c r="G32" s="27">
        <f t="shared" si="5"/>
        <v>6206847</v>
      </c>
      <c r="H32" s="27">
        <f t="shared" si="5"/>
        <v>301808062</v>
      </c>
      <c r="I32" s="27">
        <f t="shared" si="5"/>
        <v>284186856</v>
      </c>
      <c r="J32" s="27">
        <f t="shared" si="5"/>
        <v>592201765</v>
      </c>
      <c r="K32" s="27">
        <f t="shared" si="5"/>
        <v>185719428</v>
      </c>
      <c r="L32" s="27">
        <f t="shared" si="5"/>
        <v>166983564</v>
      </c>
      <c r="M32" s="27">
        <f t="shared" si="5"/>
        <v>308783684</v>
      </c>
      <c r="N32" s="27">
        <f t="shared" si="5"/>
        <v>661486676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1253688441</v>
      </c>
      <c r="X32" s="27">
        <f t="shared" si="5"/>
        <v>0</v>
      </c>
      <c r="Y32" s="27">
        <f t="shared" si="5"/>
        <v>1253688441</v>
      </c>
      <c r="Z32" s="13">
        <f>+IF(X32&lt;&gt;0,+(Y32/X32)*100,0)</f>
        <v>0</v>
      </c>
      <c r="AA32" s="31">
        <f>SUM(AA28:AA31)</f>
        <v>2544400000</v>
      </c>
    </row>
    <row r="33" spans="1:27" ht="13.5">
      <c r="A33" s="59" t="s">
        <v>59</v>
      </c>
      <c r="B33" s="3" t="s">
        <v>60</v>
      </c>
      <c r="C33" s="19">
        <v>93818354</v>
      </c>
      <c r="D33" s="19"/>
      <c r="E33" s="20">
        <v>80100000</v>
      </c>
      <c r="F33" s="21">
        <v>80100000</v>
      </c>
      <c r="G33" s="21">
        <v>609482</v>
      </c>
      <c r="H33" s="21">
        <v>2501710</v>
      </c>
      <c r="I33" s="21">
        <v>4411284</v>
      </c>
      <c r="J33" s="21">
        <v>7522476</v>
      </c>
      <c r="K33" s="21">
        <v>5034867</v>
      </c>
      <c r="L33" s="21">
        <v>9246251</v>
      </c>
      <c r="M33" s="21">
        <v>336697</v>
      </c>
      <c r="N33" s="21">
        <v>14617815</v>
      </c>
      <c r="O33" s="21"/>
      <c r="P33" s="21"/>
      <c r="Q33" s="21"/>
      <c r="R33" s="21"/>
      <c r="S33" s="21"/>
      <c r="T33" s="21"/>
      <c r="U33" s="21"/>
      <c r="V33" s="21"/>
      <c r="W33" s="21">
        <v>22140291</v>
      </c>
      <c r="X33" s="21"/>
      <c r="Y33" s="21">
        <v>22140291</v>
      </c>
      <c r="Z33" s="6"/>
      <c r="AA33" s="28">
        <v>80100000</v>
      </c>
    </row>
    <row r="34" spans="1:27" ht="13.5">
      <c r="A34" s="59" t="s">
        <v>61</v>
      </c>
      <c r="B34" s="3" t="s">
        <v>62</v>
      </c>
      <c r="C34" s="19">
        <v>1493166334</v>
      </c>
      <c r="D34" s="19"/>
      <c r="E34" s="20">
        <v>1500000000</v>
      </c>
      <c r="F34" s="21">
        <v>1500000000</v>
      </c>
      <c r="G34" s="21">
        <v>4131060</v>
      </c>
      <c r="H34" s="21">
        <v>84145681</v>
      </c>
      <c r="I34" s="21">
        <v>97130836</v>
      </c>
      <c r="J34" s="21">
        <v>185407577</v>
      </c>
      <c r="K34" s="21">
        <v>88394047</v>
      </c>
      <c r="L34" s="21">
        <v>102145622</v>
      </c>
      <c r="M34" s="21">
        <v>103724941</v>
      </c>
      <c r="N34" s="21">
        <v>294264610</v>
      </c>
      <c r="O34" s="21"/>
      <c r="P34" s="21"/>
      <c r="Q34" s="21"/>
      <c r="R34" s="21"/>
      <c r="S34" s="21"/>
      <c r="T34" s="21"/>
      <c r="U34" s="21"/>
      <c r="V34" s="21"/>
      <c r="W34" s="21">
        <v>479672187</v>
      </c>
      <c r="X34" s="21"/>
      <c r="Y34" s="21">
        <v>479672187</v>
      </c>
      <c r="Z34" s="6"/>
      <c r="AA34" s="28">
        <v>1500000000</v>
      </c>
    </row>
    <row r="35" spans="1:27" ht="13.5">
      <c r="A35" s="59" t="s">
        <v>63</v>
      </c>
      <c r="B35" s="3"/>
      <c r="C35" s="19">
        <v>526849135</v>
      </c>
      <c r="D35" s="19"/>
      <c r="E35" s="20">
        <v>43486756</v>
      </c>
      <c r="F35" s="21">
        <v>43486756</v>
      </c>
      <c r="G35" s="21">
        <v>642549</v>
      </c>
      <c r="H35" s="21">
        <v>800204</v>
      </c>
      <c r="I35" s="21">
        <v>1953945</v>
      </c>
      <c r="J35" s="21">
        <v>3396698</v>
      </c>
      <c r="K35" s="21">
        <v>3239091</v>
      </c>
      <c r="L35" s="21">
        <v>2205926</v>
      </c>
      <c r="M35" s="21">
        <v>2943446</v>
      </c>
      <c r="N35" s="21">
        <v>8388463</v>
      </c>
      <c r="O35" s="21"/>
      <c r="P35" s="21"/>
      <c r="Q35" s="21"/>
      <c r="R35" s="21"/>
      <c r="S35" s="21"/>
      <c r="T35" s="21"/>
      <c r="U35" s="21"/>
      <c r="V35" s="21"/>
      <c r="W35" s="21">
        <v>11785161</v>
      </c>
      <c r="X35" s="21"/>
      <c r="Y35" s="21">
        <v>11785161</v>
      </c>
      <c r="Z35" s="6"/>
      <c r="AA35" s="28">
        <v>43486756</v>
      </c>
    </row>
    <row r="36" spans="1:27" ht="13.5">
      <c r="A36" s="60" t="s">
        <v>64</v>
      </c>
      <c r="B36" s="10"/>
      <c r="C36" s="61">
        <f aca="true" t="shared" si="6" ref="C36:Y36">SUM(C32:C35)</f>
        <v>4228582512</v>
      </c>
      <c r="D36" s="61">
        <f>SUM(D32:D35)</f>
        <v>0</v>
      </c>
      <c r="E36" s="62">
        <f t="shared" si="6"/>
        <v>4167986756</v>
      </c>
      <c r="F36" s="63">
        <f t="shared" si="6"/>
        <v>4167986756</v>
      </c>
      <c r="G36" s="63">
        <f t="shared" si="6"/>
        <v>11589938</v>
      </c>
      <c r="H36" s="63">
        <f t="shared" si="6"/>
        <v>389255657</v>
      </c>
      <c r="I36" s="63">
        <f t="shared" si="6"/>
        <v>387682921</v>
      </c>
      <c r="J36" s="63">
        <f t="shared" si="6"/>
        <v>788528516</v>
      </c>
      <c r="K36" s="63">
        <f t="shared" si="6"/>
        <v>282387433</v>
      </c>
      <c r="L36" s="63">
        <f t="shared" si="6"/>
        <v>280581363</v>
      </c>
      <c r="M36" s="63">
        <f t="shared" si="6"/>
        <v>415788768</v>
      </c>
      <c r="N36" s="63">
        <f t="shared" si="6"/>
        <v>978757564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1767286080</v>
      </c>
      <c r="X36" s="63">
        <f t="shared" si="6"/>
        <v>0</v>
      </c>
      <c r="Y36" s="63">
        <f t="shared" si="6"/>
        <v>1767286080</v>
      </c>
      <c r="Z36" s="64">
        <f>+IF(X36&lt;&gt;0,+(Y36/X36)*100,0)</f>
        <v>0</v>
      </c>
      <c r="AA36" s="65">
        <f>SUM(AA32:AA35)</f>
        <v>4167986756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83621718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40420</v>
      </c>
      <c r="I5" s="18">
        <f t="shared" si="0"/>
        <v>155030</v>
      </c>
      <c r="J5" s="18">
        <f t="shared" si="0"/>
        <v>195450</v>
      </c>
      <c r="K5" s="18">
        <f t="shared" si="0"/>
        <v>66228</v>
      </c>
      <c r="L5" s="18">
        <f t="shared" si="0"/>
        <v>31302</v>
      </c>
      <c r="M5" s="18">
        <f t="shared" si="0"/>
        <v>2117365</v>
      </c>
      <c r="N5" s="18">
        <f t="shared" si="0"/>
        <v>2214895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2410345</v>
      </c>
      <c r="X5" s="18">
        <f t="shared" si="0"/>
        <v>2499996</v>
      </c>
      <c r="Y5" s="18">
        <f t="shared" si="0"/>
        <v>-89651</v>
      </c>
      <c r="Z5" s="4">
        <f>+IF(X5&lt;&gt;0,+(Y5/X5)*100,0)</f>
        <v>-3.5860457376731802</v>
      </c>
      <c r="AA5" s="16">
        <f>SUM(AA6:AA8)</f>
        <v>5000000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83621718</v>
      </c>
      <c r="D7" s="22"/>
      <c r="E7" s="23">
        <v>4000000</v>
      </c>
      <c r="F7" s="24">
        <v>4000000</v>
      </c>
      <c r="G7" s="24"/>
      <c r="H7" s="24">
        <v>40420</v>
      </c>
      <c r="I7" s="24">
        <v>155030</v>
      </c>
      <c r="J7" s="24">
        <v>195450</v>
      </c>
      <c r="K7" s="24">
        <v>66228</v>
      </c>
      <c r="L7" s="24">
        <v>31302</v>
      </c>
      <c r="M7" s="24">
        <v>2117365</v>
      </c>
      <c r="N7" s="24">
        <v>2214895</v>
      </c>
      <c r="O7" s="24"/>
      <c r="P7" s="24"/>
      <c r="Q7" s="24"/>
      <c r="R7" s="24"/>
      <c r="S7" s="24"/>
      <c r="T7" s="24"/>
      <c r="U7" s="24"/>
      <c r="V7" s="24"/>
      <c r="W7" s="24">
        <v>2410345</v>
      </c>
      <c r="X7" s="24">
        <v>1999998</v>
      </c>
      <c r="Y7" s="24">
        <v>410347</v>
      </c>
      <c r="Z7" s="7">
        <v>20.52</v>
      </c>
      <c r="AA7" s="29">
        <v>4000000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499998</v>
      </c>
      <c r="Y8" s="21">
        <v>-499998</v>
      </c>
      <c r="Z8" s="6">
        <v>-100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30756103</v>
      </c>
      <c r="D9" s="16">
        <f>SUM(D10:D14)</f>
        <v>0</v>
      </c>
      <c r="E9" s="17">
        <f t="shared" si="1"/>
        <v>42320737</v>
      </c>
      <c r="F9" s="18">
        <f t="shared" si="1"/>
        <v>42320737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20754942</v>
      </c>
      <c r="Y9" s="18">
        <f t="shared" si="1"/>
        <v>-20754942</v>
      </c>
      <c r="Z9" s="4">
        <f>+IF(X9&lt;&gt;0,+(Y9/X9)*100,0)</f>
        <v>-100</v>
      </c>
      <c r="AA9" s="30">
        <f>SUM(AA10:AA14)</f>
        <v>42320737</v>
      </c>
    </row>
    <row r="10" spans="1:27" ht="13.5">
      <c r="A10" s="5" t="s">
        <v>36</v>
      </c>
      <c r="B10" s="3"/>
      <c r="C10" s="19">
        <v>30405103</v>
      </c>
      <c r="D10" s="19"/>
      <c r="E10" s="20">
        <v>8813577</v>
      </c>
      <c r="F10" s="21">
        <v>8813577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3820002</v>
      </c>
      <c r="Y10" s="21">
        <v>-3820002</v>
      </c>
      <c r="Z10" s="6">
        <v>-100</v>
      </c>
      <c r="AA10" s="28">
        <v>8813577</v>
      </c>
    </row>
    <row r="11" spans="1:27" ht="13.5">
      <c r="A11" s="5" t="s">
        <v>37</v>
      </c>
      <c r="B11" s="3"/>
      <c r="C11" s="19"/>
      <c r="D11" s="19"/>
      <c r="E11" s="20">
        <v>32012160</v>
      </c>
      <c r="F11" s="21">
        <v>32012160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13489578</v>
      </c>
      <c r="Y11" s="21">
        <v>-13489578</v>
      </c>
      <c r="Z11" s="6">
        <v>-100</v>
      </c>
      <c r="AA11" s="28">
        <v>32012160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3250002</v>
      </c>
      <c r="Y12" s="21">
        <v>-3250002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351000</v>
      </c>
      <c r="D14" s="22"/>
      <c r="E14" s="23">
        <v>1495000</v>
      </c>
      <c r="F14" s="24">
        <v>1495000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195360</v>
      </c>
      <c r="Y14" s="24">
        <v>-195360</v>
      </c>
      <c r="Z14" s="7">
        <v>-100</v>
      </c>
      <c r="AA14" s="29">
        <v>1495000</v>
      </c>
    </row>
    <row r="15" spans="1:27" ht="13.5">
      <c r="A15" s="2" t="s">
        <v>41</v>
      </c>
      <c r="B15" s="8"/>
      <c r="C15" s="16">
        <f aca="true" t="shared" si="2" ref="C15:Y15">SUM(C16:C18)</f>
        <v>102690471</v>
      </c>
      <c r="D15" s="16">
        <f>SUM(D16:D18)</f>
        <v>0</v>
      </c>
      <c r="E15" s="17">
        <f t="shared" si="2"/>
        <v>132729609</v>
      </c>
      <c r="F15" s="18">
        <f t="shared" si="2"/>
        <v>132729609</v>
      </c>
      <c r="G15" s="18">
        <f t="shared" si="2"/>
        <v>0</v>
      </c>
      <c r="H15" s="18">
        <f t="shared" si="2"/>
        <v>19218462</v>
      </c>
      <c r="I15" s="18">
        <f t="shared" si="2"/>
        <v>13194269</v>
      </c>
      <c r="J15" s="18">
        <f t="shared" si="2"/>
        <v>32412731</v>
      </c>
      <c r="K15" s="18">
        <f t="shared" si="2"/>
        <v>25014176</v>
      </c>
      <c r="L15" s="18">
        <f t="shared" si="2"/>
        <v>22608133</v>
      </c>
      <c r="M15" s="18">
        <f t="shared" si="2"/>
        <v>46024196</v>
      </c>
      <c r="N15" s="18">
        <f t="shared" si="2"/>
        <v>93646505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126059236</v>
      </c>
      <c r="X15" s="18">
        <f t="shared" si="2"/>
        <v>25232226</v>
      </c>
      <c r="Y15" s="18">
        <f t="shared" si="2"/>
        <v>100827010</v>
      </c>
      <c r="Z15" s="4">
        <f>+IF(X15&lt;&gt;0,+(Y15/X15)*100,0)</f>
        <v>399.596175145229</v>
      </c>
      <c r="AA15" s="30">
        <f>SUM(AA16:AA18)</f>
        <v>132729609</v>
      </c>
    </row>
    <row r="16" spans="1:27" ht="13.5">
      <c r="A16" s="5" t="s">
        <v>42</v>
      </c>
      <c r="B16" s="3"/>
      <c r="C16" s="19">
        <v>5210095</v>
      </c>
      <c r="D16" s="19"/>
      <c r="E16" s="20">
        <v>5500000</v>
      </c>
      <c r="F16" s="21">
        <v>5500000</v>
      </c>
      <c r="G16" s="21"/>
      <c r="H16" s="21">
        <v>19218462</v>
      </c>
      <c r="I16" s="21">
        <v>13194269</v>
      </c>
      <c r="J16" s="21">
        <v>32412731</v>
      </c>
      <c r="K16" s="21">
        <v>25014176</v>
      </c>
      <c r="L16" s="21">
        <v>22608133</v>
      </c>
      <c r="M16" s="21">
        <v>46024196</v>
      </c>
      <c r="N16" s="21">
        <v>93646505</v>
      </c>
      <c r="O16" s="21"/>
      <c r="P16" s="21"/>
      <c r="Q16" s="21"/>
      <c r="R16" s="21"/>
      <c r="S16" s="21"/>
      <c r="T16" s="21"/>
      <c r="U16" s="21"/>
      <c r="V16" s="21"/>
      <c r="W16" s="21">
        <v>126059236</v>
      </c>
      <c r="X16" s="21">
        <v>4500000</v>
      </c>
      <c r="Y16" s="21">
        <v>121559236</v>
      </c>
      <c r="Z16" s="6">
        <v>2701.32</v>
      </c>
      <c r="AA16" s="28">
        <v>5500000</v>
      </c>
    </row>
    <row r="17" spans="1:27" ht="13.5">
      <c r="A17" s="5" t="s">
        <v>43</v>
      </c>
      <c r="B17" s="3"/>
      <c r="C17" s="19">
        <v>97480376</v>
      </c>
      <c r="D17" s="19"/>
      <c r="E17" s="20">
        <v>127229609</v>
      </c>
      <c r="F17" s="21">
        <v>127229609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20732226</v>
      </c>
      <c r="Y17" s="21">
        <v>-20732226</v>
      </c>
      <c r="Z17" s="6">
        <v>-100</v>
      </c>
      <c r="AA17" s="28">
        <v>127229609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45199531</v>
      </c>
      <c r="D19" s="16">
        <f>SUM(D20:D23)</f>
        <v>0</v>
      </c>
      <c r="E19" s="17">
        <f t="shared" si="3"/>
        <v>228375000</v>
      </c>
      <c r="F19" s="18">
        <f t="shared" si="3"/>
        <v>228375000</v>
      </c>
      <c r="G19" s="18">
        <f t="shared" si="3"/>
        <v>119352</v>
      </c>
      <c r="H19" s="18">
        <f t="shared" si="3"/>
        <v>0</v>
      </c>
      <c r="I19" s="18">
        <f t="shared" si="3"/>
        <v>0</v>
      </c>
      <c r="J19" s="18">
        <f t="shared" si="3"/>
        <v>119352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119352</v>
      </c>
      <c r="X19" s="18">
        <f t="shared" si="3"/>
        <v>150241728</v>
      </c>
      <c r="Y19" s="18">
        <f t="shared" si="3"/>
        <v>-150122376</v>
      </c>
      <c r="Z19" s="4">
        <f>+IF(X19&lt;&gt;0,+(Y19/X19)*100,0)</f>
        <v>-99.92056001911799</v>
      </c>
      <c r="AA19" s="30">
        <f>SUM(AA20:AA23)</f>
        <v>228375000</v>
      </c>
    </row>
    <row r="20" spans="1:27" ht="13.5">
      <c r="A20" s="5" t="s">
        <v>46</v>
      </c>
      <c r="B20" s="3"/>
      <c r="C20" s="19">
        <v>32943055</v>
      </c>
      <c r="D20" s="19"/>
      <c r="E20" s="20">
        <v>83900000</v>
      </c>
      <c r="F20" s="21">
        <v>83900000</v>
      </c>
      <c r="G20" s="21">
        <v>119352</v>
      </c>
      <c r="H20" s="21"/>
      <c r="I20" s="21"/>
      <c r="J20" s="21">
        <v>119352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119352</v>
      </c>
      <c r="X20" s="21">
        <v>41950002</v>
      </c>
      <c r="Y20" s="21">
        <v>-41830650</v>
      </c>
      <c r="Z20" s="6">
        <v>-99.72</v>
      </c>
      <c r="AA20" s="28">
        <v>83900000</v>
      </c>
    </row>
    <row r="21" spans="1:27" ht="13.5">
      <c r="A21" s="5" t="s">
        <v>47</v>
      </c>
      <c r="B21" s="3"/>
      <c r="C21" s="19">
        <v>12256476</v>
      </c>
      <c r="D21" s="19"/>
      <c r="E21" s="20">
        <v>4550000</v>
      </c>
      <c r="F21" s="21">
        <v>4550000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21450000</v>
      </c>
      <c r="Y21" s="21">
        <v>-21450000</v>
      </c>
      <c r="Z21" s="6">
        <v>-100</v>
      </c>
      <c r="AA21" s="28">
        <v>4550000</v>
      </c>
    </row>
    <row r="22" spans="1:27" ht="13.5">
      <c r="A22" s="5" t="s">
        <v>48</v>
      </c>
      <c r="B22" s="3"/>
      <c r="C22" s="22"/>
      <c r="D22" s="22"/>
      <c r="E22" s="23">
        <v>138520000</v>
      </c>
      <c r="F22" s="24">
        <v>138520000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71674998</v>
      </c>
      <c r="Y22" s="24">
        <v>-71674998</v>
      </c>
      <c r="Z22" s="7">
        <v>-100</v>
      </c>
      <c r="AA22" s="29">
        <v>138520000</v>
      </c>
    </row>
    <row r="23" spans="1:27" ht="13.5">
      <c r="A23" s="5" t="s">
        <v>49</v>
      </c>
      <c r="B23" s="3"/>
      <c r="C23" s="19"/>
      <c r="D23" s="19"/>
      <c r="E23" s="20">
        <v>1405000</v>
      </c>
      <c r="F23" s="21">
        <v>1405000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15166728</v>
      </c>
      <c r="Y23" s="21">
        <v>-15166728</v>
      </c>
      <c r="Z23" s="6">
        <v>-100</v>
      </c>
      <c r="AA23" s="28">
        <v>1405000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262267823</v>
      </c>
      <c r="D25" s="50">
        <f>+D5+D9+D15+D19+D24</f>
        <v>0</v>
      </c>
      <c r="E25" s="51">
        <f t="shared" si="4"/>
        <v>408425346</v>
      </c>
      <c r="F25" s="52">
        <f t="shared" si="4"/>
        <v>408425346</v>
      </c>
      <c r="G25" s="52">
        <f t="shared" si="4"/>
        <v>119352</v>
      </c>
      <c r="H25" s="52">
        <f t="shared" si="4"/>
        <v>19258882</v>
      </c>
      <c r="I25" s="52">
        <f t="shared" si="4"/>
        <v>13349299</v>
      </c>
      <c r="J25" s="52">
        <f t="shared" si="4"/>
        <v>32727533</v>
      </c>
      <c r="K25" s="52">
        <f t="shared" si="4"/>
        <v>25080404</v>
      </c>
      <c r="L25" s="52">
        <f t="shared" si="4"/>
        <v>22639435</v>
      </c>
      <c r="M25" s="52">
        <f t="shared" si="4"/>
        <v>48141561</v>
      </c>
      <c r="N25" s="52">
        <f t="shared" si="4"/>
        <v>95861400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128588933</v>
      </c>
      <c r="X25" s="52">
        <f t="shared" si="4"/>
        <v>198728892</v>
      </c>
      <c r="Y25" s="52">
        <f t="shared" si="4"/>
        <v>-70139959</v>
      </c>
      <c r="Z25" s="53">
        <f>+IF(X25&lt;&gt;0,+(Y25/X25)*100,0)</f>
        <v>-35.29429379599218</v>
      </c>
      <c r="AA25" s="54">
        <f>+AA5+AA9+AA15+AA19+AA24</f>
        <v>408425346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132112889</v>
      </c>
      <c r="D28" s="19"/>
      <c r="E28" s="20">
        <v>265150651</v>
      </c>
      <c r="F28" s="21">
        <v>265150651</v>
      </c>
      <c r="G28" s="21"/>
      <c r="H28" s="21">
        <v>12938894</v>
      </c>
      <c r="I28" s="21">
        <v>13027364</v>
      </c>
      <c r="J28" s="21">
        <v>25966258</v>
      </c>
      <c r="K28" s="21">
        <v>19461527</v>
      </c>
      <c r="L28" s="21">
        <v>13143603</v>
      </c>
      <c r="M28" s="21">
        <v>17282361</v>
      </c>
      <c r="N28" s="21">
        <v>49887491</v>
      </c>
      <c r="O28" s="21"/>
      <c r="P28" s="21"/>
      <c r="Q28" s="21"/>
      <c r="R28" s="21"/>
      <c r="S28" s="21"/>
      <c r="T28" s="21"/>
      <c r="U28" s="21"/>
      <c r="V28" s="21"/>
      <c r="W28" s="21">
        <v>75853749</v>
      </c>
      <c r="X28" s="21"/>
      <c r="Y28" s="21">
        <v>75853749</v>
      </c>
      <c r="Z28" s="6"/>
      <c r="AA28" s="19">
        <v>265150651</v>
      </c>
    </row>
    <row r="29" spans="1:27" ht="13.5">
      <c r="A29" s="56" t="s">
        <v>55</v>
      </c>
      <c r="B29" s="3"/>
      <c r="C29" s="19">
        <v>17209582</v>
      </c>
      <c r="D29" s="19"/>
      <c r="E29" s="20">
        <v>1819450</v>
      </c>
      <c r="F29" s="21">
        <v>1819450</v>
      </c>
      <c r="G29" s="21"/>
      <c r="H29" s="21"/>
      <c r="I29" s="21"/>
      <c r="J29" s="21"/>
      <c r="K29" s="21"/>
      <c r="L29" s="21"/>
      <c r="M29" s="21">
        <v>3256554</v>
      </c>
      <c r="N29" s="21">
        <v>3256554</v>
      </c>
      <c r="O29" s="21"/>
      <c r="P29" s="21"/>
      <c r="Q29" s="21"/>
      <c r="R29" s="21"/>
      <c r="S29" s="21"/>
      <c r="T29" s="21"/>
      <c r="U29" s="21"/>
      <c r="V29" s="21"/>
      <c r="W29" s="21">
        <v>3256554</v>
      </c>
      <c r="X29" s="21"/>
      <c r="Y29" s="21">
        <v>3256554</v>
      </c>
      <c r="Z29" s="6"/>
      <c r="AA29" s="28">
        <v>1819450</v>
      </c>
    </row>
    <row r="30" spans="1:27" ht="13.5">
      <c r="A30" s="56" t="s">
        <v>56</v>
      </c>
      <c r="B30" s="3"/>
      <c r="C30" s="22"/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7" t="s">
        <v>57</v>
      </c>
      <c r="B31" s="3"/>
      <c r="C31" s="19"/>
      <c r="D31" s="19"/>
      <c r="E31" s="20">
        <v>300000</v>
      </c>
      <c r="F31" s="21">
        <v>300000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300000</v>
      </c>
    </row>
    <row r="32" spans="1:27" ht="13.5">
      <c r="A32" s="58" t="s">
        <v>58</v>
      </c>
      <c r="B32" s="3"/>
      <c r="C32" s="25">
        <f aca="true" t="shared" si="5" ref="C32:Y32">SUM(C28:C31)</f>
        <v>149322471</v>
      </c>
      <c r="D32" s="25">
        <f>SUM(D28:D31)</f>
        <v>0</v>
      </c>
      <c r="E32" s="26">
        <f t="shared" si="5"/>
        <v>269974228</v>
      </c>
      <c r="F32" s="27">
        <f t="shared" si="5"/>
        <v>269974228</v>
      </c>
      <c r="G32" s="27">
        <f t="shared" si="5"/>
        <v>0</v>
      </c>
      <c r="H32" s="27">
        <f t="shared" si="5"/>
        <v>12938894</v>
      </c>
      <c r="I32" s="27">
        <f t="shared" si="5"/>
        <v>13027364</v>
      </c>
      <c r="J32" s="27">
        <f t="shared" si="5"/>
        <v>25966258</v>
      </c>
      <c r="K32" s="27">
        <f t="shared" si="5"/>
        <v>19461527</v>
      </c>
      <c r="L32" s="27">
        <f t="shared" si="5"/>
        <v>13143603</v>
      </c>
      <c r="M32" s="27">
        <f t="shared" si="5"/>
        <v>20538915</v>
      </c>
      <c r="N32" s="27">
        <f t="shared" si="5"/>
        <v>53144045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79110303</v>
      </c>
      <c r="X32" s="27">
        <f t="shared" si="5"/>
        <v>0</v>
      </c>
      <c r="Y32" s="27">
        <f t="shared" si="5"/>
        <v>79110303</v>
      </c>
      <c r="Z32" s="13">
        <f>+IF(X32&lt;&gt;0,+(Y32/X32)*100,0)</f>
        <v>0</v>
      </c>
      <c r="AA32" s="31">
        <f>SUM(AA28:AA31)</f>
        <v>269974228</v>
      </c>
    </row>
    <row r="33" spans="1:27" ht="13.5">
      <c r="A33" s="59" t="s">
        <v>59</v>
      </c>
      <c r="B33" s="3" t="s">
        <v>60</v>
      </c>
      <c r="C33" s="19">
        <v>81851117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31094235</v>
      </c>
      <c r="D35" s="19"/>
      <c r="E35" s="20">
        <v>138451120</v>
      </c>
      <c r="F35" s="21">
        <v>138451120</v>
      </c>
      <c r="G35" s="21">
        <v>119352</v>
      </c>
      <c r="H35" s="21">
        <v>6319988</v>
      </c>
      <c r="I35" s="21">
        <v>321935</v>
      </c>
      <c r="J35" s="21">
        <v>6761275</v>
      </c>
      <c r="K35" s="21">
        <v>5618877</v>
      </c>
      <c r="L35" s="21">
        <v>9495833</v>
      </c>
      <c r="M35" s="21">
        <v>27602646</v>
      </c>
      <c r="N35" s="21">
        <v>42717356</v>
      </c>
      <c r="O35" s="21"/>
      <c r="P35" s="21"/>
      <c r="Q35" s="21"/>
      <c r="R35" s="21"/>
      <c r="S35" s="21"/>
      <c r="T35" s="21"/>
      <c r="U35" s="21"/>
      <c r="V35" s="21"/>
      <c r="W35" s="21">
        <v>49478631</v>
      </c>
      <c r="X35" s="21"/>
      <c r="Y35" s="21">
        <v>49478631</v>
      </c>
      <c r="Z35" s="6"/>
      <c r="AA35" s="28">
        <v>138451120</v>
      </c>
    </row>
    <row r="36" spans="1:27" ht="13.5">
      <c r="A36" s="60" t="s">
        <v>64</v>
      </c>
      <c r="B36" s="10"/>
      <c r="C36" s="61">
        <f aca="true" t="shared" si="6" ref="C36:Y36">SUM(C32:C35)</f>
        <v>262267823</v>
      </c>
      <c r="D36" s="61">
        <f>SUM(D32:D35)</f>
        <v>0</v>
      </c>
      <c r="E36" s="62">
        <f t="shared" si="6"/>
        <v>408425348</v>
      </c>
      <c r="F36" s="63">
        <f t="shared" si="6"/>
        <v>408425348</v>
      </c>
      <c r="G36" s="63">
        <f t="shared" si="6"/>
        <v>119352</v>
      </c>
      <c r="H36" s="63">
        <f t="shared" si="6"/>
        <v>19258882</v>
      </c>
      <c r="I36" s="63">
        <f t="shared" si="6"/>
        <v>13349299</v>
      </c>
      <c r="J36" s="63">
        <f t="shared" si="6"/>
        <v>32727533</v>
      </c>
      <c r="K36" s="63">
        <f t="shared" si="6"/>
        <v>25080404</v>
      </c>
      <c r="L36" s="63">
        <f t="shared" si="6"/>
        <v>22639436</v>
      </c>
      <c r="M36" s="63">
        <f t="shared" si="6"/>
        <v>48141561</v>
      </c>
      <c r="N36" s="63">
        <f t="shared" si="6"/>
        <v>95861401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128588934</v>
      </c>
      <c r="X36" s="63">
        <f t="shared" si="6"/>
        <v>0</v>
      </c>
      <c r="Y36" s="63">
        <f t="shared" si="6"/>
        <v>128588934</v>
      </c>
      <c r="Z36" s="64">
        <f>+IF(X36&lt;&gt;0,+(Y36/X36)*100,0)</f>
        <v>0</v>
      </c>
      <c r="AA36" s="65">
        <f>SUM(AA32:AA35)</f>
        <v>408425348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13496393</v>
      </c>
      <c r="D5" s="16">
        <f>SUM(D6:D8)</f>
        <v>0</v>
      </c>
      <c r="E5" s="17">
        <f t="shared" si="0"/>
        <v>2553000</v>
      </c>
      <c r="F5" s="18">
        <f t="shared" si="0"/>
        <v>2553000</v>
      </c>
      <c r="G5" s="18">
        <f t="shared" si="0"/>
        <v>24997</v>
      </c>
      <c r="H5" s="18">
        <f t="shared" si="0"/>
        <v>202982</v>
      </c>
      <c r="I5" s="18">
        <f t="shared" si="0"/>
        <v>143727</v>
      </c>
      <c r="J5" s="18">
        <f t="shared" si="0"/>
        <v>371706</v>
      </c>
      <c r="K5" s="18">
        <f t="shared" si="0"/>
        <v>32132</v>
      </c>
      <c r="L5" s="18">
        <f t="shared" si="0"/>
        <v>616545</v>
      </c>
      <c r="M5" s="18">
        <f t="shared" si="0"/>
        <v>69355</v>
      </c>
      <c r="N5" s="18">
        <f t="shared" si="0"/>
        <v>718032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1089738</v>
      </c>
      <c r="X5" s="18">
        <f t="shared" si="0"/>
        <v>1743000</v>
      </c>
      <c r="Y5" s="18">
        <f t="shared" si="0"/>
        <v>-653262</v>
      </c>
      <c r="Z5" s="4">
        <f>+IF(X5&lt;&gt;0,+(Y5/X5)*100,0)</f>
        <v>-37.47917383820998</v>
      </c>
      <c r="AA5" s="16">
        <f>SUM(AA6:AA8)</f>
        <v>2553000</v>
      </c>
    </row>
    <row r="6" spans="1:27" ht="13.5">
      <c r="A6" s="5" t="s">
        <v>32</v>
      </c>
      <c r="B6" s="3"/>
      <c r="C6" s="19">
        <v>630688</v>
      </c>
      <c r="D6" s="19"/>
      <c r="E6" s="20">
        <v>265000</v>
      </c>
      <c r="F6" s="21">
        <v>265000</v>
      </c>
      <c r="G6" s="21"/>
      <c r="H6" s="21"/>
      <c r="I6" s="21"/>
      <c r="J6" s="21"/>
      <c r="K6" s="21"/>
      <c r="L6" s="21">
        <v>472794</v>
      </c>
      <c r="M6" s="21">
        <v>24047</v>
      </c>
      <c r="N6" s="21">
        <v>496841</v>
      </c>
      <c r="O6" s="21"/>
      <c r="P6" s="21"/>
      <c r="Q6" s="21"/>
      <c r="R6" s="21"/>
      <c r="S6" s="21"/>
      <c r="T6" s="21"/>
      <c r="U6" s="21"/>
      <c r="V6" s="21"/>
      <c r="W6" s="21">
        <v>496841</v>
      </c>
      <c r="X6" s="21">
        <v>265000</v>
      </c>
      <c r="Y6" s="21">
        <v>231841</v>
      </c>
      <c r="Z6" s="6">
        <v>87.49</v>
      </c>
      <c r="AA6" s="28">
        <v>265000</v>
      </c>
    </row>
    <row r="7" spans="1:27" ht="13.5">
      <c r="A7" s="5" t="s">
        <v>33</v>
      </c>
      <c r="B7" s="3"/>
      <c r="C7" s="22">
        <v>214446</v>
      </c>
      <c r="D7" s="22"/>
      <c r="E7" s="23">
        <v>140000</v>
      </c>
      <c r="F7" s="24">
        <v>140000</v>
      </c>
      <c r="G7" s="24"/>
      <c r="H7" s="24"/>
      <c r="I7" s="24">
        <v>10868</v>
      </c>
      <c r="J7" s="24">
        <v>10868</v>
      </c>
      <c r="K7" s="24">
        <v>33450</v>
      </c>
      <c r="L7" s="24">
        <v>14709</v>
      </c>
      <c r="M7" s="24"/>
      <c r="N7" s="24">
        <v>48159</v>
      </c>
      <c r="O7" s="24"/>
      <c r="P7" s="24"/>
      <c r="Q7" s="24"/>
      <c r="R7" s="24"/>
      <c r="S7" s="24"/>
      <c r="T7" s="24"/>
      <c r="U7" s="24"/>
      <c r="V7" s="24"/>
      <c r="W7" s="24">
        <v>59027</v>
      </c>
      <c r="X7" s="24">
        <v>100000</v>
      </c>
      <c r="Y7" s="24">
        <v>-40973</v>
      </c>
      <c r="Z7" s="7">
        <v>-40.97</v>
      </c>
      <c r="AA7" s="29">
        <v>140000</v>
      </c>
    </row>
    <row r="8" spans="1:27" ht="13.5">
      <c r="A8" s="5" t="s">
        <v>34</v>
      </c>
      <c r="B8" s="3"/>
      <c r="C8" s="19">
        <v>12651259</v>
      </c>
      <c r="D8" s="19"/>
      <c r="E8" s="20">
        <v>2148000</v>
      </c>
      <c r="F8" s="21">
        <v>2148000</v>
      </c>
      <c r="G8" s="21">
        <v>24997</v>
      </c>
      <c r="H8" s="21">
        <v>202982</v>
      </c>
      <c r="I8" s="21">
        <v>132859</v>
      </c>
      <c r="J8" s="21">
        <v>360838</v>
      </c>
      <c r="K8" s="21">
        <v>-1318</v>
      </c>
      <c r="L8" s="21">
        <v>129042</v>
      </c>
      <c r="M8" s="21">
        <v>45308</v>
      </c>
      <c r="N8" s="21">
        <v>173032</v>
      </c>
      <c r="O8" s="21"/>
      <c r="P8" s="21"/>
      <c r="Q8" s="21"/>
      <c r="R8" s="21"/>
      <c r="S8" s="21"/>
      <c r="T8" s="21"/>
      <c r="U8" s="21"/>
      <c r="V8" s="21"/>
      <c r="W8" s="21">
        <v>533870</v>
      </c>
      <c r="X8" s="21">
        <v>1378000</v>
      </c>
      <c r="Y8" s="21">
        <v>-844130</v>
      </c>
      <c r="Z8" s="6">
        <v>-61.26</v>
      </c>
      <c r="AA8" s="28">
        <v>2148000</v>
      </c>
    </row>
    <row r="9" spans="1:27" ht="13.5">
      <c r="A9" s="2" t="s">
        <v>35</v>
      </c>
      <c r="B9" s="3"/>
      <c r="C9" s="16">
        <f aca="true" t="shared" si="1" ref="C9:Y9">SUM(C10:C14)</f>
        <v>11376137</v>
      </c>
      <c r="D9" s="16">
        <f>SUM(D10:D14)</f>
        <v>0</v>
      </c>
      <c r="E9" s="17">
        <f t="shared" si="1"/>
        <v>14150000</v>
      </c>
      <c r="F9" s="18">
        <f t="shared" si="1"/>
        <v>14150000</v>
      </c>
      <c r="G9" s="18">
        <f t="shared" si="1"/>
        <v>0</v>
      </c>
      <c r="H9" s="18">
        <f t="shared" si="1"/>
        <v>2903267</v>
      </c>
      <c r="I9" s="18">
        <f t="shared" si="1"/>
        <v>3608226</v>
      </c>
      <c r="J9" s="18">
        <f t="shared" si="1"/>
        <v>6511493</v>
      </c>
      <c r="K9" s="18">
        <f t="shared" si="1"/>
        <v>376391</v>
      </c>
      <c r="L9" s="18">
        <f t="shared" si="1"/>
        <v>544972</v>
      </c>
      <c r="M9" s="18">
        <f t="shared" si="1"/>
        <v>34608</v>
      </c>
      <c r="N9" s="18">
        <f t="shared" si="1"/>
        <v>955971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7467464</v>
      </c>
      <c r="X9" s="18">
        <f t="shared" si="1"/>
        <v>11250000</v>
      </c>
      <c r="Y9" s="18">
        <f t="shared" si="1"/>
        <v>-3782536</v>
      </c>
      <c r="Z9" s="4">
        <f>+IF(X9&lt;&gt;0,+(Y9/X9)*100,0)</f>
        <v>-33.62254222222222</v>
      </c>
      <c r="AA9" s="30">
        <f>SUM(AA10:AA14)</f>
        <v>14150000</v>
      </c>
    </row>
    <row r="10" spans="1:27" ht="13.5">
      <c r="A10" s="5" t="s">
        <v>36</v>
      </c>
      <c r="B10" s="3"/>
      <c r="C10" s="19">
        <v>5825875</v>
      </c>
      <c r="D10" s="19"/>
      <c r="E10" s="20">
        <v>4220000</v>
      </c>
      <c r="F10" s="21">
        <v>4220000</v>
      </c>
      <c r="G10" s="21"/>
      <c r="H10" s="21">
        <v>559</v>
      </c>
      <c r="I10" s="21">
        <v>-559</v>
      </c>
      <c r="J10" s="21"/>
      <c r="K10" s="21">
        <v>5437</v>
      </c>
      <c r="L10" s="21">
        <v>118560</v>
      </c>
      <c r="M10" s="21">
        <v>5534</v>
      </c>
      <c r="N10" s="21">
        <v>129531</v>
      </c>
      <c r="O10" s="21"/>
      <c r="P10" s="21"/>
      <c r="Q10" s="21"/>
      <c r="R10" s="21"/>
      <c r="S10" s="21"/>
      <c r="T10" s="21"/>
      <c r="U10" s="21"/>
      <c r="V10" s="21"/>
      <c r="W10" s="21">
        <v>129531</v>
      </c>
      <c r="X10" s="21">
        <v>3220000</v>
      </c>
      <c r="Y10" s="21">
        <v>-3090469</v>
      </c>
      <c r="Z10" s="6">
        <v>-95.98</v>
      </c>
      <c r="AA10" s="28">
        <v>4220000</v>
      </c>
    </row>
    <row r="11" spans="1:27" ht="13.5">
      <c r="A11" s="5" t="s">
        <v>37</v>
      </c>
      <c r="B11" s="3"/>
      <c r="C11" s="19">
        <v>4343333</v>
      </c>
      <c r="D11" s="19"/>
      <c r="E11" s="20">
        <v>7824000</v>
      </c>
      <c r="F11" s="21">
        <v>7824000</v>
      </c>
      <c r="G11" s="21"/>
      <c r="H11" s="21">
        <v>2902708</v>
      </c>
      <c r="I11" s="21">
        <v>3019059</v>
      </c>
      <c r="J11" s="21">
        <v>5921767</v>
      </c>
      <c r="K11" s="21">
        <v>336309</v>
      </c>
      <c r="L11" s="21">
        <v>396013</v>
      </c>
      <c r="M11" s="21">
        <v>29074</v>
      </c>
      <c r="N11" s="21">
        <v>761396</v>
      </c>
      <c r="O11" s="21"/>
      <c r="P11" s="21"/>
      <c r="Q11" s="21"/>
      <c r="R11" s="21"/>
      <c r="S11" s="21"/>
      <c r="T11" s="21"/>
      <c r="U11" s="21"/>
      <c r="V11" s="21"/>
      <c r="W11" s="21">
        <v>6683163</v>
      </c>
      <c r="X11" s="21">
        <v>5924000</v>
      </c>
      <c r="Y11" s="21">
        <v>759163</v>
      </c>
      <c r="Z11" s="6">
        <v>12.82</v>
      </c>
      <c r="AA11" s="28">
        <v>7824000</v>
      </c>
    </row>
    <row r="12" spans="1:27" ht="13.5">
      <c r="A12" s="5" t="s">
        <v>38</v>
      </c>
      <c r="B12" s="3"/>
      <c r="C12" s="19">
        <v>1206929</v>
      </c>
      <c r="D12" s="19"/>
      <c r="E12" s="20">
        <v>2106000</v>
      </c>
      <c r="F12" s="21">
        <v>2106000</v>
      </c>
      <c r="G12" s="21"/>
      <c r="H12" s="21"/>
      <c r="I12" s="21">
        <v>589726</v>
      </c>
      <c r="J12" s="21">
        <v>589726</v>
      </c>
      <c r="K12" s="21">
        <v>34645</v>
      </c>
      <c r="L12" s="21">
        <v>30399</v>
      </c>
      <c r="M12" s="21"/>
      <c r="N12" s="21">
        <v>65044</v>
      </c>
      <c r="O12" s="21"/>
      <c r="P12" s="21"/>
      <c r="Q12" s="21"/>
      <c r="R12" s="21"/>
      <c r="S12" s="21"/>
      <c r="T12" s="21"/>
      <c r="U12" s="21"/>
      <c r="V12" s="21"/>
      <c r="W12" s="21">
        <v>654770</v>
      </c>
      <c r="X12" s="21">
        <v>2106000</v>
      </c>
      <c r="Y12" s="21">
        <v>-1451230</v>
      </c>
      <c r="Z12" s="6">
        <v>-68.91</v>
      </c>
      <c r="AA12" s="28">
        <v>2106000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16368864</v>
      </c>
      <c r="D15" s="16">
        <f>SUM(D16:D18)</f>
        <v>0</v>
      </c>
      <c r="E15" s="17">
        <f t="shared" si="2"/>
        <v>12577000</v>
      </c>
      <c r="F15" s="18">
        <f t="shared" si="2"/>
        <v>12577000</v>
      </c>
      <c r="G15" s="18">
        <f t="shared" si="2"/>
        <v>0</v>
      </c>
      <c r="H15" s="18">
        <f t="shared" si="2"/>
        <v>3404507</v>
      </c>
      <c r="I15" s="18">
        <f t="shared" si="2"/>
        <v>4757172</v>
      </c>
      <c r="J15" s="18">
        <f t="shared" si="2"/>
        <v>8161679</v>
      </c>
      <c r="K15" s="18">
        <f t="shared" si="2"/>
        <v>855622</v>
      </c>
      <c r="L15" s="18">
        <f t="shared" si="2"/>
        <v>640862</v>
      </c>
      <c r="M15" s="18">
        <f t="shared" si="2"/>
        <v>951051</v>
      </c>
      <c r="N15" s="18">
        <f t="shared" si="2"/>
        <v>2447535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10609214</v>
      </c>
      <c r="X15" s="18">
        <f t="shared" si="2"/>
        <v>6892000</v>
      </c>
      <c r="Y15" s="18">
        <f t="shared" si="2"/>
        <v>3717214</v>
      </c>
      <c r="Z15" s="4">
        <f>+IF(X15&lt;&gt;0,+(Y15/X15)*100,0)</f>
        <v>53.93520023215322</v>
      </c>
      <c r="AA15" s="30">
        <f>SUM(AA16:AA18)</f>
        <v>12577000</v>
      </c>
    </row>
    <row r="16" spans="1:27" ht="13.5">
      <c r="A16" s="5" t="s">
        <v>42</v>
      </c>
      <c r="B16" s="3"/>
      <c r="C16" s="19">
        <v>36214</v>
      </c>
      <c r="D16" s="19"/>
      <c r="E16" s="20">
        <v>125000</v>
      </c>
      <c r="F16" s="21">
        <v>125000</v>
      </c>
      <c r="G16" s="21"/>
      <c r="H16" s="21"/>
      <c r="I16" s="21"/>
      <c r="J16" s="21"/>
      <c r="K16" s="21"/>
      <c r="L16" s="21">
        <v>32383</v>
      </c>
      <c r="M16" s="21"/>
      <c r="N16" s="21">
        <v>32383</v>
      </c>
      <c r="O16" s="21"/>
      <c r="P16" s="21"/>
      <c r="Q16" s="21"/>
      <c r="R16" s="21"/>
      <c r="S16" s="21"/>
      <c r="T16" s="21"/>
      <c r="U16" s="21"/>
      <c r="V16" s="21"/>
      <c r="W16" s="21">
        <v>32383</v>
      </c>
      <c r="X16" s="21">
        <v>125000</v>
      </c>
      <c r="Y16" s="21">
        <v>-92617</v>
      </c>
      <c r="Z16" s="6">
        <v>-74.09</v>
      </c>
      <c r="AA16" s="28">
        <v>125000</v>
      </c>
    </row>
    <row r="17" spans="1:27" ht="13.5">
      <c r="A17" s="5" t="s">
        <v>43</v>
      </c>
      <c r="B17" s="3"/>
      <c r="C17" s="19">
        <v>16332650</v>
      </c>
      <c r="D17" s="19"/>
      <c r="E17" s="20">
        <v>12452000</v>
      </c>
      <c r="F17" s="21">
        <v>12452000</v>
      </c>
      <c r="G17" s="21"/>
      <c r="H17" s="21">
        <v>3404507</v>
      </c>
      <c r="I17" s="21">
        <v>4757172</v>
      </c>
      <c r="J17" s="21">
        <v>8161679</v>
      </c>
      <c r="K17" s="21">
        <v>855622</v>
      </c>
      <c r="L17" s="21">
        <v>608479</v>
      </c>
      <c r="M17" s="21">
        <v>951051</v>
      </c>
      <c r="N17" s="21">
        <v>2415152</v>
      </c>
      <c r="O17" s="21"/>
      <c r="P17" s="21"/>
      <c r="Q17" s="21"/>
      <c r="R17" s="21"/>
      <c r="S17" s="21"/>
      <c r="T17" s="21"/>
      <c r="U17" s="21"/>
      <c r="V17" s="21"/>
      <c r="W17" s="21">
        <v>10576831</v>
      </c>
      <c r="X17" s="21">
        <v>6767000</v>
      </c>
      <c r="Y17" s="21">
        <v>3809831</v>
      </c>
      <c r="Z17" s="6">
        <v>56.3</v>
      </c>
      <c r="AA17" s="28">
        <v>12452000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44720369</v>
      </c>
      <c r="D19" s="16">
        <f>SUM(D20:D23)</f>
        <v>0</v>
      </c>
      <c r="E19" s="17">
        <f t="shared" si="3"/>
        <v>53111545</v>
      </c>
      <c r="F19" s="18">
        <f t="shared" si="3"/>
        <v>53111545</v>
      </c>
      <c r="G19" s="18">
        <f t="shared" si="3"/>
        <v>138340</v>
      </c>
      <c r="H19" s="18">
        <f t="shared" si="3"/>
        <v>2531129</v>
      </c>
      <c r="I19" s="18">
        <f t="shared" si="3"/>
        <v>3014759</v>
      </c>
      <c r="J19" s="18">
        <f t="shared" si="3"/>
        <v>5684228</v>
      </c>
      <c r="K19" s="18">
        <f t="shared" si="3"/>
        <v>929565</v>
      </c>
      <c r="L19" s="18">
        <f t="shared" si="3"/>
        <v>2673616</v>
      </c>
      <c r="M19" s="18">
        <f t="shared" si="3"/>
        <v>1624259</v>
      </c>
      <c r="N19" s="18">
        <f t="shared" si="3"/>
        <v>5227440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10911668</v>
      </c>
      <c r="X19" s="18">
        <f t="shared" si="3"/>
        <v>23211545</v>
      </c>
      <c r="Y19" s="18">
        <f t="shared" si="3"/>
        <v>-12299877</v>
      </c>
      <c r="Z19" s="4">
        <f>+IF(X19&lt;&gt;0,+(Y19/X19)*100,0)</f>
        <v>-52.99034165972149</v>
      </c>
      <c r="AA19" s="30">
        <f>SUM(AA20:AA23)</f>
        <v>53111545</v>
      </c>
    </row>
    <row r="20" spans="1:27" ht="13.5">
      <c r="A20" s="5" t="s">
        <v>46</v>
      </c>
      <c r="B20" s="3"/>
      <c r="C20" s="19">
        <v>20717174</v>
      </c>
      <c r="D20" s="19"/>
      <c r="E20" s="20">
        <v>20680000</v>
      </c>
      <c r="F20" s="21">
        <v>20680000</v>
      </c>
      <c r="G20" s="21">
        <v>138340</v>
      </c>
      <c r="H20" s="21">
        <v>1334448</v>
      </c>
      <c r="I20" s="21">
        <v>131093</v>
      </c>
      <c r="J20" s="21">
        <v>1603881</v>
      </c>
      <c r="K20" s="21">
        <v>411114</v>
      </c>
      <c r="L20" s="21">
        <v>960136</v>
      </c>
      <c r="M20" s="21">
        <v>398283</v>
      </c>
      <c r="N20" s="21">
        <v>1769533</v>
      </c>
      <c r="O20" s="21"/>
      <c r="P20" s="21"/>
      <c r="Q20" s="21"/>
      <c r="R20" s="21"/>
      <c r="S20" s="21"/>
      <c r="T20" s="21"/>
      <c r="U20" s="21"/>
      <c r="V20" s="21"/>
      <c r="W20" s="21">
        <v>3373414</v>
      </c>
      <c r="X20" s="21">
        <v>7980000</v>
      </c>
      <c r="Y20" s="21">
        <v>-4606586</v>
      </c>
      <c r="Z20" s="6">
        <v>-57.73</v>
      </c>
      <c r="AA20" s="28">
        <v>20680000</v>
      </c>
    </row>
    <row r="21" spans="1:27" ht="13.5">
      <c r="A21" s="5" t="s">
        <v>47</v>
      </c>
      <c r="B21" s="3"/>
      <c r="C21" s="19">
        <v>7340918</v>
      </c>
      <c r="D21" s="19"/>
      <c r="E21" s="20">
        <v>16430000</v>
      </c>
      <c r="F21" s="21">
        <v>16430000</v>
      </c>
      <c r="G21" s="21"/>
      <c r="H21" s="21">
        <v>407974</v>
      </c>
      <c r="I21" s="21">
        <v>1654013</v>
      </c>
      <c r="J21" s="21">
        <v>2061987</v>
      </c>
      <c r="K21" s="21">
        <v>171321</v>
      </c>
      <c r="L21" s="21">
        <v>497752</v>
      </c>
      <c r="M21" s="21">
        <v>496842</v>
      </c>
      <c r="N21" s="21">
        <v>1165915</v>
      </c>
      <c r="O21" s="21"/>
      <c r="P21" s="21"/>
      <c r="Q21" s="21"/>
      <c r="R21" s="21"/>
      <c r="S21" s="21"/>
      <c r="T21" s="21"/>
      <c r="U21" s="21"/>
      <c r="V21" s="21"/>
      <c r="W21" s="21">
        <v>3227902</v>
      </c>
      <c r="X21" s="21">
        <v>7180000</v>
      </c>
      <c r="Y21" s="21">
        <v>-3952098</v>
      </c>
      <c r="Z21" s="6">
        <v>-55.04</v>
      </c>
      <c r="AA21" s="28">
        <v>16430000</v>
      </c>
    </row>
    <row r="22" spans="1:27" ht="13.5">
      <c r="A22" s="5" t="s">
        <v>48</v>
      </c>
      <c r="B22" s="3"/>
      <c r="C22" s="22">
        <v>13504542</v>
      </c>
      <c r="D22" s="22"/>
      <c r="E22" s="23">
        <v>13951545</v>
      </c>
      <c r="F22" s="24">
        <v>13951545</v>
      </c>
      <c r="G22" s="24"/>
      <c r="H22" s="24"/>
      <c r="I22" s="24">
        <v>1229653</v>
      </c>
      <c r="J22" s="24">
        <v>1229653</v>
      </c>
      <c r="K22" s="24">
        <v>-111290</v>
      </c>
      <c r="L22" s="24">
        <v>1215728</v>
      </c>
      <c r="M22" s="24">
        <v>729134</v>
      </c>
      <c r="N22" s="24">
        <v>1833572</v>
      </c>
      <c r="O22" s="24"/>
      <c r="P22" s="24"/>
      <c r="Q22" s="24"/>
      <c r="R22" s="24"/>
      <c r="S22" s="24"/>
      <c r="T22" s="24"/>
      <c r="U22" s="24"/>
      <c r="V22" s="24"/>
      <c r="W22" s="24">
        <v>3063225</v>
      </c>
      <c r="X22" s="24">
        <v>7201545</v>
      </c>
      <c r="Y22" s="24">
        <v>-4138320</v>
      </c>
      <c r="Z22" s="7">
        <v>-57.46</v>
      </c>
      <c r="AA22" s="29">
        <v>13951545</v>
      </c>
    </row>
    <row r="23" spans="1:27" ht="13.5">
      <c r="A23" s="5" t="s">
        <v>49</v>
      </c>
      <c r="B23" s="3"/>
      <c r="C23" s="19">
        <v>3157735</v>
      </c>
      <c r="D23" s="19"/>
      <c r="E23" s="20">
        <v>2050000</v>
      </c>
      <c r="F23" s="21">
        <v>2050000</v>
      </c>
      <c r="G23" s="21"/>
      <c r="H23" s="21">
        <v>788707</v>
      </c>
      <c r="I23" s="21"/>
      <c r="J23" s="21">
        <v>788707</v>
      </c>
      <c r="K23" s="21">
        <v>458420</v>
      </c>
      <c r="L23" s="21"/>
      <c r="M23" s="21"/>
      <c r="N23" s="21">
        <v>458420</v>
      </c>
      <c r="O23" s="21"/>
      <c r="P23" s="21"/>
      <c r="Q23" s="21"/>
      <c r="R23" s="21"/>
      <c r="S23" s="21"/>
      <c r="T23" s="21"/>
      <c r="U23" s="21"/>
      <c r="V23" s="21"/>
      <c r="W23" s="21">
        <v>1247127</v>
      </c>
      <c r="X23" s="21">
        <v>850000</v>
      </c>
      <c r="Y23" s="21">
        <v>397127</v>
      </c>
      <c r="Z23" s="6">
        <v>46.72</v>
      </c>
      <c r="AA23" s="28">
        <v>2050000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85961763</v>
      </c>
      <c r="D25" s="50">
        <f>+D5+D9+D15+D19+D24</f>
        <v>0</v>
      </c>
      <c r="E25" s="51">
        <f t="shared" si="4"/>
        <v>82391545</v>
      </c>
      <c r="F25" s="52">
        <f t="shared" si="4"/>
        <v>82391545</v>
      </c>
      <c r="G25" s="52">
        <f t="shared" si="4"/>
        <v>163337</v>
      </c>
      <c r="H25" s="52">
        <f t="shared" si="4"/>
        <v>9041885</v>
      </c>
      <c r="I25" s="52">
        <f t="shared" si="4"/>
        <v>11523884</v>
      </c>
      <c r="J25" s="52">
        <f t="shared" si="4"/>
        <v>20729106</v>
      </c>
      <c r="K25" s="52">
        <f t="shared" si="4"/>
        <v>2193710</v>
      </c>
      <c r="L25" s="52">
        <f t="shared" si="4"/>
        <v>4475995</v>
      </c>
      <c r="M25" s="52">
        <f t="shared" si="4"/>
        <v>2679273</v>
      </c>
      <c r="N25" s="52">
        <f t="shared" si="4"/>
        <v>9348978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30078084</v>
      </c>
      <c r="X25" s="52">
        <f t="shared" si="4"/>
        <v>43096545</v>
      </c>
      <c r="Y25" s="52">
        <f t="shared" si="4"/>
        <v>-13018461</v>
      </c>
      <c r="Z25" s="53">
        <f>+IF(X25&lt;&gt;0,+(Y25/X25)*100,0)</f>
        <v>-30.207667459189597</v>
      </c>
      <c r="AA25" s="54">
        <f>+AA5+AA9+AA15+AA19+AA24</f>
        <v>82391545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35386110</v>
      </c>
      <c r="D28" s="19"/>
      <c r="E28" s="20">
        <v>28705000</v>
      </c>
      <c r="F28" s="21">
        <v>28705000</v>
      </c>
      <c r="G28" s="21"/>
      <c r="H28" s="21">
        <v>4206416</v>
      </c>
      <c r="I28" s="21">
        <v>4188016</v>
      </c>
      <c r="J28" s="21">
        <v>8394432</v>
      </c>
      <c r="K28" s="21">
        <v>345525</v>
      </c>
      <c r="L28" s="21">
        <v>1382983</v>
      </c>
      <c r="M28" s="21">
        <v>357258</v>
      </c>
      <c r="N28" s="21">
        <v>2085766</v>
      </c>
      <c r="O28" s="21"/>
      <c r="P28" s="21"/>
      <c r="Q28" s="21"/>
      <c r="R28" s="21"/>
      <c r="S28" s="21"/>
      <c r="T28" s="21"/>
      <c r="U28" s="21"/>
      <c r="V28" s="21"/>
      <c r="W28" s="21">
        <v>10480198</v>
      </c>
      <c r="X28" s="21"/>
      <c r="Y28" s="21">
        <v>10480198</v>
      </c>
      <c r="Z28" s="6"/>
      <c r="AA28" s="19">
        <v>28705000</v>
      </c>
    </row>
    <row r="29" spans="1:27" ht="13.5">
      <c r="A29" s="56" t="s">
        <v>55</v>
      </c>
      <c r="B29" s="3"/>
      <c r="C29" s="19">
        <v>87485</v>
      </c>
      <c r="D29" s="19"/>
      <c r="E29" s="20">
        <v>1450000</v>
      </c>
      <c r="F29" s="21">
        <v>1450000</v>
      </c>
      <c r="G29" s="21"/>
      <c r="H29" s="21"/>
      <c r="I29" s="21"/>
      <c r="J29" s="21"/>
      <c r="K29" s="21"/>
      <c r="L29" s="21">
        <v>118490</v>
      </c>
      <c r="M29" s="21"/>
      <c r="N29" s="21">
        <v>118490</v>
      </c>
      <c r="O29" s="21"/>
      <c r="P29" s="21"/>
      <c r="Q29" s="21"/>
      <c r="R29" s="21"/>
      <c r="S29" s="21"/>
      <c r="T29" s="21"/>
      <c r="U29" s="21"/>
      <c r="V29" s="21"/>
      <c r="W29" s="21">
        <v>118490</v>
      </c>
      <c r="X29" s="21"/>
      <c r="Y29" s="21">
        <v>118490</v>
      </c>
      <c r="Z29" s="6"/>
      <c r="AA29" s="28">
        <v>1450000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4300000</v>
      </c>
      <c r="F31" s="21">
        <v>4300000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4300000</v>
      </c>
    </row>
    <row r="32" spans="1:27" ht="13.5">
      <c r="A32" s="58" t="s">
        <v>58</v>
      </c>
      <c r="B32" s="3"/>
      <c r="C32" s="25">
        <f aca="true" t="shared" si="5" ref="C32:Y32">SUM(C28:C31)</f>
        <v>35473595</v>
      </c>
      <c r="D32" s="25">
        <f>SUM(D28:D31)</f>
        <v>0</v>
      </c>
      <c r="E32" s="26">
        <f t="shared" si="5"/>
        <v>34455000</v>
      </c>
      <c r="F32" s="27">
        <f t="shared" si="5"/>
        <v>34455000</v>
      </c>
      <c r="G32" s="27">
        <f t="shared" si="5"/>
        <v>0</v>
      </c>
      <c r="H32" s="27">
        <f t="shared" si="5"/>
        <v>4206416</v>
      </c>
      <c r="I32" s="27">
        <f t="shared" si="5"/>
        <v>4188016</v>
      </c>
      <c r="J32" s="27">
        <f t="shared" si="5"/>
        <v>8394432</v>
      </c>
      <c r="K32" s="27">
        <f t="shared" si="5"/>
        <v>345525</v>
      </c>
      <c r="L32" s="27">
        <f t="shared" si="5"/>
        <v>1501473</v>
      </c>
      <c r="M32" s="27">
        <f t="shared" si="5"/>
        <v>357258</v>
      </c>
      <c r="N32" s="27">
        <f t="shared" si="5"/>
        <v>2204256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10598688</v>
      </c>
      <c r="X32" s="27">
        <f t="shared" si="5"/>
        <v>0</v>
      </c>
      <c r="Y32" s="27">
        <f t="shared" si="5"/>
        <v>10598688</v>
      </c>
      <c r="Z32" s="13">
        <f>+IF(X32&lt;&gt;0,+(Y32/X32)*100,0)</f>
        <v>0</v>
      </c>
      <c r="AA32" s="31">
        <f>SUM(AA28:AA31)</f>
        <v>34455000</v>
      </c>
    </row>
    <row r="33" spans="1:27" ht="13.5">
      <c r="A33" s="59" t="s">
        <v>59</v>
      </c>
      <c r="B33" s="3" t="s">
        <v>60</v>
      </c>
      <c r="C33" s="19">
        <v>1068216</v>
      </c>
      <c r="D33" s="19"/>
      <c r="E33" s="20">
        <v>8550000</v>
      </c>
      <c r="F33" s="21">
        <v>8550000</v>
      </c>
      <c r="G33" s="21"/>
      <c r="H33" s="21"/>
      <c r="I33" s="21">
        <v>30784</v>
      </c>
      <c r="J33" s="21">
        <v>30784</v>
      </c>
      <c r="K33" s="21">
        <v>114617</v>
      </c>
      <c r="L33" s="21">
        <v>28025</v>
      </c>
      <c r="M33" s="21">
        <v>95434</v>
      </c>
      <c r="N33" s="21">
        <v>238076</v>
      </c>
      <c r="O33" s="21"/>
      <c r="P33" s="21"/>
      <c r="Q33" s="21"/>
      <c r="R33" s="21"/>
      <c r="S33" s="21"/>
      <c r="T33" s="21"/>
      <c r="U33" s="21"/>
      <c r="V33" s="21"/>
      <c r="W33" s="21">
        <v>268860</v>
      </c>
      <c r="X33" s="21"/>
      <c r="Y33" s="21">
        <v>268860</v>
      </c>
      <c r="Z33" s="6"/>
      <c r="AA33" s="28">
        <v>8550000</v>
      </c>
    </row>
    <row r="34" spans="1:27" ht="13.5">
      <c r="A34" s="59" t="s">
        <v>61</v>
      </c>
      <c r="B34" s="3" t="s">
        <v>62</v>
      </c>
      <c r="C34" s="19">
        <v>35918716</v>
      </c>
      <c r="D34" s="19"/>
      <c r="E34" s="20">
        <v>24400000</v>
      </c>
      <c r="F34" s="21">
        <v>24400000</v>
      </c>
      <c r="G34" s="21">
        <v>138340</v>
      </c>
      <c r="H34" s="21">
        <v>4212522</v>
      </c>
      <c r="I34" s="21">
        <v>6259268</v>
      </c>
      <c r="J34" s="21">
        <v>10610130</v>
      </c>
      <c r="K34" s="21">
        <v>1207306</v>
      </c>
      <c r="L34" s="21">
        <v>1343088</v>
      </c>
      <c r="M34" s="21">
        <v>1329608</v>
      </c>
      <c r="N34" s="21">
        <v>3880002</v>
      </c>
      <c r="O34" s="21"/>
      <c r="P34" s="21"/>
      <c r="Q34" s="21"/>
      <c r="R34" s="21"/>
      <c r="S34" s="21"/>
      <c r="T34" s="21"/>
      <c r="U34" s="21"/>
      <c r="V34" s="21"/>
      <c r="W34" s="21">
        <v>14490132</v>
      </c>
      <c r="X34" s="21"/>
      <c r="Y34" s="21">
        <v>14490132</v>
      </c>
      <c r="Z34" s="6"/>
      <c r="AA34" s="28">
        <v>24400000</v>
      </c>
    </row>
    <row r="35" spans="1:27" ht="13.5">
      <c r="A35" s="59" t="s">
        <v>63</v>
      </c>
      <c r="B35" s="3"/>
      <c r="C35" s="19">
        <v>13501234</v>
      </c>
      <c r="D35" s="19"/>
      <c r="E35" s="20">
        <v>14986545</v>
      </c>
      <c r="F35" s="21">
        <v>14986545</v>
      </c>
      <c r="G35" s="21">
        <v>24997</v>
      </c>
      <c r="H35" s="21">
        <v>622947</v>
      </c>
      <c r="I35" s="21">
        <v>1045816</v>
      </c>
      <c r="J35" s="21">
        <v>1693760</v>
      </c>
      <c r="K35" s="21">
        <v>526262</v>
      </c>
      <c r="L35" s="21">
        <v>1603409</v>
      </c>
      <c r="M35" s="21">
        <v>896973</v>
      </c>
      <c r="N35" s="21">
        <v>3026644</v>
      </c>
      <c r="O35" s="21"/>
      <c r="P35" s="21"/>
      <c r="Q35" s="21"/>
      <c r="R35" s="21"/>
      <c r="S35" s="21"/>
      <c r="T35" s="21"/>
      <c r="U35" s="21"/>
      <c r="V35" s="21"/>
      <c r="W35" s="21">
        <v>4720404</v>
      </c>
      <c r="X35" s="21"/>
      <c r="Y35" s="21">
        <v>4720404</v>
      </c>
      <c r="Z35" s="6"/>
      <c r="AA35" s="28">
        <v>14986545</v>
      </c>
    </row>
    <row r="36" spans="1:27" ht="13.5">
      <c r="A36" s="60" t="s">
        <v>64</v>
      </c>
      <c r="B36" s="10"/>
      <c r="C36" s="61">
        <f aca="true" t="shared" si="6" ref="C36:Y36">SUM(C32:C35)</f>
        <v>85961761</v>
      </c>
      <c r="D36" s="61">
        <f>SUM(D32:D35)</f>
        <v>0</v>
      </c>
      <c r="E36" s="62">
        <f t="shared" si="6"/>
        <v>82391545</v>
      </c>
      <c r="F36" s="63">
        <f t="shared" si="6"/>
        <v>82391545</v>
      </c>
      <c r="G36" s="63">
        <f t="shared" si="6"/>
        <v>163337</v>
      </c>
      <c r="H36" s="63">
        <f t="shared" si="6"/>
        <v>9041885</v>
      </c>
      <c r="I36" s="63">
        <f t="shared" si="6"/>
        <v>11523884</v>
      </c>
      <c r="J36" s="63">
        <f t="shared" si="6"/>
        <v>20729106</v>
      </c>
      <c r="K36" s="63">
        <f t="shared" si="6"/>
        <v>2193710</v>
      </c>
      <c r="L36" s="63">
        <f t="shared" si="6"/>
        <v>4475995</v>
      </c>
      <c r="M36" s="63">
        <f t="shared" si="6"/>
        <v>2679273</v>
      </c>
      <c r="N36" s="63">
        <f t="shared" si="6"/>
        <v>9348978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30078084</v>
      </c>
      <c r="X36" s="63">
        <f t="shared" si="6"/>
        <v>0</v>
      </c>
      <c r="Y36" s="63">
        <f t="shared" si="6"/>
        <v>30078084</v>
      </c>
      <c r="Z36" s="64">
        <f>+IF(X36&lt;&gt;0,+(Y36/X36)*100,0)</f>
        <v>0</v>
      </c>
      <c r="AA36" s="65">
        <f>SUM(AA32:AA35)</f>
        <v>82391545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2278129</v>
      </c>
      <c r="D5" s="16">
        <f>SUM(D6:D8)</f>
        <v>0</v>
      </c>
      <c r="E5" s="17">
        <f t="shared" si="0"/>
        <v>2567000</v>
      </c>
      <c r="F5" s="18">
        <f t="shared" si="0"/>
        <v>2567000</v>
      </c>
      <c r="G5" s="18">
        <f t="shared" si="0"/>
        <v>0</v>
      </c>
      <c r="H5" s="18">
        <f t="shared" si="0"/>
        <v>323282</v>
      </c>
      <c r="I5" s="18">
        <f t="shared" si="0"/>
        <v>36409</v>
      </c>
      <c r="J5" s="18">
        <f t="shared" si="0"/>
        <v>359691</v>
      </c>
      <c r="K5" s="18">
        <f t="shared" si="0"/>
        <v>87198</v>
      </c>
      <c r="L5" s="18">
        <f t="shared" si="0"/>
        <v>16072</v>
      </c>
      <c r="M5" s="18">
        <f t="shared" si="0"/>
        <v>136091</v>
      </c>
      <c r="N5" s="18">
        <f t="shared" si="0"/>
        <v>239361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599052</v>
      </c>
      <c r="X5" s="18">
        <f t="shared" si="0"/>
        <v>1283502</v>
      </c>
      <c r="Y5" s="18">
        <f t="shared" si="0"/>
        <v>-684450</v>
      </c>
      <c r="Z5" s="4">
        <f>+IF(X5&lt;&gt;0,+(Y5/X5)*100,0)</f>
        <v>-53.326757574199334</v>
      </c>
      <c r="AA5" s="16">
        <f>SUM(AA6:AA8)</f>
        <v>2567000</v>
      </c>
    </row>
    <row r="6" spans="1:27" ht="13.5">
      <c r="A6" s="5" t="s">
        <v>32</v>
      </c>
      <c r="B6" s="3"/>
      <c r="C6" s="19"/>
      <c r="D6" s="19"/>
      <c r="E6" s="20">
        <v>1950000</v>
      </c>
      <c r="F6" s="21">
        <v>1950000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975000</v>
      </c>
      <c r="Y6" s="21">
        <v>-975000</v>
      </c>
      <c r="Z6" s="6">
        <v>-100</v>
      </c>
      <c r="AA6" s="28">
        <v>1950000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2278129</v>
      </c>
      <c r="D8" s="19"/>
      <c r="E8" s="20">
        <v>617000</v>
      </c>
      <c r="F8" s="21">
        <v>617000</v>
      </c>
      <c r="G8" s="21"/>
      <c r="H8" s="21">
        <v>323282</v>
      </c>
      <c r="I8" s="21">
        <v>36409</v>
      </c>
      <c r="J8" s="21">
        <v>359691</v>
      </c>
      <c r="K8" s="21">
        <v>87198</v>
      </c>
      <c r="L8" s="21">
        <v>16072</v>
      </c>
      <c r="M8" s="21">
        <v>136091</v>
      </c>
      <c r="N8" s="21">
        <v>239361</v>
      </c>
      <c r="O8" s="21"/>
      <c r="P8" s="21"/>
      <c r="Q8" s="21"/>
      <c r="R8" s="21"/>
      <c r="S8" s="21"/>
      <c r="T8" s="21"/>
      <c r="U8" s="21"/>
      <c r="V8" s="21"/>
      <c r="W8" s="21">
        <v>599052</v>
      </c>
      <c r="X8" s="21">
        <v>308502</v>
      </c>
      <c r="Y8" s="21">
        <v>290550</v>
      </c>
      <c r="Z8" s="6">
        <v>94.18</v>
      </c>
      <c r="AA8" s="28">
        <v>617000</v>
      </c>
    </row>
    <row r="9" spans="1:27" ht="13.5">
      <c r="A9" s="2" t="s">
        <v>35</v>
      </c>
      <c r="B9" s="3"/>
      <c r="C9" s="16">
        <f aca="true" t="shared" si="1" ref="C9:Y9">SUM(C10:C14)</f>
        <v>2176799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586000</v>
      </c>
      <c r="J9" s="18">
        <f t="shared" si="1"/>
        <v>586000</v>
      </c>
      <c r="K9" s="18">
        <f t="shared" si="1"/>
        <v>391650</v>
      </c>
      <c r="L9" s="18">
        <f t="shared" si="1"/>
        <v>547877</v>
      </c>
      <c r="M9" s="18">
        <f t="shared" si="1"/>
        <v>0</v>
      </c>
      <c r="N9" s="18">
        <f t="shared" si="1"/>
        <v>939527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1525527</v>
      </c>
      <c r="X9" s="18">
        <f t="shared" si="1"/>
        <v>499998</v>
      </c>
      <c r="Y9" s="18">
        <f t="shared" si="1"/>
        <v>1025529</v>
      </c>
      <c r="Z9" s="4">
        <f>+IF(X9&lt;&gt;0,+(Y9/X9)*100,0)</f>
        <v>205.1066204264817</v>
      </c>
      <c r="AA9" s="30">
        <f>SUM(AA10:AA14)</f>
        <v>1000000</v>
      </c>
    </row>
    <row r="10" spans="1:27" ht="13.5">
      <c r="A10" s="5" t="s">
        <v>36</v>
      </c>
      <c r="B10" s="3"/>
      <c r="C10" s="19">
        <v>1966148</v>
      </c>
      <c r="D10" s="19"/>
      <c r="E10" s="20">
        <v>1000000</v>
      </c>
      <c r="F10" s="21">
        <v>1000000</v>
      </c>
      <c r="G10" s="21"/>
      <c r="H10" s="21"/>
      <c r="I10" s="21">
        <v>586000</v>
      </c>
      <c r="J10" s="21">
        <v>586000</v>
      </c>
      <c r="K10" s="21">
        <v>391650</v>
      </c>
      <c r="L10" s="21">
        <v>547877</v>
      </c>
      <c r="M10" s="21"/>
      <c r="N10" s="21">
        <v>939527</v>
      </c>
      <c r="O10" s="21"/>
      <c r="P10" s="21"/>
      <c r="Q10" s="21"/>
      <c r="R10" s="21"/>
      <c r="S10" s="21"/>
      <c r="T10" s="21"/>
      <c r="U10" s="21"/>
      <c r="V10" s="21"/>
      <c r="W10" s="21">
        <v>1525527</v>
      </c>
      <c r="X10" s="21">
        <v>499998</v>
      </c>
      <c r="Y10" s="21">
        <v>1025529</v>
      </c>
      <c r="Z10" s="6">
        <v>205.11</v>
      </c>
      <c r="AA10" s="28">
        <v>1000000</v>
      </c>
    </row>
    <row r="11" spans="1:27" ht="13.5">
      <c r="A11" s="5" t="s">
        <v>37</v>
      </c>
      <c r="B11" s="3"/>
      <c r="C11" s="19">
        <v>183671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26980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26277666</v>
      </c>
      <c r="D15" s="16">
        <f>SUM(D16:D18)</f>
        <v>0</v>
      </c>
      <c r="E15" s="17">
        <f t="shared" si="2"/>
        <v>30387000</v>
      </c>
      <c r="F15" s="18">
        <f t="shared" si="2"/>
        <v>30387000</v>
      </c>
      <c r="G15" s="18">
        <f t="shared" si="2"/>
        <v>4803823</v>
      </c>
      <c r="H15" s="18">
        <f t="shared" si="2"/>
        <v>3833248</v>
      </c>
      <c r="I15" s="18">
        <f t="shared" si="2"/>
        <v>7590855</v>
      </c>
      <c r="J15" s="18">
        <f t="shared" si="2"/>
        <v>16227926</v>
      </c>
      <c r="K15" s="18">
        <f t="shared" si="2"/>
        <v>211800</v>
      </c>
      <c r="L15" s="18">
        <f t="shared" si="2"/>
        <v>1666910</v>
      </c>
      <c r="M15" s="18">
        <f t="shared" si="2"/>
        <v>299461</v>
      </c>
      <c r="N15" s="18">
        <f t="shared" si="2"/>
        <v>2178171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18406097</v>
      </c>
      <c r="X15" s="18">
        <f t="shared" si="2"/>
        <v>15193500</v>
      </c>
      <c r="Y15" s="18">
        <f t="shared" si="2"/>
        <v>3212597</v>
      </c>
      <c r="Z15" s="4">
        <f>+IF(X15&lt;&gt;0,+(Y15/X15)*100,0)</f>
        <v>21.144548655675123</v>
      </c>
      <c r="AA15" s="30">
        <f>SUM(AA16:AA18)</f>
        <v>30387000</v>
      </c>
    </row>
    <row r="16" spans="1:27" ht="13.5">
      <c r="A16" s="5" t="s">
        <v>42</v>
      </c>
      <c r="B16" s="3"/>
      <c r="C16" s="19">
        <v>530484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25708582</v>
      </c>
      <c r="D17" s="19"/>
      <c r="E17" s="20">
        <v>30387000</v>
      </c>
      <c r="F17" s="21">
        <v>30387000</v>
      </c>
      <c r="G17" s="21">
        <v>4803823</v>
      </c>
      <c r="H17" s="21">
        <v>3833248</v>
      </c>
      <c r="I17" s="21">
        <v>7590855</v>
      </c>
      <c r="J17" s="21">
        <v>16227926</v>
      </c>
      <c r="K17" s="21">
        <v>211800</v>
      </c>
      <c r="L17" s="21">
        <v>1666910</v>
      </c>
      <c r="M17" s="21">
        <v>299461</v>
      </c>
      <c r="N17" s="21">
        <v>2178171</v>
      </c>
      <c r="O17" s="21"/>
      <c r="P17" s="21"/>
      <c r="Q17" s="21"/>
      <c r="R17" s="21"/>
      <c r="S17" s="21"/>
      <c r="T17" s="21"/>
      <c r="U17" s="21"/>
      <c r="V17" s="21"/>
      <c r="W17" s="21">
        <v>18406097</v>
      </c>
      <c r="X17" s="21">
        <v>15193500</v>
      </c>
      <c r="Y17" s="21">
        <v>3212597</v>
      </c>
      <c r="Z17" s="6">
        <v>21.14</v>
      </c>
      <c r="AA17" s="28">
        <v>30387000</v>
      </c>
    </row>
    <row r="18" spans="1:27" ht="13.5">
      <c r="A18" s="5" t="s">
        <v>44</v>
      </c>
      <c r="B18" s="3"/>
      <c r="C18" s="19">
        <v>38600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6421186</v>
      </c>
      <c r="D19" s="16">
        <f>SUM(D20:D23)</f>
        <v>0</v>
      </c>
      <c r="E19" s="17">
        <f t="shared" si="3"/>
        <v>13700000</v>
      </c>
      <c r="F19" s="18">
        <f t="shared" si="3"/>
        <v>13700000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6850002</v>
      </c>
      <c r="Y19" s="18">
        <f t="shared" si="3"/>
        <v>-6850002</v>
      </c>
      <c r="Z19" s="4">
        <f>+IF(X19&lt;&gt;0,+(Y19/X19)*100,0)</f>
        <v>-100</v>
      </c>
      <c r="AA19" s="30">
        <f>SUM(AA20:AA23)</f>
        <v>13700000</v>
      </c>
    </row>
    <row r="20" spans="1:27" ht="13.5">
      <c r="A20" s="5" t="s">
        <v>46</v>
      </c>
      <c r="B20" s="3"/>
      <c r="C20" s="19">
        <v>6372011</v>
      </c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3499998</v>
      </c>
      <c r="Y20" s="21">
        <v>-3499998</v>
      </c>
      <c r="Z20" s="6">
        <v>-100</v>
      </c>
      <c r="AA20" s="28">
        <v>7000000</v>
      </c>
    </row>
    <row r="21" spans="1:27" ht="13.5">
      <c r="A21" s="5" t="s">
        <v>47</v>
      </c>
      <c r="B21" s="3"/>
      <c r="C21" s="19"/>
      <c r="D21" s="19"/>
      <c r="E21" s="20">
        <v>3500000</v>
      </c>
      <c r="F21" s="21">
        <v>3500000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1750002</v>
      </c>
      <c r="Y21" s="21">
        <v>-1750002</v>
      </c>
      <c r="Z21" s="6">
        <v>-100</v>
      </c>
      <c r="AA21" s="28">
        <v>3500000</v>
      </c>
    </row>
    <row r="22" spans="1:27" ht="13.5">
      <c r="A22" s="5" t="s">
        <v>48</v>
      </c>
      <c r="B22" s="3"/>
      <c r="C22" s="22">
        <v>49175</v>
      </c>
      <c r="D22" s="22"/>
      <c r="E22" s="23">
        <v>800000</v>
      </c>
      <c r="F22" s="24">
        <v>800000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400002</v>
      </c>
      <c r="Y22" s="24">
        <v>-400002</v>
      </c>
      <c r="Z22" s="7">
        <v>-100</v>
      </c>
      <c r="AA22" s="29">
        <v>800000</v>
      </c>
    </row>
    <row r="23" spans="1:27" ht="13.5">
      <c r="A23" s="5" t="s">
        <v>49</v>
      </c>
      <c r="B23" s="3"/>
      <c r="C23" s="19"/>
      <c r="D23" s="19"/>
      <c r="E23" s="20">
        <v>2400000</v>
      </c>
      <c r="F23" s="21">
        <v>2400000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1200000</v>
      </c>
      <c r="Y23" s="21">
        <v>-1200000</v>
      </c>
      <c r="Z23" s="6">
        <v>-100</v>
      </c>
      <c r="AA23" s="28">
        <v>2400000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37153780</v>
      </c>
      <c r="D25" s="50">
        <f>+D5+D9+D15+D19+D24</f>
        <v>0</v>
      </c>
      <c r="E25" s="51">
        <f t="shared" si="4"/>
        <v>47654000</v>
      </c>
      <c r="F25" s="52">
        <f t="shared" si="4"/>
        <v>47654000</v>
      </c>
      <c r="G25" s="52">
        <f t="shared" si="4"/>
        <v>4803823</v>
      </c>
      <c r="H25" s="52">
        <f t="shared" si="4"/>
        <v>4156530</v>
      </c>
      <c r="I25" s="52">
        <f t="shared" si="4"/>
        <v>8213264</v>
      </c>
      <c r="J25" s="52">
        <f t="shared" si="4"/>
        <v>17173617</v>
      </c>
      <c r="K25" s="52">
        <f t="shared" si="4"/>
        <v>690648</v>
      </c>
      <c r="L25" s="52">
        <f t="shared" si="4"/>
        <v>2230859</v>
      </c>
      <c r="M25" s="52">
        <f t="shared" si="4"/>
        <v>435552</v>
      </c>
      <c r="N25" s="52">
        <f t="shared" si="4"/>
        <v>3357059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20530676</v>
      </c>
      <c r="X25" s="52">
        <f t="shared" si="4"/>
        <v>23827002</v>
      </c>
      <c r="Y25" s="52">
        <f t="shared" si="4"/>
        <v>-3296326</v>
      </c>
      <c r="Z25" s="53">
        <f>+IF(X25&lt;&gt;0,+(Y25/X25)*100,0)</f>
        <v>-13.834413578342755</v>
      </c>
      <c r="AA25" s="54">
        <f>+AA5+AA9+AA15+AA19+AA24</f>
        <v>47654000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27399030</v>
      </c>
      <c r="D28" s="19"/>
      <c r="E28" s="20">
        <v>32037000</v>
      </c>
      <c r="F28" s="21">
        <v>32037000</v>
      </c>
      <c r="G28" s="21">
        <v>4803823</v>
      </c>
      <c r="H28" s="21">
        <v>3833248</v>
      </c>
      <c r="I28" s="21">
        <v>7590855</v>
      </c>
      <c r="J28" s="21">
        <v>16227926</v>
      </c>
      <c r="K28" s="21">
        <v>211800</v>
      </c>
      <c r="L28" s="21">
        <v>1666910</v>
      </c>
      <c r="M28" s="21">
        <v>299461</v>
      </c>
      <c r="N28" s="21">
        <v>2178171</v>
      </c>
      <c r="O28" s="21"/>
      <c r="P28" s="21"/>
      <c r="Q28" s="21"/>
      <c r="R28" s="21"/>
      <c r="S28" s="21"/>
      <c r="T28" s="21"/>
      <c r="U28" s="21"/>
      <c r="V28" s="21"/>
      <c r="W28" s="21">
        <v>18406097</v>
      </c>
      <c r="X28" s="21"/>
      <c r="Y28" s="21">
        <v>18406097</v>
      </c>
      <c r="Z28" s="6"/>
      <c r="AA28" s="19">
        <v>32037000</v>
      </c>
    </row>
    <row r="29" spans="1:27" ht="13.5">
      <c r="A29" s="56" t="s">
        <v>55</v>
      </c>
      <c r="B29" s="3"/>
      <c r="C29" s="19">
        <v>453848</v>
      </c>
      <c r="D29" s="19"/>
      <c r="E29" s="20"/>
      <c r="F29" s="21"/>
      <c r="G29" s="21"/>
      <c r="H29" s="21"/>
      <c r="I29" s="21"/>
      <c r="J29" s="21"/>
      <c r="K29" s="21"/>
      <c r="L29" s="21">
        <v>547877</v>
      </c>
      <c r="M29" s="21"/>
      <c r="N29" s="21">
        <v>547877</v>
      </c>
      <c r="O29" s="21"/>
      <c r="P29" s="21"/>
      <c r="Q29" s="21"/>
      <c r="R29" s="21"/>
      <c r="S29" s="21"/>
      <c r="T29" s="21"/>
      <c r="U29" s="21"/>
      <c r="V29" s="21"/>
      <c r="W29" s="21">
        <v>547877</v>
      </c>
      <c r="X29" s="21"/>
      <c r="Y29" s="21">
        <v>547877</v>
      </c>
      <c r="Z29" s="6"/>
      <c r="AA29" s="28"/>
    </row>
    <row r="30" spans="1:27" ht="13.5">
      <c r="A30" s="56" t="s">
        <v>56</v>
      </c>
      <c r="B30" s="3"/>
      <c r="C30" s="22">
        <v>38600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183671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28075149</v>
      </c>
      <c r="D32" s="25">
        <f>SUM(D28:D31)</f>
        <v>0</v>
      </c>
      <c r="E32" s="26">
        <f t="shared" si="5"/>
        <v>32037000</v>
      </c>
      <c r="F32" s="27">
        <f t="shared" si="5"/>
        <v>32037000</v>
      </c>
      <c r="G32" s="27">
        <f t="shared" si="5"/>
        <v>4803823</v>
      </c>
      <c r="H32" s="27">
        <f t="shared" si="5"/>
        <v>3833248</v>
      </c>
      <c r="I32" s="27">
        <f t="shared" si="5"/>
        <v>7590855</v>
      </c>
      <c r="J32" s="27">
        <f t="shared" si="5"/>
        <v>16227926</v>
      </c>
      <c r="K32" s="27">
        <f t="shared" si="5"/>
        <v>211800</v>
      </c>
      <c r="L32" s="27">
        <f t="shared" si="5"/>
        <v>2214787</v>
      </c>
      <c r="M32" s="27">
        <f t="shared" si="5"/>
        <v>299461</v>
      </c>
      <c r="N32" s="27">
        <f t="shared" si="5"/>
        <v>2726048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18953974</v>
      </c>
      <c r="X32" s="27">
        <f t="shared" si="5"/>
        <v>0</v>
      </c>
      <c r="Y32" s="27">
        <f t="shared" si="5"/>
        <v>18953974</v>
      </c>
      <c r="Z32" s="13">
        <f>+IF(X32&lt;&gt;0,+(Y32/X32)*100,0)</f>
        <v>0</v>
      </c>
      <c r="AA32" s="31">
        <f>SUM(AA28:AA31)</f>
        <v>32037000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9078631</v>
      </c>
      <c r="D35" s="19"/>
      <c r="E35" s="20">
        <v>15617000</v>
      </c>
      <c r="F35" s="21">
        <v>15617000</v>
      </c>
      <c r="G35" s="21"/>
      <c r="H35" s="21">
        <v>323282</v>
      </c>
      <c r="I35" s="21">
        <v>622409</v>
      </c>
      <c r="J35" s="21">
        <v>945691</v>
      </c>
      <c r="K35" s="21">
        <v>478848</v>
      </c>
      <c r="L35" s="21">
        <v>16072</v>
      </c>
      <c r="M35" s="21">
        <v>136091</v>
      </c>
      <c r="N35" s="21">
        <v>631011</v>
      </c>
      <c r="O35" s="21"/>
      <c r="P35" s="21"/>
      <c r="Q35" s="21"/>
      <c r="R35" s="21"/>
      <c r="S35" s="21"/>
      <c r="T35" s="21"/>
      <c r="U35" s="21"/>
      <c r="V35" s="21"/>
      <c r="W35" s="21">
        <v>1576702</v>
      </c>
      <c r="X35" s="21"/>
      <c r="Y35" s="21">
        <v>1576702</v>
      </c>
      <c r="Z35" s="6"/>
      <c r="AA35" s="28">
        <v>15617000</v>
      </c>
    </row>
    <row r="36" spans="1:27" ht="13.5">
      <c r="A36" s="60" t="s">
        <v>64</v>
      </c>
      <c r="B36" s="10"/>
      <c r="C36" s="61">
        <f aca="true" t="shared" si="6" ref="C36:Y36">SUM(C32:C35)</f>
        <v>37153780</v>
      </c>
      <c r="D36" s="61">
        <f>SUM(D32:D35)</f>
        <v>0</v>
      </c>
      <c r="E36" s="62">
        <f t="shared" si="6"/>
        <v>47654000</v>
      </c>
      <c r="F36" s="63">
        <f t="shared" si="6"/>
        <v>47654000</v>
      </c>
      <c r="G36" s="63">
        <f t="shared" si="6"/>
        <v>4803823</v>
      </c>
      <c r="H36" s="63">
        <f t="shared" si="6"/>
        <v>4156530</v>
      </c>
      <c r="I36" s="63">
        <f t="shared" si="6"/>
        <v>8213264</v>
      </c>
      <c r="J36" s="63">
        <f t="shared" si="6"/>
        <v>17173617</v>
      </c>
      <c r="K36" s="63">
        <f t="shared" si="6"/>
        <v>690648</v>
      </c>
      <c r="L36" s="63">
        <f t="shared" si="6"/>
        <v>2230859</v>
      </c>
      <c r="M36" s="63">
        <f t="shared" si="6"/>
        <v>435552</v>
      </c>
      <c r="N36" s="63">
        <f t="shared" si="6"/>
        <v>3357059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20530676</v>
      </c>
      <c r="X36" s="63">
        <f t="shared" si="6"/>
        <v>0</v>
      </c>
      <c r="Y36" s="63">
        <f t="shared" si="6"/>
        <v>20530676</v>
      </c>
      <c r="Z36" s="64">
        <f>+IF(X36&lt;&gt;0,+(Y36/X36)*100,0)</f>
        <v>0</v>
      </c>
      <c r="AA36" s="65">
        <f>SUM(AA32:AA35)</f>
        <v>47654000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13499996</v>
      </c>
      <c r="F5" s="18">
        <f t="shared" si="0"/>
        <v>13499996</v>
      </c>
      <c r="G5" s="18">
        <f t="shared" si="0"/>
        <v>104757</v>
      </c>
      <c r="H5" s="18">
        <f t="shared" si="0"/>
        <v>1213356</v>
      </c>
      <c r="I5" s="18">
        <f t="shared" si="0"/>
        <v>920493</v>
      </c>
      <c r="J5" s="18">
        <f t="shared" si="0"/>
        <v>2238606</v>
      </c>
      <c r="K5" s="18">
        <f t="shared" si="0"/>
        <v>953095</v>
      </c>
      <c r="L5" s="18">
        <f t="shared" si="0"/>
        <v>1074084</v>
      </c>
      <c r="M5" s="18">
        <f t="shared" si="0"/>
        <v>1860429</v>
      </c>
      <c r="N5" s="18">
        <f t="shared" si="0"/>
        <v>3887608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6126214</v>
      </c>
      <c r="X5" s="18">
        <f t="shared" si="0"/>
        <v>6130500</v>
      </c>
      <c r="Y5" s="18">
        <f t="shared" si="0"/>
        <v>-4286</v>
      </c>
      <c r="Z5" s="4">
        <f>+IF(X5&lt;&gt;0,+(Y5/X5)*100,0)</f>
        <v>-0.069912731424843</v>
      </c>
      <c r="AA5" s="16">
        <f>SUM(AA6:AA8)</f>
        <v>13499996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244998</v>
      </c>
      <c r="Y6" s="21">
        <v>-244998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13499996</v>
      </c>
      <c r="F8" s="21">
        <v>13499996</v>
      </c>
      <c r="G8" s="21">
        <v>104757</v>
      </c>
      <c r="H8" s="21">
        <v>1213356</v>
      </c>
      <c r="I8" s="21">
        <v>920493</v>
      </c>
      <c r="J8" s="21">
        <v>2238606</v>
      </c>
      <c r="K8" s="21">
        <v>953095</v>
      </c>
      <c r="L8" s="21">
        <v>1074084</v>
      </c>
      <c r="M8" s="21">
        <v>1860429</v>
      </c>
      <c r="N8" s="21">
        <v>3887608</v>
      </c>
      <c r="O8" s="21"/>
      <c r="P8" s="21"/>
      <c r="Q8" s="21"/>
      <c r="R8" s="21"/>
      <c r="S8" s="21"/>
      <c r="T8" s="21"/>
      <c r="U8" s="21"/>
      <c r="V8" s="21"/>
      <c r="W8" s="21">
        <v>6126214</v>
      </c>
      <c r="X8" s="21">
        <v>5885502</v>
      </c>
      <c r="Y8" s="21">
        <v>240712</v>
      </c>
      <c r="Z8" s="6">
        <v>4.09</v>
      </c>
      <c r="AA8" s="28">
        <v>13499996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649998</v>
      </c>
      <c r="Y9" s="18">
        <f t="shared" si="1"/>
        <v>-649998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649998</v>
      </c>
      <c r="Y11" s="21">
        <v>-649998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3737740</v>
      </c>
      <c r="F15" s="18">
        <f t="shared" si="2"/>
        <v>3737740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492579</v>
      </c>
      <c r="M15" s="18">
        <f t="shared" si="2"/>
        <v>0</v>
      </c>
      <c r="N15" s="18">
        <f t="shared" si="2"/>
        <v>492579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492579</v>
      </c>
      <c r="X15" s="18">
        <f t="shared" si="2"/>
        <v>2070498</v>
      </c>
      <c r="Y15" s="18">
        <f t="shared" si="2"/>
        <v>-1577919</v>
      </c>
      <c r="Z15" s="4">
        <f>+IF(X15&lt;&gt;0,+(Y15/X15)*100,0)</f>
        <v>-76.20963652222798</v>
      </c>
      <c r="AA15" s="30">
        <f>SUM(AA16:AA18)</f>
        <v>3737740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499998</v>
      </c>
      <c r="Y16" s="21">
        <v>-499998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>
        <v>3247740</v>
      </c>
      <c r="F17" s="21">
        <v>3247740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1570500</v>
      </c>
      <c r="Y17" s="21">
        <v>-1570500</v>
      </c>
      <c r="Z17" s="6">
        <v>-100</v>
      </c>
      <c r="AA17" s="28">
        <v>3247740</v>
      </c>
    </row>
    <row r="18" spans="1:27" ht="13.5">
      <c r="A18" s="5" t="s">
        <v>44</v>
      </c>
      <c r="B18" s="3"/>
      <c r="C18" s="19"/>
      <c r="D18" s="19"/>
      <c r="E18" s="20">
        <v>490000</v>
      </c>
      <c r="F18" s="21">
        <v>490000</v>
      </c>
      <c r="G18" s="21"/>
      <c r="H18" s="21"/>
      <c r="I18" s="21"/>
      <c r="J18" s="21"/>
      <c r="K18" s="21"/>
      <c r="L18" s="21">
        <v>492579</v>
      </c>
      <c r="M18" s="21"/>
      <c r="N18" s="21">
        <v>492579</v>
      </c>
      <c r="O18" s="21"/>
      <c r="P18" s="21"/>
      <c r="Q18" s="21"/>
      <c r="R18" s="21"/>
      <c r="S18" s="21"/>
      <c r="T18" s="21"/>
      <c r="U18" s="21"/>
      <c r="V18" s="21"/>
      <c r="W18" s="21">
        <v>492579</v>
      </c>
      <c r="X18" s="21"/>
      <c r="Y18" s="21">
        <v>492579</v>
      </c>
      <c r="Z18" s="6"/>
      <c r="AA18" s="28">
        <v>490000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17237736</v>
      </c>
      <c r="F25" s="52">
        <f t="shared" si="4"/>
        <v>17237736</v>
      </c>
      <c r="G25" s="52">
        <f t="shared" si="4"/>
        <v>104757</v>
      </c>
      <c r="H25" s="52">
        <f t="shared" si="4"/>
        <v>1213356</v>
      </c>
      <c r="I25" s="52">
        <f t="shared" si="4"/>
        <v>920493</v>
      </c>
      <c r="J25" s="52">
        <f t="shared" si="4"/>
        <v>2238606</v>
      </c>
      <c r="K25" s="52">
        <f t="shared" si="4"/>
        <v>953095</v>
      </c>
      <c r="L25" s="52">
        <f t="shared" si="4"/>
        <v>1566663</v>
      </c>
      <c r="M25" s="52">
        <f t="shared" si="4"/>
        <v>1860429</v>
      </c>
      <c r="N25" s="52">
        <f t="shared" si="4"/>
        <v>4380187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6618793</v>
      </c>
      <c r="X25" s="52">
        <f t="shared" si="4"/>
        <v>8850996</v>
      </c>
      <c r="Y25" s="52">
        <f t="shared" si="4"/>
        <v>-2232203</v>
      </c>
      <c r="Z25" s="53">
        <f>+IF(X25&lt;&gt;0,+(Y25/X25)*100,0)</f>
        <v>-25.21979447284803</v>
      </c>
      <c r="AA25" s="54">
        <f>+AA5+AA9+AA15+AA19+AA24</f>
        <v>17237736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17237736</v>
      </c>
      <c r="F35" s="21">
        <v>17237736</v>
      </c>
      <c r="G35" s="21">
        <v>104757</v>
      </c>
      <c r="H35" s="21">
        <v>1213356</v>
      </c>
      <c r="I35" s="21">
        <v>920493</v>
      </c>
      <c r="J35" s="21">
        <v>2238606</v>
      </c>
      <c r="K35" s="21">
        <v>953095</v>
      </c>
      <c r="L35" s="21">
        <v>1566663</v>
      </c>
      <c r="M35" s="21">
        <v>1860429</v>
      </c>
      <c r="N35" s="21">
        <v>4380187</v>
      </c>
      <c r="O35" s="21"/>
      <c r="P35" s="21"/>
      <c r="Q35" s="21"/>
      <c r="R35" s="21"/>
      <c r="S35" s="21"/>
      <c r="T35" s="21"/>
      <c r="U35" s="21"/>
      <c r="V35" s="21"/>
      <c r="W35" s="21">
        <v>6618793</v>
      </c>
      <c r="X35" s="21"/>
      <c r="Y35" s="21">
        <v>6618793</v>
      </c>
      <c r="Z35" s="6"/>
      <c r="AA35" s="28">
        <v>17237736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17237736</v>
      </c>
      <c r="F36" s="63">
        <f t="shared" si="6"/>
        <v>17237736</v>
      </c>
      <c r="G36" s="63">
        <f t="shared" si="6"/>
        <v>104757</v>
      </c>
      <c r="H36" s="63">
        <f t="shared" si="6"/>
        <v>1213356</v>
      </c>
      <c r="I36" s="63">
        <f t="shared" si="6"/>
        <v>920493</v>
      </c>
      <c r="J36" s="63">
        <f t="shared" si="6"/>
        <v>2238606</v>
      </c>
      <c r="K36" s="63">
        <f t="shared" si="6"/>
        <v>953095</v>
      </c>
      <c r="L36" s="63">
        <f t="shared" si="6"/>
        <v>1566663</v>
      </c>
      <c r="M36" s="63">
        <f t="shared" si="6"/>
        <v>1860429</v>
      </c>
      <c r="N36" s="63">
        <f t="shared" si="6"/>
        <v>4380187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6618793</v>
      </c>
      <c r="X36" s="63">
        <f t="shared" si="6"/>
        <v>0</v>
      </c>
      <c r="Y36" s="63">
        <f t="shared" si="6"/>
        <v>6618793</v>
      </c>
      <c r="Z36" s="64">
        <f>+IF(X36&lt;&gt;0,+(Y36/X36)*100,0)</f>
        <v>0</v>
      </c>
      <c r="AA36" s="65">
        <f>SUM(AA32:AA35)</f>
        <v>17237736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4973658</v>
      </c>
      <c r="D5" s="16">
        <f>SUM(D6:D8)</f>
        <v>0</v>
      </c>
      <c r="E5" s="17">
        <f t="shared" si="0"/>
        <v>25777725</v>
      </c>
      <c r="F5" s="18">
        <f t="shared" si="0"/>
        <v>25777725</v>
      </c>
      <c r="G5" s="18">
        <f t="shared" si="0"/>
        <v>0</v>
      </c>
      <c r="H5" s="18">
        <f t="shared" si="0"/>
        <v>1622540</v>
      </c>
      <c r="I5" s="18">
        <f t="shared" si="0"/>
        <v>383509</v>
      </c>
      <c r="J5" s="18">
        <f t="shared" si="0"/>
        <v>2006049</v>
      </c>
      <c r="K5" s="18">
        <f t="shared" si="0"/>
        <v>3604083</v>
      </c>
      <c r="L5" s="18">
        <f t="shared" si="0"/>
        <v>9837</v>
      </c>
      <c r="M5" s="18">
        <f t="shared" si="0"/>
        <v>1498255</v>
      </c>
      <c r="N5" s="18">
        <f t="shared" si="0"/>
        <v>5112175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7118224</v>
      </c>
      <c r="X5" s="18">
        <f t="shared" si="0"/>
        <v>12888858</v>
      </c>
      <c r="Y5" s="18">
        <f t="shared" si="0"/>
        <v>-5770634</v>
      </c>
      <c r="Z5" s="4">
        <f>+IF(X5&lt;&gt;0,+(Y5/X5)*100,0)</f>
        <v>-44.7722676438828</v>
      </c>
      <c r="AA5" s="16">
        <f>SUM(AA6:AA8)</f>
        <v>25777725</v>
      </c>
    </row>
    <row r="6" spans="1:27" ht="13.5">
      <c r="A6" s="5" t="s">
        <v>32</v>
      </c>
      <c r="B6" s="3"/>
      <c r="C6" s="19">
        <v>735891</v>
      </c>
      <c r="D6" s="19"/>
      <c r="E6" s="20">
        <v>17070725</v>
      </c>
      <c r="F6" s="21">
        <v>17070725</v>
      </c>
      <c r="G6" s="21"/>
      <c r="H6" s="21">
        <v>1621345</v>
      </c>
      <c r="I6" s="21">
        <v>336738</v>
      </c>
      <c r="J6" s="21">
        <v>1958083</v>
      </c>
      <c r="K6" s="21">
        <v>3590123</v>
      </c>
      <c r="L6" s="21">
        <v>2798</v>
      </c>
      <c r="M6" s="21">
        <v>1237729</v>
      </c>
      <c r="N6" s="21">
        <v>4830650</v>
      </c>
      <c r="O6" s="21"/>
      <c r="P6" s="21"/>
      <c r="Q6" s="21"/>
      <c r="R6" s="21"/>
      <c r="S6" s="21"/>
      <c r="T6" s="21"/>
      <c r="U6" s="21"/>
      <c r="V6" s="21"/>
      <c r="W6" s="21">
        <v>6788733</v>
      </c>
      <c r="X6" s="21">
        <v>8535360</v>
      </c>
      <c r="Y6" s="21">
        <v>-1746627</v>
      </c>
      <c r="Z6" s="6">
        <v>-20.46</v>
      </c>
      <c r="AA6" s="28">
        <v>17070725</v>
      </c>
    </row>
    <row r="7" spans="1:27" ht="13.5">
      <c r="A7" s="5" t="s">
        <v>33</v>
      </c>
      <c r="B7" s="3"/>
      <c r="C7" s="22">
        <v>1435658</v>
      </c>
      <c r="D7" s="22"/>
      <c r="E7" s="23">
        <v>3105000</v>
      </c>
      <c r="F7" s="24">
        <v>3105000</v>
      </c>
      <c r="G7" s="24"/>
      <c r="H7" s="24">
        <v>1195</v>
      </c>
      <c r="I7" s="24">
        <v>46771</v>
      </c>
      <c r="J7" s="24">
        <v>47966</v>
      </c>
      <c r="K7" s="24">
        <v>7370</v>
      </c>
      <c r="L7" s="24">
        <v>7039</v>
      </c>
      <c r="M7" s="24">
        <v>260526</v>
      </c>
      <c r="N7" s="24">
        <v>274935</v>
      </c>
      <c r="O7" s="24"/>
      <c r="P7" s="24"/>
      <c r="Q7" s="24"/>
      <c r="R7" s="24"/>
      <c r="S7" s="24"/>
      <c r="T7" s="24"/>
      <c r="U7" s="24"/>
      <c r="V7" s="24"/>
      <c r="W7" s="24">
        <v>322901</v>
      </c>
      <c r="X7" s="24">
        <v>1552500</v>
      </c>
      <c r="Y7" s="24">
        <v>-1229599</v>
      </c>
      <c r="Z7" s="7">
        <v>-79.2</v>
      </c>
      <c r="AA7" s="29">
        <v>3105000</v>
      </c>
    </row>
    <row r="8" spans="1:27" ht="13.5">
      <c r="A8" s="5" t="s">
        <v>34</v>
      </c>
      <c r="B8" s="3"/>
      <c r="C8" s="19">
        <v>2802109</v>
      </c>
      <c r="D8" s="19"/>
      <c r="E8" s="20">
        <v>5602000</v>
      </c>
      <c r="F8" s="21">
        <v>5602000</v>
      </c>
      <c r="G8" s="21"/>
      <c r="H8" s="21"/>
      <c r="I8" s="21"/>
      <c r="J8" s="21"/>
      <c r="K8" s="21">
        <v>6590</v>
      </c>
      <c r="L8" s="21"/>
      <c r="M8" s="21"/>
      <c r="N8" s="21">
        <v>6590</v>
      </c>
      <c r="O8" s="21"/>
      <c r="P8" s="21"/>
      <c r="Q8" s="21"/>
      <c r="R8" s="21"/>
      <c r="S8" s="21"/>
      <c r="T8" s="21"/>
      <c r="U8" s="21"/>
      <c r="V8" s="21"/>
      <c r="W8" s="21">
        <v>6590</v>
      </c>
      <c r="X8" s="21">
        <v>2800998</v>
      </c>
      <c r="Y8" s="21">
        <v>-2794408</v>
      </c>
      <c r="Z8" s="6">
        <v>-99.76</v>
      </c>
      <c r="AA8" s="28">
        <v>5602000</v>
      </c>
    </row>
    <row r="9" spans="1:27" ht="13.5">
      <c r="A9" s="2" t="s">
        <v>35</v>
      </c>
      <c r="B9" s="3"/>
      <c r="C9" s="16">
        <f aca="true" t="shared" si="1" ref="C9:Y9">SUM(C10:C14)</f>
        <v>41966905</v>
      </c>
      <c r="D9" s="16">
        <f>SUM(D10:D14)</f>
        <v>0</v>
      </c>
      <c r="E9" s="17">
        <f t="shared" si="1"/>
        <v>37373900</v>
      </c>
      <c r="F9" s="18">
        <f t="shared" si="1"/>
        <v>37373900</v>
      </c>
      <c r="G9" s="18">
        <f t="shared" si="1"/>
        <v>0</v>
      </c>
      <c r="H9" s="18">
        <f t="shared" si="1"/>
        <v>0</v>
      </c>
      <c r="I9" s="18">
        <f t="shared" si="1"/>
        <v>162060</v>
      </c>
      <c r="J9" s="18">
        <f t="shared" si="1"/>
        <v>162060</v>
      </c>
      <c r="K9" s="18">
        <f t="shared" si="1"/>
        <v>850245</v>
      </c>
      <c r="L9" s="18">
        <f t="shared" si="1"/>
        <v>406503</v>
      </c>
      <c r="M9" s="18">
        <f t="shared" si="1"/>
        <v>2545673</v>
      </c>
      <c r="N9" s="18">
        <f t="shared" si="1"/>
        <v>3802421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3964481</v>
      </c>
      <c r="X9" s="18">
        <f t="shared" si="1"/>
        <v>18686952</v>
      </c>
      <c r="Y9" s="18">
        <f t="shared" si="1"/>
        <v>-14722471</v>
      </c>
      <c r="Z9" s="4">
        <f>+IF(X9&lt;&gt;0,+(Y9/X9)*100,0)</f>
        <v>-78.78476382879349</v>
      </c>
      <c r="AA9" s="30">
        <f>SUM(AA10:AA14)</f>
        <v>37373900</v>
      </c>
    </row>
    <row r="10" spans="1:27" ht="13.5">
      <c r="A10" s="5" t="s">
        <v>36</v>
      </c>
      <c r="B10" s="3"/>
      <c r="C10" s="19">
        <v>5345502</v>
      </c>
      <c r="D10" s="19"/>
      <c r="E10" s="20">
        <v>9597000</v>
      </c>
      <c r="F10" s="21">
        <v>9597000</v>
      </c>
      <c r="G10" s="21"/>
      <c r="H10" s="21"/>
      <c r="I10" s="21"/>
      <c r="J10" s="21"/>
      <c r="K10" s="21">
        <v>573109</v>
      </c>
      <c r="L10" s="21">
        <v>402366</v>
      </c>
      <c r="M10" s="21">
        <v>1138381</v>
      </c>
      <c r="N10" s="21">
        <v>2113856</v>
      </c>
      <c r="O10" s="21"/>
      <c r="P10" s="21"/>
      <c r="Q10" s="21"/>
      <c r="R10" s="21"/>
      <c r="S10" s="21"/>
      <c r="T10" s="21"/>
      <c r="U10" s="21"/>
      <c r="V10" s="21"/>
      <c r="W10" s="21">
        <v>2113856</v>
      </c>
      <c r="X10" s="21">
        <v>4798500</v>
      </c>
      <c r="Y10" s="21">
        <v>-2684644</v>
      </c>
      <c r="Z10" s="6">
        <v>-55.95</v>
      </c>
      <c r="AA10" s="28">
        <v>9597000</v>
      </c>
    </row>
    <row r="11" spans="1:27" ht="13.5">
      <c r="A11" s="5" t="s">
        <v>37</v>
      </c>
      <c r="B11" s="3"/>
      <c r="C11" s="19">
        <v>36596355</v>
      </c>
      <c r="D11" s="19"/>
      <c r="E11" s="20">
        <v>27533600</v>
      </c>
      <c r="F11" s="21">
        <v>27533600</v>
      </c>
      <c r="G11" s="21"/>
      <c r="H11" s="21"/>
      <c r="I11" s="21">
        <v>162060</v>
      </c>
      <c r="J11" s="21">
        <v>162060</v>
      </c>
      <c r="K11" s="21">
        <v>277136</v>
      </c>
      <c r="L11" s="21">
        <v>4137</v>
      </c>
      <c r="M11" s="21">
        <v>1392244</v>
      </c>
      <c r="N11" s="21">
        <v>1673517</v>
      </c>
      <c r="O11" s="21"/>
      <c r="P11" s="21"/>
      <c r="Q11" s="21"/>
      <c r="R11" s="21"/>
      <c r="S11" s="21"/>
      <c r="T11" s="21"/>
      <c r="U11" s="21"/>
      <c r="V11" s="21"/>
      <c r="W11" s="21">
        <v>1835577</v>
      </c>
      <c r="X11" s="21">
        <v>13766802</v>
      </c>
      <c r="Y11" s="21">
        <v>-11931225</v>
      </c>
      <c r="Z11" s="6">
        <v>-86.67</v>
      </c>
      <c r="AA11" s="28">
        <v>27533600</v>
      </c>
    </row>
    <row r="12" spans="1:27" ht="13.5">
      <c r="A12" s="5" t="s">
        <v>38</v>
      </c>
      <c r="B12" s="3"/>
      <c r="C12" s="19">
        <v>25048</v>
      </c>
      <c r="D12" s="19"/>
      <c r="E12" s="20">
        <v>243300</v>
      </c>
      <c r="F12" s="21">
        <v>243300</v>
      </c>
      <c r="G12" s="21"/>
      <c r="H12" s="21"/>
      <c r="I12" s="21"/>
      <c r="J12" s="21"/>
      <c r="K12" s="21"/>
      <c r="L12" s="21"/>
      <c r="M12" s="21">
        <v>15048</v>
      </c>
      <c r="N12" s="21">
        <v>15048</v>
      </c>
      <c r="O12" s="21"/>
      <c r="P12" s="21"/>
      <c r="Q12" s="21"/>
      <c r="R12" s="21"/>
      <c r="S12" s="21"/>
      <c r="T12" s="21"/>
      <c r="U12" s="21"/>
      <c r="V12" s="21"/>
      <c r="W12" s="21">
        <v>15048</v>
      </c>
      <c r="X12" s="21">
        <v>121650</v>
      </c>
      <c r="Y12" s="21">
        <v>-106602</v>
      </c>
      <c r="Z12" s="6">
        <v>-87.63</v>
      </c>
      <c r="AA12" s="28">
        <v>243300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71748734</v>
      </c>
      <c r="D15" s="16">
        <f>SUM(D16:D18)</f>
        <v>0</v>
      </c>
      <c r="E15" s="17">
        <f t="shared" si="2"/>
        <v>167160280</v>
      </c>
      <c r="F15" s="18">
        <f t="shared" si="2"/>
        <v>167160280</v>
      </c>
      <c r="G15" s="18">
        <f t="shared" si="2"/>
        <v>15048</v>
      </c>
      <c r="H15" s="18">
        <f t="shared" si="2"/>
        <v>3997583</v>
      </c>
      <c r="I15" s="18">
        <f t="shared" si="2"/>
        <v>10166476</v>
      </c>
      <c r="J15" s="18">
        <f t="shared" si="2"/>
        <v>14179107</v>
      </c>
      <c r="K15" s="18">
        <f t="shared" si="2"/>
        <v>9460028</v>
      </c>
      <c r="L15" s="18">
        <f t="shared" si="2"/>
        <v>5207467</v>
      </c>
      <c r="M15" s="18">
        <f t="shared" si="2"/>
        <v>9881201</v>
      </c>
      <c r="N15" s="18">
        <f t="shared" si="2"/>
        <v>24548696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38727803</v>
      </c>
      <c r="X15" s="18">
        <f t="shared" si="2"/>
        <v>83580144</v>
      </c>
      <c r="Y15" s="18">
        <f t="shared" si="2"/>
        <v>-44852341</v>
      </c>
      <c r="Z15" s="4">
        <f>+IF(X15&lt;&gt;0,+(Y15/X15)*100,0)</f>
        <v>-53.66387140945821</v>
      </c>
      <c r="AA15" s="30">
        <f>SUM(AA16:AA18)</f>
        <v>167160280</v>
      </c>
    </row>
    <row r="16" spans="1:27" ht="13.5">
      <c r="A16" s="5" t="s">
        <v>42</v>
      </c>
      <c r="B16" s="3"/>
      <c r="C16" s="19">
        <v>10011177</v>
      </c>
      <c r="D16" s="19"/>
      <c r="E16" s="20">
        <v>64815000</v>
      </c>
      <c r="F16" s="21">
        <v>64815000</v>
      </c>
      <c r="G16" s="21"/>
      <c r="H16" s="21"/>
      <c r="I16" s="21">
        <v>683107</v>
      </c>
      <c r="J16" s="21">
        <v>683107</v>
      </c>
      <c r="K16" s="21">
        <v>169576</v>
      </c>
      <c r="L16" s="21">
        <v>331152</v>
      </c>
      <c r="M16" s="21">
        <v>4104018</v>
      </c>
      <c r="N16" s="21">
        <v>4604746</v>
      </c>
      <c r="O16" s="21"/>
      <c r="P16" s="21"/>
      <c r="Q16" s="21"/>
      <c r="R16" s="21"/>
      <c r="S16" s="21"/>
      <c r="T16" s="21"/>
      <c r="U16" s="21"/>
      <c r="V16" s="21"/>
      <c r="W16" s="21">
        <v>5287853</v>
      </c>
      <c r="X16" s="21">
        <v>32407500</v>
      </c>
      <c r="Y16" s="21">
        <v>-27119647</v>
      </c>
      <c r="Z16" s="6">
        <v>-83.68</v>
      </c>
      <c r="AA16" s="28">
        <v>64815000</v>
      </c>
    </row>
    <row r="17" spans="1:27" ht="13.5">
      <c r="A17" s="5" t="s">
        <v>43</v>
      </c>
      <c r="B17" s="3"/>
      <c r="C17" s="19">
        <v>52214148</v>
      </c>
      <c r="D17" s="19"/>
      <c r="E17" s="20">
        <v>76153882</v>
      </c>
      <c r="F17" s="21">
        <v>76153882</v>
      </c>
      <c r="G17" s="21">
        <v>15048</v>
      </c>
      <c r="H17" s="21">
        <v>3811204</v>
      </c>
      <c r="I17" s="21">
        <v>8052115</v>
      </c>
      <c r="J17" s="21">
        <v>11878367</v>
      </c>
      <c r="K17" s="21">
        <v>6840998</v>
      </c>
      <c r="L17" s="21">
        <v>2809709</v>
      </c>
      <c r="M17" s="21">
        <v>3612087</v>
      </c>
      <c r="N17" s="21">
        <v>13262794</v>
      </c>
      <c r="O17" s="21"/>
      <c r="P17" s="21"/>
      <c r="Q17" s="21"/>
      <c r="R17" s="21"/>
      <c r="S17" s="21"/>
      <c r="T17" s="21"/>
      <c r="U17" s="21"/>
      <c r="V17" s="21"/>
      <c r="W17" s="21">
        <v>25141161</v>
      </c>
      <c r="X17" s="21">
        <v>38076942</v>
      </c>
      <c r="Y17" s="21">
        <v>-12935781</v>
      </c>
      <c r="Z17" s="6">
        <v>-33.97</v>
      </c>
      <c r="AA17" s="28">
        <v>76153882</v>
      </c>
    </row>
    <row r="18" spans="1:27" ht="13.5">
      <c r="A18" s="5" t="s">
        <v>44</v>
      </c>
      <c r="B18" s="3"/>
      <c r="C18" s="19">
        <v>9523409</v>
      </c>
      <c r="D18" s="19"/>
      <c r="E18" s="20">
        <v>26191398</v>
      </c>
      <c r="F18" s="21">
        <v>26191398</v>
      </c>
      <c r="G18" s="21"/>
      <c r="H18" s="21">
        <v>186379</v>
      </c>
      <c r="I18" s="21">
        <v>1431254</v>
      </c>
      <c r="J18" s="21">
        <v>1617633</v>
      </c>
      <c r="K18" s="21">
        <v>2449454</v>
      </c>
      <c r="L18" s="21">
        <v>2066606</v>
      </c>
      <c r="M18" s="21">
        <v>2165096</v>
      </c>
      <c r="N18" s="21">
        <v>6681156</v>
      </c>
      <c r="O18" s="21"/>
      <c r="P18" s="21"/>
      <c r="Q18" s="21"/>
      <c r="R18" s="21"/>
      <c r="S18" s="21"/>
      <c r="T18" s="21"/>
      <c r="U18" s="21"/>
      <c r="V18" s="21"/>
      <c r="W18" s="21">
        <v>8298789</v>
      </c>
      <c r="X18" s="21">
        <v>13095702</v>
      </c>
      <c r="Y18" s="21">
        <v>-4796913</v>
      </c>
      <c r="Z18" s="6">
        <v>-36.63</v>
      </c>
      <c r="AA18" s="28">
        <v>26191398</v>
      </c>
    </row>
    <row r="19" spans="1:27" ht="13.5">
      <c r="A19" s="2" t="s">
        <v>45</v>
      </c>
      <c r="B19" s="8"/>
      <c r="C19" s="16">
        <f aca="true" t="shared" si="3" ref="C19:Y19">SUM(C20:C23)</f>
        <v>119721622</v>
      </c>
      <c r="D19" s="16">
        <f>SUM(D20:D23)</f>
        <v>0</v>
      </c>
      <c r="E19" s="17">
        <f t="shared" si="3"/>
        <v>244683963</v>
      </c>
      <c r="F19" s="18">
        <f t="shared" si="3"/>
        <v>244683963</v>
      </c>
      <c r="G19" s="18">
        <f t="shared" si="3"/>
        <v>40000</v>
      </c>
      <c r="H19" s="18">
        <f t="shared" si="3"/>
        <v>4924071</v>
      </c>
      <c r="I19" s="18">
        <f t="shared" si="3"/>
        <v>3263853</v>
      </c>
      <c r="J19" s="18">
        <f t="shared" si="3"/>
        <v>8227924</v>
      </c>
      <c r="K19" s="18">
        <f t="shared" si="3"/>
        <v>9025310</v>
      </c>
      <c r="L19" s="18">
        <f t="shared" si="3"/>
        <v>13977231</v>
      </c>
      <c r="M19" s="18">
        <f t="shared" si="3"/>
        <v>6147269</v>
      </c>
      <c r="N19" s="18">
        <f t="shared" si="3"/>
        <v>29149810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37377734</v>
      </c>
      <c r="X19" s="18">
        <f t="shared" si="3"/>
        <v>122341980</v>
      </c>
      <c r="Y19" s="18">
        <f t="shared" si="3"/>
        <v>-84964246</v>
      </c>
      <c r="Z19" s="4">
        <f>+IF(X19&lt;&gt;0,+(Y19/X19)*100,0)</f>
        <v>-69.44815344659291</v>
      </c>
      <c r="AA19" s="30">
        <f>SUM(AA20:AA23)</f>
        <v>244683963</v>
      </c>
    </row>
    <row r="20" spans="1:27" ht="13.5">
      <c r="A20" s="5" t="s">
        <v>46</v>
      </c>
      <c r="B20" s="3"/>
      <c r="C20" s="19">
        <v>54491214</v>
      </c>
      <c r="D20" s="19"/>
      <c r="E20" s="20">
        <v>94730000</v>
      </c>
      <c r="F20" s="21">
        <v>94730000</v>
      </c>
      <c r="G20" s="21"/>
      <c r="H20" s="21">
        <v>1427673</v>
      </c>
      <c r="I20" s="21">
        <v>1185043</v>
      </c>
      <c r="J20" s="21">
        <v>2612716</v>
      </c>
      <c r="K20" s="21">
        <v>573525</v>
      </c>
      <c r="L20" s="21">
        <v>6719761</v>
      </c>
      <c r="M20" s="21">
        <v>4198007</v>
      </c>
      <c r="N20" s="21">
        <v>11491293</v>
      </c>
      <c r="O20" s="21"/>
      <c r="P20" s="21"/>
      <c r="Q20" s="21"/>
      <c r="R20" s="21"/>
      <c r="S20" s="21"/>
      <c r="T20" s="21"/>
      <c r="U20" s="21"/>
      <c r="V20" s="21"/>
      <c r="W20" s="21">
        <v>14104009</v>
      </c>
      <c r="X20" s="21">
        <v>47365002</v>
      </c>
      <c r="Y20" s="21">
        <v>-33260993</v>
      </c>
      <c r="Z20" s="6">
        <v>-70.22</v>
      </c>
      <c r="AA20" s="28">
        <v>94730000</v>
      </c>
    </row>
    <row r="21" spans="1:27" ht="13.5">
      <c r="A21" s="5" t="s">
        <v>47</v>
      </c>
      <c r="B21" s="3"/>
      <c r="C21" s="19">
        <v>29447348</v>
      </c>
      <c r="D21" s="19"/>
      <c r="E21" s="20">
        <v>85412139</v>
      </c>
      <c r="F21" s="21">
        <v>85412139</v>
      </c>
      <c r="G21" s="21">
        <v>40000</v>
      </c>
      <c r="H21" s="21">
        <v>3496398</v>
      </c>
      <c r="I21" s="21">
        <v>1352258</v>
      </c>
      <c r="J21" s="21">
        <v>4888656</v>
      </c>
      <c r="K21" s="21">
        <v>7489126</v>
      </c>
      <c r="L21" s="21">
        <v>3782919</v>
      </c>
      <c r="M21" s="21">
        <v>842587</v>
      </c>
      <c r="N21" s="21">
        <v>12114632</v>
      </c>
      <c r="O21" s="21"/>
      <c r="P21" s="21"/>
      <c r="Q21" s="21"/>
      <c r="R21" s="21"/>
      <c r="S21" s="21"/>
      <c r="T21" s="21"/>
      <c r="U21" s="21"/>
      <c r="V21" s="21"/>
      <c r="W21" s="21">
        <v>17003288</v>
      </c>
      <c r="X21" s="21">
        <v>42706068</v>
      </c>
      <c r="Y21" s="21">
        <v>-25702780</v>
      </c>
      <c r="Z21" s="6">
        <v>-60.19</v>
      </c>
      <c r="AA21" s="28">
        <v>85412139</v>
      </c>
    </row>
    <row r="22" spans="1:27" ht="13.5">
      <c r="A22" s="5" t="s">
        <v>48</v>
      </c>
      <c r="B22" s="3"/>
      <c r="C22" s="22">
        <v>25306596</v>
      </c>
      <c r="D22" s="22"/>
      <c r="E22" s="23">
        <v>52720717</v>
      </c>
      <c r="F22" s="24">
        <v>52720717</v>
      </c>
      <c r="G22" s="24"/>
      <c r="H22" s="24"/>
      <c r="I22" s="24">
        <v>581150</v>
      </c>
      <c r="J22" s="24">
        <v>581150</v>
      </c>
      <c r="K22" s="24">
        <v>436336</v>
      </c>
      <c r="L22" s="24">
        <v>3455392</v>
      </c>
      <c r="M22" s="24">
        <v>532811</v>
      </c>
      <c r="N22" s="24">
        <v>4424539</v>
      </c>
      <c r="O22" s="24"/>
      <c r="P22" s="24"/>
      <c r="Q22" s="24"/>
      <c r="R22" s="24"/>
      <c r="S22" s="24"/>
      <c r="T22" s="24"/>
      <c r="U22" s="24"/>
      <c r="V22" s="24"/>
      <c r="W22" s="24">
        <v>5005689</v>
      </c>
      <c r="X22" s="24">
        <v>26360358</v>
      </c>
      <c r="Y22" s="24">
        <v>-21354669</v>
      </c>
      <c r="Z22" s="7">
        <v>-81.01</v>
      </c>
      <c r="AA22" s="29">
        <v>52720717</v>
      </c>
    </row>
    <row r="23" spans="1:27" ht="13.5">
      <c r="A23" s="5" t="s">
        <v>49</v>
      </c>
      <c r="B23" s="3"/>
      <c r="C23" s="19">
        <v>10476464</v>
      </c>
      <c r="D23" s="19"/>
      <c r="E23" s="20">
        <v>11821107</v>
      </c>
      <c r="F23" s="21">
        <v>11821107</v>
      </c>
      <c r="G23" s="21"/>
      <c r="H23" s="21"/>
      <c r="I23" s="21">
        <v>145402</v>
      </c>
      <c r="J23" s="21">
        <v>145402</v>
      </c>
      <c r="K23" s="21">
        <v>526323</v>
      </c>
      <c r="L23" s="21">
        <v>19159</v>
      </c>
      <c r="M23" s="21">
        <v>573864</v>
      </c>
      <c r="N23" s="21">
        <v>1119346</v>
      </c>
      <c r="O23" s="21"/>
      <c r="P23" s="21"/>
      <c r="Q23" s="21"/>
      <c r="R23" s="21"/>
      <c r="S23" s="21"/>
      <c r="T23" s="21"/>
      <c r="U23" s="21"/>
      <c r="V23" s="21"/>
      <c r="W23" s="21">
        <v>1264748</v>
      </c>
      <c r="X23" s="21">
        <v>5910552</v>
      </c>
      <c r="Y23" s="21">
        <v>-4645804</v>
      </c>
      <c r="Z23" s="6">
        <v>-78.6</v>
      </c>
      <c r="AA23" s="28">
        <v>11821107</v>
      </c>
    </row>
    <row r="24" spans="1:27" ht="13.5">
      <c r="A24" s="2" t="s">
        <v>50</v>
      </c>
      <c r="B24" s="8"/>
      <c r="C24" s="16">
        <v>3412324</v>
      </c>
      <c r="D24" s="16"/>
      <c r="E24" s="17">
        <v>9000000</v>
      </c>
      <c r="F24" s="18">
        <v>9000000</v>
      </c>
      <c r="G24" s="18"/>
      <c r="H24" s="18"/>
      <c r="I24" s="18">
        <v>27876</v>
      </c>
      <c r="J24" s="18">
        <v>27876</v>
      </c>
      <c r="K24" s="18"/>
      <c r="L24" s="18">
        <v>472283</v>
      </c>
      <c r="M24" s="18">
        <v>292500</v>
      </c>
      <c r="N24" s="18">
        <v>764783</v>
      </c>
      <c r="O24" s="18"/>
      <c r="P24" s="18"/>
      <c r="Q24" s="18"/>
      <c r="R24" s="18"/>
      <c r="S24" s="18"/>
      <c r="T24" s="18"/>
      <c r="U24" s="18"/>
      <c r="V24" s="18"/>
      <c r="W24" s="18">
        <v>792659</v>
      </c>
      <c r="X24" s="18">
        <v>4500000</v>
      </c>
      <c r="Y24" s="18">
        <v>-3707341</v>
      </c>
      <c r="Z24" s="4">
        <v>-82.39</v>
      </c>
      <c r="AA24" s="30">
        <v>9000000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241823243</v>
      </c>
      <c r="D25" s="50">
        <f>+D5+D9+D15+D19+D24</f>
        <v>0</v>
      </c>
      <c r="E25" s="51">
        <f t="shared" si="4"/>
        <v>483995868</v>
      </c>
      <c r="F25" s="52">
        <f t="shared" si="4"/>
        <v>483995868</v>
      </c>
      <c r="G25" s="52">
        <f t="shared" si="4"/>
        <v>55048</v>
      </c>
      <c r="H25" s="52">
        <f t="shared" si="4"/>
        <v>10544194</v>
      </c>
      <c r="I25" s="52">
        <f t="shared" si="4"/>
        <v>14003774</v>
      </c>
      <c r="J25" s="52">
        <f t="shared" si="4"/>
        <v>24603016</v>
      </c>
      <c r="K25" s="52">
        <f t="shared" si="4"/>
        <v>22939666</v>
      </c>
      <c r="L25" s="52">
        <f t="shared" si="4"/>
        <v>20073321</v>
      </c>
      <c r="M25" s="52">
        <f t="shared" si="4"/>
        <v>20364898</v>
      </c>
      <c r="N25" s="52">
        <f t="shared" si="4"/>
        <v>63377885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87980901</v>
      </c>
      <c r="X25" s="52">
        <f t="shared" si="4"/>
        <v>241997934</v>
      </c>
      <c r="Y25" s="52">
        <f t="shared" si="4"/>
        <v>-154017033</v>
      </c>
      <c r="Z25" s="53">
        <f>+IF(X25&lt;&gt;0,+(Y25/X25)*100,0)</f>
        <v>-63.643945406575256</v>
      </c>
      <c r="AA25" s="54">
        <f>+AA5+AA9+AA15+AA19+AA24</f>
        <v>483995868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99782022</v>
      </c>
      <c r="D28" s="19"/>
      <c r="E28" s="20">
        <v>118117629</v>
      </c>
      <c r="F28" s="21">
        <v>118117629</v>
      </c>
      <c r="G28" s="21"/>
      <c r="H28" s="21">
        <v>4761198</v>
      </c>
      <c r="I28" s="21">
        <v>4389106</v>
      </c>
      <c r="J28" s="21">
        <v>9150304</v>
      </c>
      <c r="K28" s="21">
        <v>8619161</v>
      </c>
      <c r="L28" s="21">
        <v>4860370</v>
      </c>
      <c r="M28" s="21">
        <v>9438820</v>
      </c>
      <c r="N28" s="21">
        <v>22918351</v>
      </c>
      <c r="O28" s="21"/>
      <c r="P28" s="21"/>
      <c r="Q28" s="21"/>
      <c r="R28" s="21"/>
      <c r="S28" s="21"/>
      <c r="T28" s="21"/>
      <c r="U28" s="21"/>
      <c r="V28" s="21"/>
      <c r="W28" s="21">
        <v>32068655</v>
      </c>
      <c r="X28" s="21"/>
      <c r="Y28" s="21">
        <v>32068655</v>
      </c>
      <c r="Z28" s="6"/>
      <c r="AA28" s="19">
        <v>118117629</v>
      </c>
    </row>
    <row r="29" spans="1:27" ht="13.5">
      <c r="A29" s="56" t="s">
        <v>55</v>
      </c>
      <c r="B29" s="3"/>
      <c r="C29" s="19">
        <v>3314136</v>
      </c>
      <c r="D29" s="19"/>
      <c r="E29" s="20">
        <v>3894500</v>
      </c>
      <c r="F29" s="21">
        <v>3894500</v>
      </c>
      <c r="G29" s="21"/>
      <c r="H29" s="21"/>
      <c r="I29" s="21"/>
      <c r="J29" s="21"/>
      <c r="K29" s="21">
        <v>573109</v>
      </c>
      <c r="L29" s="21">
        <v>402366</v>
      </c>
      <c r="M29" s="21">
        <v>1138381</v>
      </c>
      <c r="N29" s="21">
        <v>2113856</v>
      </c>
      <c r="O29" s="21"/>
      <c r="P29" s="21"/>
      <c r="Q29" s="21"/>
      <c r="R29" s="21"/>
      <c r="S29" s="21"/>
      <c r="T29" s="21"/>
      <c r="U29" s="21"/>
      <c r="V29" s="21"/>
      <c r="W29" s="21">
        <v>2113856</v>
      </c>
      <c r="X29" s="21"/>
      <c r="Y29" s="21">
        <v>2113856</v>
      </c>
      <c r="Z29" s="6"/>
      <c r="AA29" s="28">
        <v>3894500</v>
      </c>
    </row>
    <row r="30" spans="1:27" ht="13.5">
      <c r="A30" s="56" t="s">
        <v>56</v>
      </c>
      <c r="B30" s="3"/>
      <c r="C30" s="22">
        <v>2185084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105281242</v>
      </c>
      <c r="D32" s="25">
        <f>SUM(D28:D31)</f>
        <v>0</v>
      </c>
      <c r="E32" s="26">
        <f t="shared" si="5"/>
        <v>122012129</v>
      </c>
      <c r="F32" s="27">
        <f t="shared" si="5"/>
        <v>122012129</v>
      </c>
      <c r="G32" s="27">
        <f t="shared" si="5"/>
        <v>0</v>
      </c>
      <c r="H32" s="27">
        <f t="shared" si="5"/>
        <v>4761198</v>
      </c>
      <c r="I32" s="27">
        <f t="shared" si="5"/>
        <v>4389106</v>
      </c>
      <c r="J32" s="27">
        <f t="shared" si="5"/>
        <v>9150304</v>
      </c>
      <c r="K32" s="27">
        <f t="shared" si="5"/>
        <v>9192270</v>
      </c>
      <c r="L32" s="27">
        <f t="shared" si="5"/>
        <v>5262736</v>
      </c>
      <c r="M32" s="27">
        <f t="shared" si="5"/>
        <v>10577201</v>
      </c>
      <c r="N32" s="27">
        <f t="shared" si="5"/>
        <v>25032207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34182511</v>
      </c>
      <c r="X32" s="27">
        <f t="shared" si="5"/>
        <v>0</v>
      </c>
      <c r="Y32" s="27">
        <f t="shared" si="5"/>
        <v>34182511</v>
      </c>
      <c r="Z32" s="13">
        <f>+IF(X32&lt;&gt;0,+(Y32/X32)*100,0)</f>
        <v>0</v>
      </c>
      <c r="AA32" s="31">
        <f>SUM(AA28:AA31)</f>
        <v>122012129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23220832</v>
      </c>
      <c r="D34" s="19"/>
      <c r="E34" s="20">
        <v>239500000</v>
      </c>
      <c r="F34" s="21">
        <v>239500000</v>
      </c>
      <c r="G34" s="21">
        <v>15048</v>
      </c>
      <c r="H34" s="21">
        <v>3161121</v>
      </c>
      <c r="I34" s="21">
        <v>8361773</v>
      </c>
      <c r="J34" s="21">
        <v>11537942</v>
      </c>
      <c r="K34" s="21">
        <v>9597147</v>
      </c>
      <c r="L34" s="21">
        <v>13659673</v>
      </c>
      <c r="M34" s="21">
        <v>5932588</v>
      </c>
      <c r="N34" s="21">
        <v>29189408</v>
      </c>
      <c r="O34" s="21"/>
      <c r="P34" s="21"/>
      <c r="Q34" s="21"/>
      <c r="R34" s="21"/>
      <c r="S34" s="21"/>
      <c r="T34" s="21"/>
      <c r="U34" s="21"/>
      <c r="V34" s="21"/>
      <c r="W34" s="21">
        <v>40727350</v>
      </c>
      <c r="X34" s="21"/>
      <c r="Y34" s="21">
        <v>40727350</v>
      </c>
      <c r="Z34" s="6"/>
      <c r="AA34" s="28">
        <v>239500000</v>
      </c>
    </row>
    <row r="35" spans="1:27" ht="13.5">
      <c r="A35" s="59" t="s">
        <v>63</v>
      </c>
      <c r="B35" s="3"/>
      <c r="C35" s="19">
        <v>113321169</v>
      </c>
      <c r="D35" s="19"/>
      <c r="E35" s="20">
        <v>122483739</v>
      </c>
      <c r="F35" s="21">
        <v>122483739</v>
      </c>
      <c r="G35" s="21">
        <v>40000</v>
      </c>
      <c r="H35" s="21">
        <v>2621875</v>
      </c>
      <c r="I35" s="21">
        <v>1252895</v>
      </c>
      <c r="J35" s="21">
        <v>3914770</v>
      </c>
      <c r="K35" s="21">
        <v>4150249</v>
      </c>
      <c r="L35" s="21">
        <v>1150912</v>
      </c>
      <c r="M35" s="21">
        <v>3855109</v>
      </c>
      <c r="N35" s="21">
        <v>9156270</v>
      </c>
      <c r="O35" s="21"/>
      <c r="P35" s="21"/>
      <c r="Q35" s="21"/>
      <c r="R35" s="21"/>
      <c r="S35" s="21"/>
      <c r="T35" s="21"/>
      <c r="U35" s="21"/>
      <c r="V35" s="21"/>
      <c r="W35" s="21">
        <v>13071040</v>
      </c>
      <c r="X35" s="21"/>
      <c r="Y35" s="21">
        <v>13071040</v>
      </c>
      <c r="Z35" s="6"/>
      <c r="AA35" s="28">
        <v>122483739</v>
      </c>
    </row>
    <row r="36" spans="1:27" ht="13.5">
      <c r="A36" s="60" t="s">
        <v>64</v>
      </c>
      <c r="B36" s="10"/>
      <c r="C36" s="61">
        <f aca="true" t="shared" si="6" ref="C36:Y36">SUM(C32:C35)</f>
        <v>241823243</v>
      </c>
      <c r="D36" s="61">
        <f>SUM(D32:D35)</f>
        <v>0</v>
      </c>
      <c r="E36" s="62">
        <f t="shared" si="6"/>
        <v>483995868</v>
      </c>
      <c r="F36" s="63">
        <f t="shared" si="6"/>
        <v>483995868</v>
      </c>
      <c r="G36" s="63">
        <f t="shared" si="6"/>
        <v>55048</v>
      </c>
      <c r="H36" s="63">
        <f t="shared" si="6"/>
        <v>10544194</v>
      </c>
      <c r="I36" s="63">
        <f t="shared" si="6"/>
        <v>14003774</v>
      </c>
      <c r="J36" s="63">
        <f t="shared" si="6"/>
        <v>24603016</v>
      </c>
      <c r="K36" s="63">
        <f t="shared" si="6"/>
        <v>22939666</v>
      </c>
      <c r="L36" s="63">
        <f t="shared" si="6"/>
        <v>20073321</v>
      </c>
      <c r="M36" s="63">
        <f t="shared" si="6"/>
        <v>20364898</v>
      </c>
      <c r="N36" s="63">
        <f t="shared" si="6"/>
        <v>63377885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87980901</v>
      </c>
      <c r="X36" s="63">
        <f t="shared" si="6"/>
        <v>0</v>
      </c>
      <c r="Y36" s="63">
        <f t="shared" si="6"/>
        <v>87980901</v>
      </c>
      <c r="Z36" s="64">
        <f>+IF(X36&lt;&gt;0,+(Y36/X36)*100,0)</f>
        <v>0</v>
      </c>
      <c r="AA36" s="65">
        <f>SUM(AA32:AA35)</f>
        <v>483995868</v>
      </c>
    </row>
    <row r="37" spans="1:27" ht="13.5">
      <c r="A37" s="14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2015-02-02T09:36:17Z</dcterms:created>
  <dcterms:modified xsi:type="dcterms:W3CDTF">2015-02-16T09:51:08Z</dcterms:modified>
  <cp:category/>
  <cp:version/>
  <cp:contentType/>
  <cp:contentStatus/>
</cp:coreProperties>
</file>