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<sst xmlns="http://schemas.openxmlformats.org/spreadsheetml/2006/main" count="855" uniqueCount="302">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</sst>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9821123</v>
      </c>
      <c r="C5" s="19">
        <v>0</v>
      </c>
      <c r="D5" s="59">
        <v>27709708</v>
      </c>
      <c r="E5" s="60">
        <v>27709708</v>
      </c>
      <c r="F5" s="60">
        <v>7839383</v>
      </c>
      <c r="G5" s="60">
        <v>588329</v>
      </c>
      <c r="H5" s="60">
        <v>297000</v>
      </c>
      <c r="I5" s="60">
        <v>8724712</v>
      </c>
      <c r="J5" s="60">
        <v>297001</v>
      </c>
      <c r="K5" s="60">
        <v>301550</v>
      </c>
      <c r="L5" s="60">
        <v>297472</v>
      </c>
      <c r="M5" s="60">
        <v>896023</v>
      </c>
      <c r="N5" s="60">
        <v>323666</v>
      </c>
      <c r="O5" s="60">
        <v>415926</v>
      </c>
      <c r="P5" s="60">
        <v>984917</v>
      </c>
      <c r="Q5" s="60">
        <v>1724509</v>
      </c>
      <c r="R5" s="60">
        <v>0</v>
      </c>
      <c r="S5" s="60">
        <v>0</v>
      </c>
      <c r="T5" s="60">
        <v>0</v>
      </c>
      <c r="U5" s="60">
        <v>0</v>
      </c>
      <c r="V5" s="60">
        <v>11345244</v>
      </c>
      <c r="W5" s="60">
        <v>20782494</v>
      </c>
      <c r="X5" s="60">
        <v>-9437250</v>
      </c>
      <c r="Y5" s="61">
        <v>-45.41</v>
      </c>
      <c r="Z5" s="62">
        <v>27709708</v>
      </c>
    </row>
    <row r="6" spans="1:26" ht="13.5">
      <c r="A6" s="58" t="s">
        <v>32</v>
      </c>
      <c r="B6" s="19">
        <v>526078</v>
      </c>
      <c r="C6" s="19">
        <v>0</v>
      </c>
      <c r="D6" s="59">
        <v>539612</v>
      </c>
      <c r="E6" s="60">
        <v>539612</v>
      </c>
      <c r="F6" s="60">
        <v>43893</v>
      </c>
      <c r="G6" s="60">
        <v>49789</v>
      </c>
      <c r="H6" s="60">
        <v>43990</v>
      </c>
      <c r="I6" s="60">
        <v>137672</v>
      </c>
      <c r="J6" s="60">
        <v>44054</v>
      </c>
      <c r="K6" s="60">
        <v>52190</v>
      </c>
      <c r="L6" s="60">
        <v>55690</v>
      </c>
      <c r="M6" s="60">
        <v>151934</v>
      </c>
      <c r="N6" s="60">
        <v>44054</v>
      </c>
      <c r="O6" s="60">
        <v>44228</v>
      </c>
      <c r="P6" s="60">
        <v>46864</v>
      </c>
      <c r="Q6" s="60">
        <v>135146</v>
      </c>
      <c r="R6" s="60">
        <v>0</v>
      </c>
      <c r="S6" s="60">
        <v>0</v>
      </c>
      <c r="T6" s="60">
        <v>0</v>
      </c>
      <c r="U6" s="60">
        <v>0</v>
      </c>
      <c r="V6" s="60">
        <v>424752</v>
      </c>
      <c r="W6" s="60">
        <v>404712</v>
      </c>
      <c r="X6" s="60">
        <v>20040</v>
      </c>
      <c r="Y6" s="61">
        <v>4.95</v>
      </c>
      <c r="Z6" s="62">
        <v>539612</v>
      </c>
    </row>
    <row r="7" spans="1:26" ht="13.5">
      <c r="A7" s="58" t="s">
        <v>33</v>
      </c>
      <c r="B7" s="19">
        <v>746275</v>
      </c>
      <c r="C7" s="19">
        <v>0</v>
      </c>
      <c r="D7" s="59">
        <v>1500000</v>
      </c>
      <c r="E7" s="60">
        <v>1500000</v>
      </c>
      <c r="F7" s="60">
        <v>50279</v>
      </c>
      <c r="G7" s="60">
        <v>-36</v>
      </c>
      <c r="H7" s="60">
        <v>91934</v>
      </c>
      <c r="I7" s="60">
        <v>142177</v>
      </c>
      <c r="J7" s="60">
        <v>59365</v>
      </c>
      <c r="K7" s="60">
        <v>11635</v>
      </c>
      <c r="L7" s="60">
        <v>44256</v>
      </c>
      <c r="M7" s="60">
        <v>115256</v>
      </c>
      <c r="N7" s="60">
        <v>94381</v>
      </c>
      <c r="O7" s="60">
        <v>49129</v>
      </c>
      <c r="P7" s="60">
        <v>76055</v>
      </c>
      <c r="Q7" s="60">
        <v>219565</v>
      </c>
      <c r="R7" s="60">
        <v>0</v>
      </c>
      <c r="S7" s="60">
        <v>0</v>
      </c>
      <c r="T7" s="60">
        <v>0</v>
      </c>
      <c r="U7" s="60">
        <v>0</v>
      </c>
      <c r="V7" s="60">
        <v>476998</v>
      </c>
      <c r="W7" s="60">
        <v>1125000</v>
      </c>
      <c r="X7" s="60">
        <v>-648002</v>
      </c>
      <c r="Y7" s="61">
        <v>-57.6</v>
      </c>
      <c r="Z7" s="62">
        <v>1500000</v>
      </c>
    </row>
    <row r="8" spans="1:26" ht="13.5">
      <c r="A8" s="58" t="s">
        <v>34</v>
      </c>
      <c r="B8" s="19">
        <v>71338694</v>
      </c>
      <c r="C8" s="19">
        <v>0</v>
      </c>
      <c r="D8" s="59">
        <v>75676750</v>
      </c>
      <c r="E8" s="60">
        <v>75676750</v>
      </c>
      <c r="F8" s="60">
        <v>30485750</v>
      </c>
      <c r="G8" s="60">
        <v>0</v>
      </c>
      <c r="H8" s="60">
        <v>0</v>
      </c>
      <c r="I8" s="60">
        <v>30485750</v>
      </c>
      <c r="J8" s="60">
        <v>0</v>
      </c>
      <c r="K8" s="60">
        <v>4790000</v>
      </c>
      <c r="L8" s="60">
        <v>18273000</v>
      </c>
      <c r="M8" s="60">
        <v>23063000</v>
      </c>
      <c r="N8" s="60">
        <v>515000</v>
      </c>
      <c r="O8" s="60">
        <v>0</v>
      </c>
      <c r="P8" s="60">
        <v>19807000</v>
      </c>
      <c r="Q8" s="60">
        <v>20322000</v>
      </c>
      <c r="R8" s="60">
        <v>0</v>
      </c>
      <c r="S8" s="60">
        <v>0</v>
      </c>
      <c r="T8" s="60">
        <v>0</v>
      </c>
      <c r="U8" s="60">
        <v>0</v>
      </c>
      <c r="V8" s="60">
        <v>73870750</v>
      </c>
      <c r="W8" s="60">
        <v>56757555</v>
      </c>
      <c r="X8" s="60">
        <v>17113195</v>
      </c>
      <c r="Y8" s="61">
        <v>30.15</v>
      </c>
      <c r="Z8" s="62">
        <v>75676750</v>
      </c>
    </row>
    <row r="9" spans="1:26" ht="13.5">
      <c r="A9" s="58" t="s">
        <v>35</v>
      </c>
      <c r="B9" s="19">
        <v>4628912</v>
      </c>
      <c r="C9" s="19">
        <v>0</v>
      </c>
      <c r="D9" s="59">
        <v>13511906</v>
      </c>
      <c r="E9" s="60">
        <v>13511906</v>
      </c>
      <c r="F9" s="60">
        <v>262213</v>
      </c>
      <c r="G9" s="60">
        <v>215605</v>
      </c>
      <c r="H9" s="60">
        <v>362304</v>
      </c>
      <c r="I9" s="60">
        <v>840122</v>
      </c>
      <c r="J9" s="60">
        <v>384436</v>
      </c>
      <c r="K9" s="60">
        <v>430124</v>
      </c>
      <c r="L9" s="60">
        <v>287252</v>
      </c>
      <c r="M9" s="60">
        <v>1101812</v>
      </c>
      <c r="N9" s="60">
        <v>394411</v>
      </c>
      <c r="O9" s="60">
        <v>488256</v>
      </c>
      <c r="P9" s="60">
        <v>822552</v>
      </c>
      <c r="Q9" s="60">
        <v>1705219</v>
      </c>
      <c r="R9" s="60">
        <v>0</v>
      </c>
      <c r="S9" s="60">
        <v>0</v>
      </c>
      <c r="T9" s="60">
        <v>0</v>
      </c>
      <c r="U9" s="60">
        <v>0</v>
      </c>
      <c r="V9" s="60">
        <v>3647153</v>
      </c>
      <c r="W9" s="60">
        <v>10133928</v>
      </c>
      <c r="X9" s="60">
        <v>-6486775</v>
      </c>
      <c r="Y9" s="61">
        <v>-64.01</v>
      </c>
      <c r="Z9" s="62">
        <v>13511906</v>
      </c>
    </row>
    <row r="10" spans="1:26" ht="25.5">
      <c r="A10" s="63" t="s">
        <v>277</v>
      </c>
      <c r="B10" s="64">
        <f>SUM(B5:B9)</f>
        <v>87061082</v>
      </c>
      <c r="C10" s="64">
        <f>SUM(C5:C9)</f>
        <v>0</v>
      </c>
      <c r="D10" s="65">
        <f aca="true" t="shared" si="0" ref="D10:Z10">SUM(D5:D9)</f>
        <v>118937976</v>
      </c>
      <c r="E10" s="66">
        <f t="shared" si="0"/>
        <v>118937976</v>
      </c>
      <c r="F10" s="66">
        <f t="shared" si="0"/>
        <v>38681518</v>
      </c>
      <c r="G10" s="66">
        <f t="shared" si="0"/>
        <v>853687</v>
      </c>
      <c r="H10" s="66">
        <f t="shared" si="0"/>
        <v>795228</v>
      </c>
      <c r="I10" s="66">
        <f t="shared" si="0"/>
        <v>40330433</v>
      </c>
      <c r="J10" s="66">
        <f t="shared" si="0"/>
        <v>784856</v>
      </c>
      <c r="K10" s="66">
        <f t="shared" si="0"/>
        <v>5585499</v>
      </c>
      <c r="L10" s="66">
        <f t="shared" si="0"/>
        <v>18957670</v>
      </c>
      <c r="M10" s="66">
        <f t="shared" si="0"/>
        <v>25328025</v>
      </c>
      <c r="N10" s="66">
        <f t="shared" si="0"/>
        <v>1371512</v>
      </c>
      <c r="O10" s="66">
        <f t="shared" si="0"/>
        <v>997539</v>
      </c>
      <c r="P10" s="66">
        <f t="shared" si="0"/>
        <v>21737388</v>
      </c>
      <c r="Q10" s="66">
        <f t="shared" si="0"/>
        <v>24106439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89764897</v>
      </c>
      <c r="W10" s="66">
        <f t="shared" si="0"/>
        <v>89203689</v>
      </c>
      <c r="X10" s="66">
        <f t="shared" si="0"/>
        <v>561208</v>
      </c>
      <c r="Y10" s="67">
        <f>+IF(W10&lt;&gt;0,(X10/W10)*100,0)</f>
        <v>0.6291309320178452</v>
      </c>
      <c r="Z10" s="68">
        <f t="shared" si="0"/>
        <v>118937976</v>
      </c>
    </row>
    <row r="11" spans="1:26" ht="13.5">
      <c r="A11" s="58" t="s">
        <v>37</v>
      </c>
      <c r="B11" s="19">
        <v>48988069</v>
      </c>
      <c r="C11" s="19">
        <v>0</v>
      </c>
      <c r="D11" s="59">
        <v>35521030</v>
      </c>
      <c r="E11" s="60">
        <v>35521030</v>
      </c>
      <c r="F11" s="60">
        <v>2910202</v>
      </c>
      <c r="G11" s="60">
        <v>3100669</v>
      </c>
      <c r="H11" s="60">
        <v>3071008</v>
      </c>
      <c r="I11" s="60">
        <v>9081879</v>
      </c>
      <c r="J11" s="60">
        <v>3702447</v>
      </c>
      <c r="K11" s="60">
        <v>3412382</v>
      </c>
      <c r="L11" s="60">
        <v>3387653</v>
      </c>
      <c r="M11" s="60">
        <v>10502482</v>
      </c>
      <c r="N11" s="60">
        <v>5581522</v>
      </c>
      <c r="O11" s="60">
        <v>3542285</v>
      </c>
      <c r="P11" s="60">
        <v>3497787</v>
      </c>
      <c r="Q11" s="60">
        <v>12621594</v>
      </c>
      <c r="R11" s="60">
        <v>0</v>
      </c>
      <c r="S11" s="60">
        <v>0</v>
      </c>
      <c r="T11" s="60">
        <v>0</v>
      </c>
      <c r="U11" s="60">
        <v>0</v>
      </c>
      <c r="V11" s="60">
        <v>32205955</v>
      </c>
      <c r="W11" s="60">
        <v>32866272</v>
      </c>
      <c r="X11" s="60">
        <v>-660317</v>
      </c>
      <c r="Y11" s="61">
        <v>-2.01</v>
      </c>
      <c r="Z11" s="62">
        <v>35521030</v>
      </c>
    </row>
    <row r="12" spans="1:26" ht="13.5">
      <c r="A12" s="58" t="s">
        <v>38</v>
      </c>
      <c r="B12" s="19">
        <v>9380930</v>
      </c>
      <c r="C12" s="19">
        <v>0</v>
      </c>
      <c r="D12" s="59">
        <v>7265419</v>
      </c>
      <c r="E12" s="60">
        <v>7265419</v>
      </c>
      <c r="F12" s="60">
        <v>599539</v>
      </c>
      <c r="G12" s="60">
        <v>599539</v>
      </c>
      <c r="H12" s="60">
        <v>291263</v>
      </c>
      <c r="I12" s="60">
        <v>1490341</v>
      </c>
      <c r="J12" s="60">
        <v>573563</v>
      </c>
      <c r="K12" s="60">
        <v>573243</v>
      </c>
      <c r="L12" s="60">
        <v>553691</v>
      </c>
      <c r="M12" s="60">
        <v>1700497</v>
      </c>
      <c r="N12" s="60">
        <v>553691</v>
      </c>
      <c r="O12" s="60">
        <v>572857</v>
      </c>
      <c r="P12" s="60">
        <v>572843</v>
      </c>
      <c r="Q12" s="60">
        <v>1699391</v>
      </c>
      <c r="R12" s="60">
        <v>0</v>
      </c>
      <c r="S12" s="60">
        <v>0</v>
      </c>
      <c r="T12" s="60">
        <v>0</v>
      </c>
      <c r="U12" s="60">
        <v>0</v>
      </c>
      <c r="V12" s="60">
        <v>4890229</v>
      </c>
      <c r="W12" s="60">
        <v>5449059</v>
      </c>
      <c r="X12" s="60">
        <v>-558830</v>
      </c>
      <c r="Y12" s="61">
        <v>-10.26</v>
      </c>
      <c r="Z12" s="62">
        <v>7265419</v>
      </c>
    </row>
    <row r="13" spans="1:26" ht="13.5">
      <c r="A13" s="58" t="s">
        <v>278</v>
      </c>
      <c r="B13" s="19">
        <v>16894327</v>
      </c>
      <c r="C13" s="19">
        <v>0</v>
      </c>
      <c r="D13" s="59">
        <v>8853475</v>
      </c>
      <c r="E13" s="60">
        <v>8853475</v>
      </c>
      <c r="F13" s="60">
        <v>737793</v>
      </c>
      <c r="G13" s="60">
        <v>737793</v>
      </c>
      <c r="H13" s="60">
        <v>737793</v>
      </c>
      <c r="I13" s="60">
        <v>2213379</v>
      </c>
      <c r="J13" s="60">
        <v>737793</v>
      </c>
      <c r="K13" s="60">
        <v>737793</v>
      </c>
      <c r="L13" s="60">
        <v>737793</v>
      </c>
      <c r="M13" s="60">
        <v>2213379</v>
      </c>
      <c r="N13" s="60">
        <v>704456</v>
      </c>
      <c r="O13" s="60">
        <v>704456</v>
      </c>
      <c r="P13" s="60">
        <v>29564</v>
      </c>
      <c r="Q13" s="60">
        <v>1438476</v>
      </c>
      <c r="R13" s="60">
        <v>0</v>
      </c>
      <c r="S13" s="60">
        <v>0</v>
      </c>
      <c r="T13" s="60">
        <v>0</v>
      </c>
      <c r="U13" s="60">
        <v>0</v>
      </c>
      <c r="V13" s="60">
        <v>5865234</v>
      </c>
      <c r="W13" s="60">
        <v>6640101</v>
      </c>
      <c r="X13" s="60">
        <v>-774867</v>
      </c>
      <c r="Y13" s="61">
        <v>-11.67</v>
      </c>
      <c r="Z13" s="62">
        <v>8853475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751818</v>
      </c>
      <c r="C15" s="19">
        <v>0</v>
      </c>
      <c r="D15" s="59">
        <v>4755000</v>
      </c>
      <c r="E15" s="60">
        <v>4755000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3566250</v>
      </c>
      <c r="X15" s="60">
        <v>-3566250</v>
      </c>
      <c r="Y15" s="61">
        <v>-100</v>
      </c>
      <c r="Z15" s="62">
        <v>4755000</v>
      </c>
    </row>
    <row r="16" spans="1:26" ht="13.5">
      <c r="A16" s="69" t="s">
        <v>42</v>
      </c>
      <c r="B16" s="19">
        <v>2973437</v>
      </c>
      <c r="C16" s="19">
        <v>0</v>
      </c>
      <c r="D16" s="59">
        <v>0</v>
      </c>
      <c r="E16" s="60">
        <v>0</v>
      </c>
      <c r="F16" s="60">
        <v>11880</v>
      </c>
      <c r="G16" s="60">
        <v>198000</v>
      </c>
      <c r="H16" s="60">
        <v>17850</v>
      </c>
      <c r="I16" s="60">
        <v>227730</v>
      </c>
      <c r="J16" s="60">
        <v>101586</v>
      </c>
      <c r="K16" s="60">
        <v>8080</v>
      </c>
      <c r="L16" s="60">
        <v>163720</v>
      </c>
      <c r="M16" s="60">
        <v>273386</v>
      </c>
      <c r="N16" s="60">
        <v>151824</v>
      </c>
      <c r="O16" s="60">
        <v>0</v>
      </c>
      <c r="P16" s="60">
        <v>0</v>
      </c>
      <c r="Q16" s="60">
        <v>151824</v>
      </c>
      <c r="R16" s="60">
        <v>0</v>
      </c>
      <c r="S16" s="60">
        <v>0</v>
      </c>
      <c r="T16" s="60">
        <v>0</v>
      </c>
      <c r="U16" s="60">
        <v>0</v>
      </c>
      <c r="V16" s="60">
        <v>652940</v>
      </c>
      <c r="W16" s="60"/>
      <c r="X16" s="60">
        <v>652940</v>
      </c>
      <c r="Y16" s="61">
        <v>0</v>
      </c>
      <c r="Z16" s="62">
        <v>0</v>
      </c>
    </row>
    <row r="17" spans="1:26" ht="13.5">
      <c r="A17" s="58" t="s">
        <v>43</v>
      </c>
      <c r="B17" s="19">
        <v>50935632</v>
      </c>
      <c r="C17" s="19">
        <v>0</v>
      </c>
      <c r="D17" s="59">
        <v>49764712</v>
      </c>
      <c r="E17" s="60">
        <v>49764712</v>
      </c>
      <c r="F17" s="60">
        <v>1684144</v>
      </c>
      <c r="G17" s="60">
        <v>1169009</v>
      </c>
      <c r="H17" s="60">
        <v>1348421</v>
      </c>
      <c r="I17" s="60">
        <v>4201574</v>
      </c>
      <c r="J17" s="60">
        <v>1002475</v>
      </c>
      <c r="K17" s="60">
        <v>918624</v>
      </c>
      <c r="L17" s="60">
        <v>1253975</v>
      </c>
      <c r="M17" s="60">
        <v>3175074</v>
      </c>
      <c r="N17" s="60">
        <v>1117626</v>
      </c>
      <c r="O17" s="60">
        <v>1441058</v>
      </c>
      <c r="P17" s="60">
        <v>3682876</v>
      </c>
      <c r="Q17" s="60">
        <v>6241560</v>
      </c>
      <c r="R17" s="60">
        <v>0</v>
      </c>
      <c r="S17" s="60">
        <v>0</v>
      </c>
      <c r="T17" s="60">
        <v>0</v>
      </c>
      <c r="U17" s="60">
        <v>0</v>
      </c>
      <c r="V17" s="60">
        <v>13618208</v>
      </c>
      <c r="W17" s="60">
        <v>37323522</v>
      </c>
      <c r="X17" s="60">
        <v>-23705314</v>
      </c>
      <c r="Y17" s="61">
        <v>-63.51</v>
      </c>
      <c r="Z17" s="62">
        <v>49764712</v>
      </c>
    </row>
    <row r="18" spans="1:26" ht="13.5">
      <c r="A18" s="70" t="s">
        <v>44</v>
      </c>
      <c r="B18" s="71">
        <f>SUM(B11:B17)</f>
        <v>129924213</v>
      </c>
      <c r="C18" s="71">
        <f>SUM(C11:C17)</f>
        <v>0</v>
      </c>
      <c r="D18" s="72">
        <f aca="true" t="shared" si="1" ref="D18:Z18">SUM(D11:D17)</f>
        <v>106159636</v>
      </c>
      <c r="E18" s="73">
        <f t="shared" si="1"/>
        <v>106159636</v>
      </c>
      <c r="F18" s="73">
        <f t="shared" si="1"/>
        <v>5943558</v>
      </c>
      <c r="G18" s="73">
        <f t="shared" si="1"/>
        <v>5805010</v>
      </c>
      <c r="H18" s="73">
        <f t="shared" si="1"/>
        <v>5466335</v>
      </c>
      <c r="I18" s="73">
        <f t="shared" si="1"/>
        <v>17214903</v>
      </c>
      <c r="J18" s="73">
        <f t="shared" si="1"/>
        <v>6117864</v>
      </c>
      <c r="K18" s="73">
        <f t="shared" si="1"/>
        <v>5650122</v>
      </c>
      <c r="L18" s="73">
        <f t="shared" si="1"/>
        <v>6096832</v>
      </c>
      <c r="M18" s="73">
        <f t="shared" si="1"/>
        <v>17864818</v>
      </c>
      <c r="N18" s="73">
        <f t="shared" si="1"/>
        <v>8109119</v>
      </c>
      <c r="O18" s="73">
        <f t="shared" si="1"/>
        <v>6260656</v>
      </c>
      <c r="P18" s="73">
        <f t="shared" si="1"/>
        <v>7783070</v>
      </c>
      <c r="Q18" s="73">
        <f t="shared" si="1"/>
        <v>22152845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57232566</v>
      </c>
      <c r="W18" s="73">
        <f t="shared" si="1"/>
        <v>85845204</v>
      </c>
      <c r="X18" s="73">
        <f t="shared" si="1"/>
        <v>-28612638</v>
      </c>
      <c r="Y18" s="67">
        <f>+IF(W18&lt;&gt;0,(X18/W18)*100,0)</f>
        <v>-33.330502656851976</v>
      </c>
      <c r="Z18" s="74">
        <f t="shared" si="1"/>
        <v>106159636</v>
      </c>
    </row>
    <row r="19" spans="1:26" ht="13.5">
      <c r="A19" s="70" t="s">
        <v>45</v>
      </c>
      <c r="B19" s="75">
        <f>+B10-B18</f>
        <v>-42863131</v>
      </c>
      <c r="C19" s="75">
        <f>+C10-C18</f>
        <v>0</v>
      </c>
      <c r="D19" s="76">
        <f aca="true" t="shared" si="2" ref="D19:Z19">+D10-D18</f>
        <v>12778340</v>
      </c>
      <c r="E19" s="77">
        <f t="shared" si="2"/>
        <v>12778340</v>
      </c>
      <c r="F19" s="77">
        <f t="shared" si="2"/>
        <v>32737960</v>
      </c>
      <c r="G19" s="77">
        <f t="shared" si="2"/>
        <v>-4951323</v>
      </c>
      <c r="H19" s="77">
        <f t="shared" si="2"/>
        <v>-4671107</v>
      </c>
      <c r="I19" s="77">
        <f t="shared" si="2"/>
        <v>23115530</v>
      </c>
      <c r="J19" s="77">
        <f t="shared" si="2"/>
        <v>-5333008</v>
      </c>
      <c r="K19" s="77">
        <f t="shared" si="2"/>
        <v>-64623</v>
      </c>
      <c r="L19" s="77">
        <f t="shared" si="2"/>
        <v>12860838</v>
      </c>
      <c r="M19" s="77">
        <f t="shared" si="2"/>
        <v>7463207</v>
      </c>
      <c r="N19" s="77">
        <f t="shared" si="2"/>
        <v>-6737607</v>
      </c>
      <c r="O19" s="77">
        <f t="shared" si="2"/>
        <v>-5263117</v>
      </c>
      <c r="P19" s="77">
        <f t="shared" si="2"/>
        <v>13954318</v>
      </c>
      <c r="Q19" s="77">
        <f t="shared" si="2"/>
        <v>1953594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32532331</v>
      </c>
      <c r="W19" s="77">
        <f>IF(E10=E18,0,W10-W18)</f>
        <v>3358485</v>
      </c>
      <c r="X19" s="77">
        <f t="shared" si="2"/>
        <v>29173846</v>
      </c>
      <c r="Y19" s="78">
        <f>+IF(W19&lt;&gt;0,(X19/W19)*100,0)</f>
        <v>868.6608991851981</v>
      </c>
      <c r="Z19" s="79">
        <f t="shared" si="2"/>
        <v>12778340</v>
      </c>
    </row>
    <row r="20" spans="1:26" ht="13.5">
      <c r="A20" s="58" t="s">
        <v>46</v>
      </c>
      <c r="B20" s="19">
        <v>27764711</v>
      </c>
      <c r="C20" s="19">
        <v>0</v>
      </c>
      <c r="D20" s="59">
        <v>0</v>
      </c>
      <c r="E20" s="60">
        <v>0</v>
      </c>
      <c r="F20" s="60">
        <v>4992250</v>
      </c>
      <c r="G20" s="60">
        <v>0</v>
      </c>
      <c r="H20" s="60">
        <v>0</v>
      </c>
      <c r="I20" s="60">
        <v>4992250</v>
      </c>
      <c r="J20" s="60">
        <v>0</v>
      </c>
      <c r="K20" s="60">
        <v>300000</v>
      </c>
      <c r="L20" s="60">
        <v>0</v>
      </c>
      <c r="M20" s="60">
        <v>300000</v>
      </c>
      <c r="N20" s="60">
        <v>9785000</v>
      </c>
      <c r="O20" s="60">
        <v>0</v>
      </c>
      <c r="P20" s="60">
        <v>7140000</v>
      </c>
      <c r="Q20" s="60">
        <v>16925000</v>
      </c>
      <c r="R20" s="60">
        <v>0</v>
      </c>
      <c r="S20" s="60">
        <v>0</v>
      </c>
      <c r="T20" s="60">
        <v>0</v>
      </c>
      <c r="U20" s="60">
        <v>0</v>
      </c>
      <c r="V20" s="60">
        <v>22217250</v>
      </c>
      <c r="W20" s="60"/>
      <c r="X20" s="60">
        <v>22217250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-15098420</v>
      </c>
      <c r="C22" s="86">
        <f>SUM(C19:C21)</f>
        <v>0</v>
      </c>
      <c r="D22" s="87">
        <f aca="true" t="shared" si="3" ref="D22:Z22">SUM(D19:D21)</f>
        <v>12778340</v>
      </c>
      <c r="E22" s="88">
        <f t="shared" si="3"/>
        <v>12778340</v>
      </c>
      <c r="F22" s="88">
        <f t="shared" si="3"/>
        <v>37730210</v>
      </c>
      <c r="G22" s="88">
        <f t="shared" si="3"/>
        <v>-4951323</v>
      </c>
      <c r="H22" s="88">
        <f t="shared" si="3"/>
        <v>-4671107</v>
      </c>
      <c r="I22" s="88">
        <f t="shared" si="3"/>
        <v>28107780</v>
      </c>
      <c r="J22" s="88">
        <f t="shared" si="3"/>
        <v>-5333008</v>
      </c>
      <c r="K22" s="88">
        <f t="shared" si="3"/>
        <v>235377</v>
      </c>
      <c r="L22" s="88">
        <f t="shared" si="3"/>
        <v>12860838</v>
      </c>
      <c r="M22" s="88">
        <f t="shared" si="3"/>
        <v>7763207</v>
      </c>
      <c r="N22" s="88">
        <f t="shared" si="3"/>
        <v>3047393</v>
      </c>
      <c r="O22" s="88">
        <f t="shared" si="3"/>
        <v>-5263117</v>
      </c>
      <c r="P22" s="88">
        <f t="shared" si="3"/>
        <v>21094318</v>
      </c>
      <c r="Q22" s="88">
        <f t="shared" si="3"/>
        <v>18878594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54749581</v>
      </c>
      <c r="W22" s="88">
        <f t="shared" si="3"/>
        <v>3358485</v>
      </c>
      <c r="X22" s="88">
        <f t="shared" si="3"/>
        <v>51391096</v>
      </c>
      <c r="Y22" s="89">
        <f>+IF(W22&lt;&gt;0,(X22/W22)*100,0)</f>
        <v>1530.1868550849565</v>
      </c>
      <c r="Z22" s="90">
        <f t="shared" si="3"/>
        <v>12778340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-15098420</v>
      </c>
      <c r="C24" s="75">
        <f>SUM(C22:C23)</f>
        <v>0</v>
      </c>
      <c r="D24" s="76">
        <f aca="true" t="shared" si="4" ref="D24:Z24">SUM(D22:D23)</f>
        <v>12778340</v>
      </c>
      <c r="E24" s="77">
        <f t="shared" si="4"/>
        <v>12778340</v>
      </c>
      <c r="F24" s="77">
        <f t="shared" si="4"/>
        <v>37730210</v>
      </c>
      <c r="G24" s="77">
        <f t="shared" si="4"/>
        <v>-4951323</v>
      </c>
      <c r="H24" s="77">
        <f t="shared" si="4"/>
        <v>-4671107</v>
      </c>
      <c r="I24" s="77">
        <f t="shared" si="4"/>
        <v>28107780</v>
      </c>
      <c r="J24" s="77">
        <f t="shared" si="4"/>
        <v>-5333008</v>
      </c>
      <c r="K24" s="77">
        <f t="shared" si="4"/>
        <v>235377</v>
      </c>
      <c r="L24" s="77">
        <f t="shared" si="4"/>
        <v>12860838</v>
      </c>
      <c r="M24" s="77">
        <f t="shared" si="4"/>
        <v>7763207</v>
      </c>
      <c r="N24" s="77">
        <f t="shared" si="4"/>
        <v>3047393</v>
      </c>
      <c r="O24" s="77">
        <f t="shared" si="4"/>
        <v>-5263117</v>
      </c>
      <c r="P24" s="77">
        <f t="shared" si="4"/>
        <v>21094318</v>
      </c>
      <c r="Q24" s="77">
        <f t="shared" si="4"/>
        <v>18878594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54749581</v>
      </c>
      <c r="W24" s="77">
        <f t="shared" si="4"/>
        <v>3358485</v>
      </c>
      <c r="X24" s="77">
        <f t="shared" si="4"/>
        <v>51391096</v>
      </c>
      <c r="Y24" s="78">
        <f>+IF(W24&lt;&gt;0,(X24/W24)*100,0)</f>
        <v>1530.1868550849565</v>
      </c>
      <c r="Z24" s="79">
        <f t="shared" si="4"/>
        <v>12778340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46066349</v>
      </c>
      <c r="C27" s="22">
        <v>0</v>
      </c>
      <c r="D27" s="99">
        <v>0</v>
      </c>
      <c r="E27" s="100">
        <v>0</v>
      </c>
      <c r="F27" s="100">
        <v>31104</v>
      </c>
      <c r="G27" s="100">
        <v>1600</v>
      </c>
      <c r="H27" s="100">
        <v>166870</v>
      </c>
      <c r="I27" s="100">
        <v>199574</v>
      </c>
      <c r="J27" s="100">
        <v>49771</v>
      </c>
      <c r="K27" s="100">
        <v>2048110</v>
      </c>
      <c r="L27" s="100">
        <v>2631892</v>
      </c>
      <c r="M27" s="100">
        <v>4729773</v>
      </c>
      <c r="N27" s="100">
        <v>467956</v>
      </c>
      <c r="O27" s="100">
        <v>1353335</v>
      </c>
      <c r="P27" s="100">
        <v>2284285</v>
      </c>
      <c r="Q27" s="100">
        <v>4105576</v>
      </c>
      <c r="R27" s="100">
        <v>0</v>
      </c>
      <c r="S27" s="100">
        <v>0</v>
      </c>
      <c r="T27" s="100">
        <v>0</v>
      </c>
      <c r="U27" s="100">
        <v>0</v>
      </c>
      <c r="V27" s="100">
        <v>9034923</v>
      </c>
      <c r="W27" s="100"/>
      <c r="X27" s="100">
        <v>9034923</v>
      </c>
      <c r="Y27" s="101">
        <v>0</v>
      </c>
      <c r="Z27" s="102">
        <v>0</v>
      </c>
    </row>
    <row r="28" spans="1:26" ht="13.5">
      <c r="A28" s="103" t="s">
        <v>46</v>
      </c>
      <c r="B28" s="19">
        <v>29629407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2003226</v>
      </c>
      <c r="L28" s="60">
        <v>2631892</v>
      </c>
      <c r="M28" s="60">
        <v>4635118</v>
      </c>
      <c r="N28" s="60">
        <v>467956</v>
      </c>
      <c r="O28" s="60">
        <v>1308034</v>
      </c>
      <c r="P28" s="60">
        <v>2283544</v>
      </c>
      <c r="Q28" s="60">
        <v>4059534</v>
      </c>
      <c r="R28" s="60">
        <v>0</v>
      </c>
      <c r="S28" s="60">
        <v>0</v>
      </c>
      <c r="T28" s="60">
        <v>0</v>
      </c>
      <c r="U28" s="60">
        <v>0</v>
      </c>
      <c r="V28" s="60">
        <v>8694652</v>
      </c>
      <c r="W28" s="60"/>
      <c r="X28" s="60">
        <v>8694652</v>
      </c>
      <c r="Y28" s="61">
        <v>0</v>
      </c>
      <c r="Z28" s="62">
        <v>0</v>
      </c>
    </row>
    <row r="29" spans="1:26" ht="13.5">
      <c r="A29" s="58" t="s">
        <v>282</v>
      </c>
      <c r="B29" s="19">
        <v>16436942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31104</v>
      </c>
      <c r="G31" s="60">
        <v>1600</v>
      </c>
      <c r="H31" s="60">
        <v>166870</v>
      </c>
      <c r="I31" s="60">
        <v>199574</v>
      </c>
      <c r="J31" s="60">
        <v>49771</v>
      </c>
      <c r="K31" s="60">
        <v>44884</v>
      </c>
      <c r="L31" s="60">
        <v>0</v>
      </c>
      <c r="M31" s="60">
        <v>94655</v>
      </c>
      <c r="N31" s="60">
        <v>0</v>
      </c>
      <c r="O31" s="60">
        <v>45301</v>
      </c>
      <c r="P31" s="60">
        <v>741</v>
      </c>
      <c r="Q31" s="60">
        <v>46042</v>
      </c>
      <c r="R31" s="60">
        <v>0</v>
      </c>
      <c r="S31" s="60">
        <v>0</v>
      </c>
      <c r="T31" s="60">
        <v>0</v>
      </c>
      <c r="U31" s="60">
        <v>0</v>
      </c>
      <c r="V31" s="60">
        <v>340271</v>
      </c>
      <c r="W31" s="60"/>
      <c r="X31" s="60">
        <v>340271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46066349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31104</v>
      </c>
      <c r="G32" s="100">
        <f t="shared" si="5"/>
        <v>1600</v>
      </c>
      <c r="H32" s="100">
        <f t="shared" si="5"/>
        <v>166870</v>
      </c>
      <c r="I32" s="100">
        <f t="shared" si="5"/>
        <v>199574</v>
      </c>
      <c r="J32" s="100">
        <f t="shared" si="5"/>
        <v>49771</v>
      </c>
      <c r="K32" s="100">
        <f t="shared" si="5"/>
        <v>2048110</v>
      </c>
      <c r="L32" s="100">
        <f t="shared" si="5"/>
        <v>2631892</v>
      </c>
      <c r="M32" s="100">
        <f t="shared" si="5"/>
        <v>4729773</v>
      </c>
      <c r="N32" s="100">
        <f t="shared" si="5"/>
        <v>467956</v>
      </c>
      <c r="O32" s="100">
        <f t="shared" si="5"/>
        <v>1353335</v>
      </c>
      <c r="P32" s="100">
        <f t="shared" si="5"/>
        <v>2284285</v>
      </c>
      <c r="Q32" s="100">
        <f t="shared" si="5"/>
        <v>4105576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9034923</v>
      </c>
      <c r="W32" s="100">
        <f t="shared" si="5"/>
        <v>0</v>
      </c>
      <c r="X32" s="100">
        <f t="shared" si="5"/>
        <v>9034923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34676312</v>
      </c>
      <c r="C35" s="19">
        <v>0</v>
      </c>
      <c r="D35" s="59">
        <v>0</v>
      </c>
      <c r="E35" s="60">
        <v>0</v>
      </c>
      <c r="F35" s="60">
        <v>86134708</v>
      </c>
      <c r="G35" s="60">
        <v>51696811</v>
      </c>
      <c r="H35" s="60">
        <v>50396390</v>
      </c>
      <c r="I35" s="60">
        <v>50396390</v>
      </c>
      <c r="J35" s="60">
        <v>50394783</v>
      </c>
      <c r="K35" s="60">
        <v>33608251</v>
      </c>
      <c r="L35" s="60">
        <v>44111531</v>
      </c>
      <c r="M35" s="60">
        <v>44111531</v>
      </c>
      <c r="N35" s="60">
        <v>0</v>
      </c>
      <c r="O35" s="60">
        <v>26511009</v>
      </c>
      <c r="P35" s="60">
        <v>71738162</v>
      </c>
      <c r="Q35" s="60">
        <v>71738162</v>
      </c>
      <c r="R35" s="60">
        <v>0</v>
      </c>
      <c r="S35" s="60">
        <v>0</v>
      </c>
      <c r="T35" s="60">
        <v>0</v>
      </c>
      <c r="U35" s="60">
        <v>0</v>
      </c>
      <c r="V35" s="60">
        <v>71738162</v>
      </c>
      <c r="W35" s="60"/>
      <c r="X35" s="60">
        <v>71738162</v>
      </c>
      <c r="Y35" s="61">
        <v>0</v>
      </c>
      <c r="Z35" s="62">
        <v>0</v>
      </c>
    </row>
    <row r="36" spans="1:26" ht="13.5">
      <c r="A36" s="58" t="s">
        <v>57</v>
      </c>
      <c r="B36" s="19">
        <v>190577948</v>
      </c>
      <c r="C36" s="19">
        <v>0</v>
      </c>
      <c r="D36" s="59">
        <v>0</v>
      </c>
      <c r="E36" s="60">
        <v>0</v>
      </c>
      <c r="F36" s="60">
        <v>198459405</v>
      </c>
      <c r="G36" s="60">
        <v>198459405</v>
      </c>
      <c r="H36" s="60">
        <v>198626275</v>
      </c>
      <c r="I36" s="60">
        <v>198626275</v>
      </c>
      <c r="J36" s="60">
        <v>198626275</v>
      </c>
      <c r="K36" s="60">
        <v>200674385</v>
      </c>
      <c r="L36" s="60">
        <v>203306277</v>
      </c>
      <c r="M36" s="60">
        <v>203306277</v>
      </c>
      <c r="N36" s="60">
        <v>0</v>
      </c>
      <c r="O36" s="60">
        <v>203909568</v>
      </c>
      <c r="P36" s="60">
        <v>206193853</v>
      </c>
      <c r="Q36" s="60">
        <v>206193853</v>
      </c>
      <c r="R36" s="60">
        <v>0</v>
      </c>
      <c r="S36" s="60">
        <v>0</v>
      </c>
      <c r="T36" s="60">
        <v>0</v>
      </c>
      <c r="U36" s="60">
        <v>0</v>
      </c>
      <c r="V36" s="60">
        <v>206193853</v>
      </c>
      <c r="W36" s="60"/>
      <c r="X36" s="60">
        <v>206193853</v>
      </c>
      <c r="Y36" s="61">
        <v>0</v>
      </c>
      <c r="Z36" s="62">
        <v>0</v>
      </c>
    </row>
    <row r="37" spans="1:26" ht="13.5">
      <c r="A37" s="58" t="s">
        <v>58</v>
      </c>
      <c r="B37" s="19">
        <v>35675662</v>
      </c>
      <c r="C37" s="19">
        <v>0</v>
      </c>
      <c r="D37" s="59">
        <v>0</v>
      </c>
      <c r="E37" s="60">
        <v>0</v>
      </c>
      <c r="F37" s="60">
        <v>246863901</v>
      </c>
      <c r="G37" s="60">
        <v>217377326</v>
      </c>
      <c r="H37" s="60">
        <v>216402094</v>
      </c>
      <c r="I37" s="60">
        <v>216402094</v>
      </c>
      <c r="J37" s="60">
        <v>216400487</v>
      </c>
      <c r="K37" s="60">
        <v>201426689</v>
      </c>
      <c r="L37" s="60">
        <v>201701023</v>
      </c>
      <c r="M37" s="60">
        <v>201701023</v>
      </c>
      <c r="N37" s="60">
        <v>0</v>
      </c>
      <c r="O37" s="60">
        <v>186919516</v>
      </c>
      <c r="P37" s="60">
        <v>213336636</v>
      </c>
      <c r="Q37" s="60">
        <v>213336636</v>
      </c>
      <c r="R37" s="60">
        <v>0</v>
      </c>
      <c r="S37" s="60">
        <v>0</v>
      </c>
      <c r="T37" s="60">
        <v>0</v>
      </c>
      <c r="U37" s="60">
        <v>0</v>
      </c>
      <c r="V37" s="60">
        <v>213336636</v>
      </c>
      <c r="W37" s="60"/>
      <c r="X37" s="60">
        <v>213336636</v>
      </c>
      <c r="Y37" s="61">
        <v>0</v>
      </c>
      <c r="Z37" s="62">
        <v>0</v>
      </c>
    </row>
    <row r="38" spans="1:26" ht="13.5">
      <c r="A38" s="58" t="s">
        <v>59</v>
      </c>
      <c r="B38" s="19">
        <v>9103958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180474640</v>
      </c>
      <c r="C39" s="19">
        <v>0</v>
      </c>
      <c r="D39" s="59">
        <v>0</v>
      </c>
      <c r="E39" s="60">
        <v>0</v>
      </c>
      <c r="F39" s="60">
        <v>37730212</v>
      </c>
      <c r="G39" s="60">
        <v>32778890</v>
      </c>
      <c r="H39" s="60">
        <v>32620571</v>
      </c>
      <c r="I39" s="60">
        <v>32620571</v>
      </c>
      <c r="J39" s="60">
        <v>32620571</v>
      </c>
      <c r="K39" s="60">
        <v>32855947</v>
      </c>
      <c r="L39" s="60">
        <v>45716785</v>
      </c>
      <c r="M39" s="60">
        <v>45716785</v>
      </c>
      <c r="N39" s="60">
        <v>0</v>
      </c>
      <c r="O39" s="60">
        <v>43501061</v>
      </c>
      <c r="P39" s="60">
        <v>64595379</v>
      </c>
      <c r="Q39" s="60">
        <v>64595379</v>
      </c>
      <c r="R39" s="60">
        <v>0</v>
      </c>
      <c r="S39" s="60">
        <v>0</v>
      </c>
      <c r="T39" s="60">
        <v>0</v>
      </c>
      <c r="U39" s="60">
        <v>0</v>
      </c>
      <c r="V39" s="60">
        <v>64595379</v>
      </c>
      <c r="W39" s="60"/>
      <c r="X39" s="60">
        <v>64595379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189346653</v>
      </c>
      <c r="C42" s="19">
        <v>0</v>
      </c>
      <c r="D42" s="59">
        <v>21465048</v>
      </c>
      <c r="E42" s="60">
        <v>21465048</v>
      </c>
      <c r="F42" s="60">
        <v>31000301</v>
      </c>
      <c r="G42" s="60">
        <v>-3509040</v>
      </c>
      <c r="H42" s="60">
        <v>-4108441</v>
      </c>
      <c r="I42" s="60">
        <v>23382820</v>
      </c>
      <c r="J42" s="60">
        <v>-4855941</v>
      </c>
      <c r="K42" s="60">
        <v>3537006</v>
      </c>
      <c r="L42" s="60">
        <v>13136815</v>
      </c>
      <c r="M42" s="60">
        <v>11817880</v>
      </c>
      <c r="N42" s="60">
        <v>3720131</v>
      </c>
      <c r="O42" s="60">
        <v>-3961007</v>
      </c>
      <c r="P42" s="60">
        <v>21201153</v>
      </c>
      <c r="Q42" s="60">
        <v>20960277</v>
      </c>
      <c r="R42" s="60">
        <v>0</v>
      </c>
      <c r="S42" s="60">
        <v>0</v>
      </c>
      <c r="T42" s="60">
        <v>0</v>
      </c>
      <c r="U42" s="60">
        <v>0</v>
      </c>
      <c r="V42" s="60">
        <v>56160977</v>
      </c>
      <c r="W42" s="60">
        <v>16098786</v>
      </c>
      <c r="X42" s="60">
        <v>40062191</v>
      </c>
      <c r="Y42" s="61">
        <v>248.85</v>
      </c>
      <c r="Z42" s="62">
        <v>21465048</v>
      </c>
    </row>
    <row r="43" spans="1:26" ht="13.5">
      <c r="A43" s="58" t="s">
        <v>63</v>
      </c>
      <c r="B43" s="19">
        <v>46193465</v>
      </c>
      <c r="C43" s="19">
        <v>0</v>
      </c>
      <c r="D43" s="59">
        <v>-26364912</v>
      </c>
      <c r="E43" s="60">
        <v>-26364912</v>
      </c>
      <c r="F43" s="60">
        <v>-31104</v>
      </c>
      <c r="G43" s="60">
        <v>-1600</v>
      </c>
      <c r="H43" s="60">
        <v>-166870</v>
      </c>
      <c r="I43" s="60">
        <v>-199574</v>
      </c>
      <c r="J43" s="60">
        <v>-49771</v>
      </c>
      <c r="K43" s="60">
        <v>-2048110</v>
      </c>
      <c r="L43" s="60">
        <v>-2631892</v>
      </c>
      <c r="M43" s="60">
        <v>-4729773</v>
      </c>
      <c r="N43" s="60">
        <v>-467956</v>
      </c>
      <c r="O43" s="60">
        <v>-1353335</v>
      </c>
      <c r="P43" s="60">
        <v>-2284285</v>
      </c>
      <c r="Q43" s="60">
        <v>-4105576</v>
      </c>
      <c r="R43" s="60">
        <v>0</v>
      </c>
      <c r="S43" s="60">
        <v>0</v>
      </c>
      <c r="T43" s="60">
        <v>0</v>
      </c>
      <c r="U43" s="60">
        <v>0</v>
      </c>
      <c r="V43" s="60">
        <v>-9034923</v>
      </c>
      <c r="W43" s="60">
        <v>-19773684</v>
      </c>
      <c r="X43" s="60">
        <v>10738761</v>
      </c>
      <c r="Y43" s="61">
        <v>-54.31</v>
      </c>
      <c r="Z43" s="62">
        <v>-26364912</v>
      </c>
    </row>
    <row r="44" spans="1:26" ht="13.5">
      <c r="A44" s="58" t="s">
        <v>64</v>
      </c>
      <c r="B44" s="19">
        <v>-9634367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250274203</v>
      </c>
      <c r="C45" s="22">
        <v>0</v>
      </c>
      <c r="D45" s="99">
        <v>2100136</v>
      </c>
      <c r="E45" s="100">
        <v>2100136</v>
      </c>
      <c r="F45" s="100">
        <v>30976197</v>
      </c>
      <c r="G45" s="100">
        <v>27465557</v>
      </c>
      <c r="H45" s="100">
        <v>23190246</v>
      </c>
      <c r="I45" s="100">
        <v>23190246</v>
      </c>
      <c r="J45" s="100">
        <v>18284534</v>
      </c>
      <c r="K45" s="100">
        <v>19773430</v>
      </c>
      <c r="L45" s="100">
        <v>30278353</v>
      </c>
      <c r="M45" s="100">
        <v>30278353</v>
      </c>
      <c r="N45" s="100">
        <v>33530528</v>
      </c>
      <c r="O45" s="100">
        <v>28216186</v>
      </c>
      <c r="P45" s="100">
        <v>47133054</v>
      </c>
      <c r="Q45" s="100">
        <v>47133054</v>
      </c>
      <c r="R45" s="100">
        <v>0</v>
      </c>
      <c r="S45" s="100">
        <v>0</v>
      </c>
      <c r="T45" s="100">
        <v>0</v>
      </c>
      <c r="U45" s="100">
        <v>0</v>
      </c>
      <c r="V45" s="100">
        <v>47133054</v>
      </c>
      <c r="W45" s="100">
        <v>3325102</v>
      </c>
      <c r="X45" s="100">
        <v>43807952</v>
      </c>
      <c r="Y45" s="101">
        <v>1317.49</v>
      </c>
      <c r="Z45" s="102">
        <v>2100136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1082480</v>
      </c>
      <c r="C49" s="52">
        <v>0</v>
      </c>
      <c r="D49" s="129">
        <v>409438</v>
      </c>
      <c r="E49" s="54">
        <v>532814</v>
      </c>
      <c r="F49" s="54">
        <v>0</v>
      </c>
      <c r="G49" s="54">
        <v>0</v>
      </c>
      <c r="H49" s="54">
        <v>0</v>
      </c>
      <c r="I49" s="54">
        <v>22580369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24605101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1214901</v>
      </c>
      <c r="C51" s="52">
        <v>0</v>
      </c>
      <c r="D51" s="129">
        <v>651630</v>
      </c>
      <c r="E51" s="54">
        <v>22744</v>
      </c>
      <c r="F51" s="54">
        <v>0</v>
      </c>
      <c r="G51" s="54">
        <v>0</v>
      </c>
      <c r="H51" s="54">
        <v>0</v>
      </c>
      <c r="I51" s="54">
        <v>18709</v>
      </c>
      <c r="J51" s="54">
        <v>0</v>
      </c>
      <c r="K51" s="54">
        <v>0</v>
      </c>
      <c r="L51" s="54">
        <v>0</v>
      </c>
      <c r="M51" s="54">
        <v>123445</v>
      </c>
      <c r="N51" s="54">
        <v>0</v>
      </c>
      <c r="O51" s="54">
        <v>0</v>
      </c>
      <c r="P51" s="54">
        <v>0</v>
      </c>
      <c r="Q51" s="54">
        <v>2919109</v>
      </c>
      <c r="R51" s="54">
        <v>0</v>
      </c>
      <c r="S51" s="54">
        <v>0</v>
      </c>
      <c r="T51" s="54">
        <v>0</v>
      </c>
      <c r="U51" s="54">
        <v>0</v>
      </c>
      <c r="V51" s="54">
        <v>5767222</v>
      </c>
      <c r="W51" s="54">
        <v>0</v>
      </c>
      <c r="X51" s="54">
        <v>10717760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25.000021239449303</v>
      </c>
      <c r="E58" s="7">
        <f t="shared" si="6"/>
        <v>25.000021239449303</v>
      </c>
      <c r="F58" s="7">
        <f t="shared" si="6"/>
        <v>5.916528811454027</v>
      </c>
      <c r="G58" s="7">
        <f t="shared" si="6"/>
        <v>35.54044863175776</v>
      </c>
      <c r="H58" s="7">
        <f t="shared" si="6"/>
        <v>75.48815162115346</v>
      </c>
      <c r="I58" s="7">
        <f t="shared" si="6"/>
        <v>11.896017254449728</v>
      </c>
      <c r="J58" s="7">
        <f t="shared" si="6"/>
        <v>50.087575324619095</v>
      </c>
      <c r="K58" s="7">
        <f t="shared" si="6"/>
        <v>556.4488802198272</v>
      </c>
      <c r="L58" s="7">
        <f t="shared" si="6"/>
        <v>30.662631411277474</v>
      </c>
      <c r="M58" s="7">
        <f t="shared" si="6"/>
        <v>221.79265823704037</v>
      </c>
      <c r="N58" s="7">
        <f t="shared" si="6"/>
        <v>92.49744008052899</v>
      </c>
      <c r="O58" s="7">
        <f t="shared" si="6"/>
        <v>178.61304523813607</v>
      </c>
      <c r="P58" s="7">
        <f t="shared" si="6"/>
        <v>60.53140994451602</v>
      </c>
      <c r="Q58" s="7">
        <f t="shared" si="6"/>
        <v>99.49467284721756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55.052904882007944</v>
      </c>
      <c r="W58" s="7">
        <f t="shared" si="6"/>
        <v>24.99976636843952</v>
      </c>
      <c r="X58" s="7">
        <f t="shared" si="6"/>
        <v>0</v>
      </c>
      <c r="Y58" s="7">
        <f t="shared" si="6"/>
        <v>0</v>
      </c>
      <c r="Z58" s="8">
        <f t="shared" si="6"/>
        <v>25.000021239449303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25.00001804421757</v>
      </c>
      <c r="E59" s="10">
        <f t="shared" si="7"/>
        <v>25.00001804421757</v>
      </c>
      <c r="F59" s="10">
        <f t="shared" si="7"/>
        <v>5.279548148113187</v>
      </c>
      <c r="G59" s="10">
        <f t="shared" si="7"/>
        <v>36.77228217544945</v>
      </c>
      <c r="H59" s="10">
        <f t="shared" si="7"/>
        <v>126.88013468013469</v>
      </c>
      <c r="I59" s="10">
        <f t="shared" si="7"/>
        <v>11.542615962567018</v>
      </c>
      <c r="J59" s="10">
        <f t="shared" si="7"/>
        <v>79.17044050356733</v>
      </c>
      <c r="K59" s="10">
        <f t="shared" si="7"/>
        <v>1028.061681313215</v>
      </c>
      <c r="L59" s="10">
        <f t="shared" si="7"/>
        <v>52.08456594234079</v>
      </c>
      <c r="M59" s="10">
        <f t="shared" si="7"/>
        <v>389.52058150293016</v>
      </c>
      <c r="N59" s="10">
        <f t="shared" si="7"/>
        <v>163.82536318303437</v>
      </c>
      <c r="O59" s="10">
        <f t="shared" si="7"/>
        <v>315.0166135322149</v>
      </c>
      <c r="P59" s="10">
        <f t="shared" si="7"/>
        <v>86.52891563451539</v>
      </c>
      <c r="Q59" s="10">
        <f t="shared" si="7"/>
        <v>156.14421264255506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63.37435316507957</v>
      </c>
      <c r="W59" s="10">
        <f t="shared" si="7"/>
        <v>24.9997618187692</v>
      </c>
      <c r="X59" s="10">
        <f t="shared" si="7"/>
        <v>0</v>
      </c>
      <c r="Y59" s="10">
        <f t="shared" si="7"/>
        <v>0</v>
      </c>
      <c r="Z59" s="11">
        <f t="shared" si="7"/>
        <v>25.00001804421757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25.000185318339845</v>
      </c>
      <c r="E60" s="13">
        <f t="shared" si="7"/>
        <v>25.000185318339845</v>
      </c>
      <c r="F60" s="13">
        <f t="shared" si="7"/>
        <v>119.69334518032488</v>
      </c>
      <c r="G60" s="13">
        <f t="shared" si="7"/>
        <v>20.98455482134608</v>
      </c>
      <c r="H60" s="13">
        <f t="shared" si="7"/>
        <v>8.231416230961582</v>
      </c>
      <c r="I60" s="13">
        <f t="shared" si="7"/>
        <v>48.38020803068162</v>
      </c>
      <c r="J60" s="13">
        <f t="shared" si="7"/>
        <v>43.980115313024925</v>
      </c>
      <c r="K60" s="13">
        <f t="shared" si="7"/>
        <v>50.86031806859551</v>
      </c>
      <c r="L60" s="13">
        <f t="shared" si="7"/>
        <v>12.144011492188902</v>
      </c>
      <c r="M60" s="13">
        <f t="shared" si="7"/>
        <v>34.67426645780405</v>
      </c>
      <c r="N60" s="13">
        <f t="shared" si="7"/>
        <v>6.1606210559767565</v>
      </c>
      <c r="O60" s="13">
        <f t="shared" si="7"/>
        <v>100.52455458080854</v>
      </c>
      <c r="P60" s="13">
        <f t="shared" si="7"/>
        <v>37.075367019460565</v>
      </c>
      <c r="Q60" s="13">
        <f t="shared" si="7"/>
        <v>47.76241990143993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43.28102045428862</v>
      </c>
      <c r="W60" s="13">
        <f t="shared" si="7"/>
        <v>25</v>
      </c>
      <c r="X60" s="13">
        <f t="shared" si="7"/>
        <v>0</v>
      </c>
      <c r="Y60" s="13">
        <f t="shared" si="7"/>
        <v>0</v>
      </c>
      <c r="Z60" s="14">
        <f t="shared" si="7"/>
        <v>25.000185318339845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25.00025277291892</v>
      </c>
      <c r="E64" s="13">
        <f t="shared" si="7"/>
        <v>25.00025277291892</v>
      </c>
      <c r="F64" s="13">
        <f t="shared" si="7"/>
        <v>116.81817146241997</v>
      </c>
      <c r="G64" s="13">
        <f t="shared" si="7"/>
        <v>22.647179347083732</v>
      </c>
      <c r="H64" s="13">
        <f t="shared" si="7"/>
        <v>6.481018413275745</v>
      </c>
      <c r="I64" s="13">
        <f t="shared" si="7"/>
        <v>48.61124809383274</v>
      </c>
      <c r="J64" s="13">
        <f t="shared" si="7"/>
        <v>42.527352794297904</v>
      </c>
      <c r="K64" s="13">
        <f t="shared" si="7"/>
        <v>57.43859808416942</v>
      </c>
      <c r="L64" s="13">
        <f t="shared" si="7"/>
        <v>12.264493576065739</v>
      </c>
      <c r="M64" s="13">
        <f t="shared" si="7"/>
        <v>37.410148151511024</v>
      </c>
      <c r="N64" s="13">
        <f t="shared" si="7"/>
        <v>4.657919825668498</v>
      </c>
      <c r="O64" s="13">
        <f t="shared" si="7"/>
        <v>100.52455458080854</v>
      </c>
      <c r="P64" s="13">
        <f t="shared" si="7"/>
        <v>35.45365312393308</v>
      </c>
      <c r="Q64" s="13">
        <f t="shared" si="7"/>
        <v>46.710224497950364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44.25845052954397</v>
      </c>
      <c r="W64" s="13">
        <f t="shared" si="7"/>
        <v>25</v>
      </c>
      <c r="X64" s="13">
        <f t="shared" si="7"/>
        <v>0</v>
      </c>
      <c r="Y64" s="13">
        <f t="shared" si="7"/>
        <v>0</v>
      </c>
      <c r="Z64" s="14">
        <f t="shared" si="7"/>
        <v>25.00025277291892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25</v>
      </c>
      <c r="E65" s="13">
        <f t="shared" si="7"/>
        <v>25</v>
      </c>
      <c r="F65" s="13">
        <f t="shared" si="7"/>
        <v>0</v>
      </c>
      <c r="G65" s="13">
        <f t="shared" si="7"/>
        <v>8.528057308545113</v>
      </c>
      <c r="H65" s="13">
        <f t="shared" si="7"/>
        <v>0</v>
      </c>
      <c r="I65" s="13">
        <f t="shared" si="7"/>
        <v>43.186082210472456</v>
      </c>
      <c r="J65" s="13">
        <f t="shared" si="7"/>
        <v>0</v>
      </c>
      <c r="K65" s="13">
        <f t="shared" si="7"/>
        <v>15.240904621435595</v>
      </c>
      <c r="L65" s="13">
        <f t="shared" si="7"/>
        <v>11.687865245788931</v>
      </c>
      <c r="M65" s="13">
        <f t="shared" si="7"/>
        <v>16.386809629779485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28.063194850789934</v>
      </c>
      <c r="W65" s="13">
        <f t="shared" si="7"/>
        <v>25</v>
      </c>
      <c r="X65" s="13">
        <f t="shared" si="7"/>
        <v>0</v>
      </c>
      <c r="Y65" s="13">
        <f t="shared" si="7"/>
        <v>0</v>
      </c>
      <c r="Z65" s="14">
        <f t="shared" si="7"/>
        <v>25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-0.0030675223008871278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-0.00030787381114527824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12082049</v>
      </c>
      <c r="C67" s="24"/>
      <c r="D67" s="25">
        <v>28249320</v>
      </c>
      <c r="E67" s="26">
        <v>28249320</v>
      </c>
      <c r="F67" s="26">
        <v>7883271</v>
      </c>
      <c r="G67" s="26">
        <v>638118</v>
      </c>
      <c r="H67" s="26">
        <v>503993</v>
      </c>
      <c r="I67" s="26">
        <v>9025382</v>
      </c>
      <c r="J67" s="26">
        <v>508134</v>
      </c>
      <c r="K67" s="26">
        <v>561896</v>
      </c>
      <c r="L67" s="26">
        <v>527352</v>
      </c>
      <c r="M67" s="26">
        <v>1597382</v>
      </c>
      <c r="N67" s="26">
        <v>576190</v>
      </c>
      <c r="O67" s="26">
        <v>758453</v>
      </c>
      <c r="P67" s="26">
        <v>1436631</v>
      </c>
      <c r="Q67" s="26">
        <v>2771274</v>
      </c>
      <c r="R67" s="26"/>
      <c r="S67" s="26"/>
      <c r="T67" s="26"/>
      <c r="U67" s="26"/>
      <c r="V67" s="26">
        <v>13394038</v>
      </c>
      <c r="W67" s="26">
        <v>21187206</v>
      </c>
      <c r="X67" s="26"/>
      <c r="Y67" s="25"/>
      <c r="Z67" s="27">
        <v>28249320</v>
      </c>
    </row>
    <row r="68" spans="1:26" ht="13.5" hidden="1">
      <c r="A68" s="37" t="s">
        <v>31</v>
      </c>
      <c r="B68" s="19">
        <v>9821123</v>
      </c>
      <c r="C68" s="19"/>
      <c r="D68" s="20">
        <v>27709708</v>
      </c>
      <c r="E68" s="21">
        <v>27709708</v>
      </c>
      <c r="F68" s="21">
        <v>7839383</v>
      </c>
      <c r="G68" s="21">
        <v>588329</v>
      </c>
      <c r="H68" s="21">
        <v>297000</v>
      </c>
      <c r="I68" s="21">
        <v>8724712</v>
      </c>
      <c r="J68" s="21">
        <v>297001</v>
      </c>
      <c r="K68" s="21">
        <v>301550</v>
      </c>
      <c r="L68" s="21">
        <v>297472</v>
      </c>
      <c r="M68" s="21">
        <v>896023</v>
      </c>
      <c r="N68" s="21">
        <v>323666</v>
      </c>
      <c r="O68" s="21">
        <v>415926</v>
      </c>
      <c r="P68" s="21">
        <v>984917</v>
      </c>
      <c r="Q68" s="21">
        <v>1724509</v>
      </c>
      <c r="R68" s="21"/>
      <c r="S68" s="21"/>
      <c r="T68" s="21"/>
      <c r="U68" s="21"/>
      <c r="V68" s="21">
        <v>11345244</v>
      </c>
      <c r="W68" s="21">
        <v>20782494</v>
      </c>
      <c r="X68" s="21"/>
      <c r="Y68" s="20"/>
      <c r="Z68" s="23">
        <v>27709708</v>
      </c>
    </row>
    <row r="69" spans="1:26" ht="13.5" hidden="1">
      <c r="A69" s="38" t="s">
        <v>32</v>
      </c>
      <c r="B69" s="19">
        <v>526078</v>
      </c>
      <c r="C69" s="19"/>
      <c r="D69" s="20">
        <v>539612</v>
      </c>
      <c r="E69" s="21">
        <v>539612</v>
      </c>
      <c r="F69" s="21">
        <v>43893</v>
      </c>
      <c r="G69" s="21">
        <v>49789</v>
      </c>
      <c r="H69" s="21">
        <v>43990</v>
      </c>
      <c r="I69" s="21">
        <v>137672</v>
      </c>
      <c r="J69" s="21">
        <v>44054</v>
      </c>
      <c r="K69" s="21">
        <v>52190</v>
      </c>
      <c r="L69" s="21">
        <v>55690</v>
      </c>
      <c r="M69" s="21">
        <v>151934</v>
      </c>
      <c r="N69" s="21">
        <v>44054</v>
      </c>
      <c r="O69" s="21">
        <v>44228</v>
      </c>
      <c r="P69" s="21">
        <v>46864</v>
      </c>
      <c r="Q69" s="21">
        <v>135146</v>
      </c>
      <c r="R69" s="21"/>
      <c r="S69" s="21"/>
      <c r="T69" s="21"/>
      <c r="U69" s="21"/>
      <c r="V69" s="21">
        <v>424752</v>
      </c>
      <c r="W69" s="21">
        <v>404712</v>
      </c>
      <c r="X69" s="21"/>
      <c r="Y69" s="20"/>
      <c r="Z69" s="23">
        <v>539612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526078</v>
      </c>
      <c r="C73" s="19"/>
      <c r="D73" s="20">
        <v>395612</v>
      </c>
      <c r="E73" s="21">
        <v>395612</v>
      </c>
      <c r="F73" s="21">
        <v>43893</v>
      </c>
      <c r="G73" s="21">
        <v>43926</v>
      </c>
      <c r="H73" s="21">
        <v>43990</v>
      </c>
      <c r="I73" s="21">
        <v>131809</v>
      </c>
      <c r="J73" s="21">
        <v>44054</v>
      </c>
      <c r="K73" s="21">
        <v>44054</v>
      </c>
      <c r="L73" s="21">
        <v>44054</v>
      </c>
      <c r="M73" s="21">
        <v>132162</v>
      </c>
      <c r="N73" s="21">
        <v>44054</v>
      </c>
      <c r="O73" s="21">
        <v>44228</v>
      </c>
      <c r="P73" s="21">
        <v>46864</v>
      </c>
      <c r="Q73" s="21">
        <v>135146</v>
      </c>
      <c r="R73" s="21"/>
      <c r="S73" s="21"/>
      <c r="T73" s="21"/>
      <c r="U73" s="21"/>
      <c r="V73" s="21">
        <v>399117</v>
      </c>
      <c r="W73" s="21">
        <v>296712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>
        <v>144000</v>
      </c>
      <c r="E74" s="21">
        <v>144000</v>
      </c>
      <c r="F74" s="21"/>
      <c r="G74" s="21">
        <v>5863</v>
      </c>
      <c r="H74" s="21"/>
      <c r="I74" s="21">
        <v>5863</v>
      </c>
      <c r="J74" s="21"/>
      <c r="K74" s="21">
        <v>8136</v>
      </c>
      <c r="L74" s="21">
        <v>11636</v>
      </c>
      <c r="M74" s="21">
        <v>19772</v>
      </c>
      <c r="N74" s="21"/>
      <c r="O74" s="21"/>
      <c r="P74" s="21"/>
      <c r="Q74" s="21"/>
      <c r="R74" s="21"/>
      <c r="S74" s="21"/>
      <c r="T74" s="21"/>
      <c r="U74" s="21"/>
      <c r="V74" s="21">
        <v>25635</v>
      </c>
      <c r="W74" s="21">
        <v>108000</v>
      </c>
      <c r="X74" s="21"/>
      <c r="Y74" s="20"/>
      <c r="Z74" s="23">
        <v>144000</v>
      </c>
    </row>
    <row r="75" spans="1:26" ht="13.5" hidden="1">
      <c r="A75" s="40" t="s">
        <v>110</v>
      </c>
      <c r="B75" s="28">
        <v>1734848</v>
      </c>
      <c r="C75" s="28"/>
      <c r="D75" s="29"/>
      <c r="E75" s="30"/>
      <c r="F75" s="30">
        <v>-5</v>
      </c>
      <c r="G75" s="30"/>
      <c r="H75" s="30">
        <v>163003</v>
      </c>
      <c r="I75" s="30">
        <v>162998</v>
      </c>
      <c r="J75" s="30">
        <v>167079</v>
      </c>
      <c r="K75" s="30">
        <v>208156</v>
      </c>
      <c r="L75" s="30">
        <v>174190</v>
      </c>
      <c r="M75" s="30">
        <v>549425</v>
      </c>
      <c r="N75" s="30">
        <v>208470</v>
      </c>
      <c r="O75" s="30">
        <v>298299</v>
      </c>
      <c r="P75" s="30">
        <v>404850</v>
      </c>
      <c r="Q75" s="30">
        <v>911619</v>
      </c>
      <c r="R75" s="30"/>
      <c r="S75" s="30"/>
      <c r="T75" s="30"/>
      <c r="U75" s="30"/>
      <c r="V75" s="30">
        <v>1624042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7062336</v>
      </c>
      <c r="E76" s="34">
        <v>7062336</v>
      </c>
      <c r="F76" s="34">
        <v>466416</v>
      </c>
      <c r="G76" s="34">
        <v>226790</v>
      </c>
      <c r="H76" s="34">
        <v>380455</v>
      </c>
      <c r="I76" s="34">
        <v>1073661</v>
      </c>
      <c r="J76" s="34">
        <v>254512</v>
      </c>
      <c r="K76" s="34">
        <v>3126664</v>
      </c>
      <c r="L76" s="34">
        <v>161700</v>
      </c>
      <c r="M76" s="34">
        <v>3542876</v>
      </c>
      <c r="N76" s="34">
        <v>532961</v>
      </c>
      <c r="O76" s="34">
        <v>1354696</v>
      </c>
      <c r="P76" s="34">
        <v>869613</v>
      </c>
      <c r="Q76" s="34">
        <v>2757270</v>
      </c>
      <c r="R76" s="34"/>
      <c r="S76" s="34"/>
      <c r="T76" s="34"/>
      <c r="U76" s="34"/>
      <c r="V76" s="34">
        <v>7373807</v>
      </c>
      <c r="W76" s="34">
        <v>5296752</v>
      </c>
      <c r="X76" s="34"/>
      <c r="Y76" s="33"/>
      <c r="Z76" s="35">
        <v>7062336</v>
      </c>
    </row>
    <row r="77" spans="1:26" ht="13.5" hidden="1">
      <c r="A77" s="37" t="s">
        <v>31</v>
      </c>
      <c r="B77" s="19"/>
      <c r="C77" s="19"/>
      <c r="D77" s="20">
        <v>6927432</v>
      </c>
      <c r="E77" s="21">
        <v>6927432</v>
      </c>
      <c r="F77" s="21">
        <v>413884</v>
      </c>
      <c r="G77" s="21">
        <v>216342</v>
      </c>
      <c r="H77" s="21">
        <v>376834</v>
      </c>
      <c r="I77" s="21">
        <v>1007060</v>
      </c>
      <c r="J77" s="21">
        <v>235137</v>
      </c>
      <c r="K77" s="21">
        <v>3100120</v>
      </c>
      <c r="L77" s="21">
        <v>154937</v>
      </c>
      <c r="M77" s="21">
        <v>3490194</v>
      </c>
      <c r="N77" s="21">
        <v>530247</v>
      </c>
      <c r="O77" s="21">
        <v>1310236</v>
      </c>
      <c r="P77" s="21">
        <v>852238</v>
      </c>
      <c r="Q77" s="21">
        <v>2692721</v>
      </c>
      <c r="R77" s="21"/>
      <c r="S77" s="21"/>
      <c r="T77" s="21"/>
      <c r="U77" s="21"/>
      <c r="V77" s="21">
        <v>7189975</v>
      </c>
      <c r="W77" s="21">
        <v>5195574</v>
      </c>
      <c r="X77" s="21"/>
      <c r="Y77" s="20"/>
      <c r="Z77" s="23">
        <v>6927432</v>
      </c>
    </row>
    <row r="78" spans="1:26" ht="13.5" hidden="1">
      <c r="A78" s="38" t="s">
        <v>32</v>
      </c>
      <c r="B78" s="19"/>
      <c r="C78" s="19"/>
      <c r="D78" s="20">
        <v>134904</v>
      </c>
      <c r="E78" s="21">
        <v>134904</v>
      </c>
      <c r="F78" s="21">
        <v>52537</v>
      </c>
      <c r="G78" s="21">
        <v>10448</v>
      </c>
      <c r="H78" s="21">
        <v>3621</v>
      </c>
      <c r="I78" s="21">
        <v>66606</v>
      </c>
      <c r="J78" s="21">
        <v>19375</v>
      </c>
      <c r="K78" s="21">
        <v>26544</v>
      </c>
      <c r="L78" s="21">
        <v>6763</v>
      </c>
      <c r="M78" s="21">
        <v>52682</v>
      </c>
      <c r="N78" s="21">
        <v>2714</v>
      </c>
      <c r="O78" s="21">
        <v>44460</v>
      </c>
      <c r="P78" s="21">
        <v>17375</v>
      </c>
      <c r="Q78" s="21">
        <v>64549</v>
      </c>
      <c r="R78" s="21"/>
      <c r="S78" s="21"/>
      <c r="T78" s="21"/>
      <c r="U78" s="21"/>
      <c r="V78" s="21">
        <v>183837</v>
      </c>
      <c r="W78" s="21">
        <v>101178</v>
      </c>
      <c r="X78" s="21"/>
      <c r="Y78" s="20"/>
      <c r="Z78" s="23">
        <v>134904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98904</v>
      </c>
      <c r="E82" s="21">
        <v>98904</v>
      </c>
      <c r="F82" s="21">
        <v>51275</v>
      </c>
      <c r="G82" s="21">
        <v>9948</v>
      </c>
      <c r="H82" s="21">
        <v>2851</v>
      </c>
      <c r="I82" s="21">
        <v>64074</v>
      </c>
      <c r="J82" s="21">
        <v>18735</v>
      </c>
      <c r="K82" s="21">
        <v>25304</v>
      </c>
      <c r="L82" s="21">
        <v>5403</v>
      </c>
      <c r="M82" s="21">
        <v>49442</v>
      </c>
      <c r="N82" s="21">
        <v>2052</v>
      </c>
      <c r="O82" s="21">
        <v>44460</v>
      </c>
      <c r="P82" s="21">
        <v>16615</v>
      </c>
      <c r="Q82" s="21">
        <v>63127</v>
      </c>
      <c r="R82" s="21"/>
      <c r="S82" s="21"/>
      <c r="T82" s="21"/>
      <c r="U82" s="21"/>
      <c r="V82" s="21">
        <v>176643</v>
      </c>
      <c r="W82" s="21">
        <v>74178</v>
      </c>
      <c r="X82" s="21"/>
      <c r="Y82" s="20"/>
      <c r="Z82" s="23">
        <v>98904</v>
      </c>
    </row>
    <row r="83" spans="1:26" ht="13.5" hidden="1">
      <c r="A83" s="39" t="s">
        <v>107</v>
      </c>
      <c r="B83" s="19"/>
      <c r="C83" s="19"/>
      <c r="D83" s="20">
        <v>36000</v>
      </c>
      <c r="E83" s="21">
        <v>36000</v>
      </c>
      <c r="F83" s="21">
        <v>1262</v>
      </c>
      <c r="G83" s="21">
        <v>500</v>
      </c>
      <c r="H83" s="21">
        <v>770</v>
      </c>
      <c r="I83" s="21">
        <v>2532</v>
      </c>
      <c r="J83" s="21">
        <v>640</v>
      </c>
      <c r="K83" s="21">
        <v>1240</v>
      </c>
      <c r="L83" s="21">
        <v>1360</v>
      </c>
      <c r="M83" s="21">
        <v>3240</v>
      </c>
      <c r="N83" s="21">
        <v>662</v>
      </c>
      <c r="O83" s="21"/>
      <c r="P83" s="21">
        <v>760</v>
      </c>
      <c r="Q83" s="21">
        <v>1422</v>
      </c>
      <c r="R83" s="21"/>
      <c r="S83" s="21"/>
      <c r="T83" s="21"/>
      <c r="U83" s="21"/>
      <c r="V83" s="21">
        <v>7194</v>
      </c>
      <c r="W83" s="21">
        <v>27000</v>
      </c>
      <c r="X83" s="21"/>
      <c r="Y83" s="20"/>
      <c r="Z83" s="23">
        <v>36000</v>
      </c>
    </row>
    <row r="84" spans="1:26" ht="13.5" hidden="1">
      <c r="A84" s="40" t="s">
        <v>110</v>
      </c>
      <c r="B84" s="28"/>
      <c r="C84" s="28"/>
      <c r="D84" s="29"/>
      <c r="E84" s="30"/>
      <c r="F84" s="30">
        <v>-5</v>
      </c>
      <c r="G84" s="30"/>
      <c r="H84" s="30"/>
      <c r="I84" s="30">
        <v>-5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-5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81407705</v>
      </c>
      <c r="D5" s="153">
        <f>SUM(D6:D8)</f>
        <v>0</v>
      </c>
      <c r="E5" s="154">
        <f t="shared" si="0"/>
        <v>113857701</v>
      </c>
      <c r="F5" s="100">
        <f t="shared" si="0"/>
        <v>113857701</v>
      </c>
      <c r="G5" s="100">
        <f t="shared" si="0"/>
        <v>38133131</v>
      </c>
      <c r="H5" s="100">
        <f t="shared" si="0"/>
        <v>596489</v>
      </c>
      <c r="I5" s="100">
        <f t="shared" si="0"/>
        <v>559633</v>
      </c>
      <c r="J5" s="100">
        <f t="shared" si="0"/>
        <v>39289253</v>
      </c>
      <c r="K5" s="100">
        <f t="shared" si="0"/>
        <v>529083</v>
      </c>
      <c r="L5" s="100">
        <f t="shared" si="0"/>
        <v>5372342</v>
      </c>
      <c r="M5" s="100">
        <f t="shared" si="0"/>
        <v>18804179</v>
      </c>
      <c r="N5" s="100">
        <f t="shared" si="0"/>
        <v>24705604</v>
      </c>
      <c r="O5" s="100">
        <f t="shared" si="0"/>
        <v>685238</v>
      </c>
      <c r="P5" s="100">
        <f t="shared" si="0"/>
        <v>776161</v>
      </c>
      <c r="Q5" s="100">
        <f t="shared" si="0"/>
        <v>20930241</v>
      </c>
      <c r="R5" s="100">
        <f t="shared" si="0"/>
        <v>22391640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86386497</v>
      </c>
      <c r="X5" s="100">
        <f t="shared" si="0"/>
        <v>85575384</v>
      </c>
      <c r="Y5" s="100">
        <f t="shared" si="0"/>
        <v>811113</v>
      </c>
      <c r="Z5" s="137">
        <f>+IF(X5&lt;&gt;0,+(Y5/X5)*100,0)</f>
        <v>0.9478344847392095</v>
      </c>
      <c r="AA5" s="153">
        <f>SUM(AA6:AA8)</f>
        <v>113857701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81253586</v>
      </c>
      <c r="D7" s="157"/>
      <c r="E7" s="158">
        <v>113832405</v>
      </c>
      <c r="F7" s="159">
        <v>113832405</v>
      </c>
      <c r="G7" s="159">
        <v>38130181</v>
      </c>
      <c r="H7" s="159">
        <v>596489</v>
      </c>
      <c r="I7" s="159">
        <v>558688</v>
      </c>
      <c r="J7" s="159">
        <v>39285358</v>
      </c>
      <c r="K7" s="159">
        <v>528721</v>
      </c>
      <c r="L7" s="159">
        <v>5327191</v>
      </c>
      <c r="M7" s="159">
        <v>18806179</v>
      </c>
      <c r="N7" s="159">
        <v>24662091</v>
      </c>
      <c r="O7" s="159">
        <v>684688</v>
      </c>
      <c r="P7" s="159">
        <v>776161</v>
      </c>
      <c r="Q7" s="159">
        <v>20930241</v>
      </c>
      <c r="R7" s="159">
        <v>22391090</v>
      </c>
      <c r="S7" s="159"/>
      <c r="T7" s="159"/>
      <c r="U7" s="159"/>
      <c r="V7" s="159"/>
      <c r="W7" s="159">
        <v>86338539</v>
      </c>
      <c r="X7" s="159">
        <v>85556412</v>
      </c>
      <c r="Y7" s="159">
        <v>782127</v>
      </c>
      <c r="Z7" s="141">
        <v>0.91</v>
      </c>
      <c r="AA7" s="157">
        <v>113832405</v>
      </c>
    </row>
    <row r="8" spans="1:27" ht="13.5">
      <c r="A8" s="138" t="s">
        <v>77</v>
      </c>
      <c r="B8" s="136"/>
      <c r="C8" s="155">
        <v>154119</v>
      </c>
      <c r="D8" s="155"/>
      <c r="E8" s="156">
        <v>25296</v>
      </c>
      <c r="F8" s="60">
        <v>25296</v>
      </c>
      <c r="G8" s="60">
        <v>2950</v>
      </c>
      <c r="H8" s="60"/>
      <c r="I8" s="60">
        <v>945</v>
      </c>
      <c r="J8" s="60">
        <v>3895</v>
      </c>
      <c r="K8" s="60">
        <v>362</v>
      </c>
      <c r="L8" s="60">
        <v>45151</v>
      </c>
      <c r="M8" s="60">
        <v>-2000</v>
      </c>
      <c r="N8" s="60">
        <v>43513</v>
      </c>
      <c r="O8" s="60">
        <v>550</v>
      </c>
      <c r="P8" s="60"/>
      <c r="Q8" s="60"/>
      <c r="R8" s="60">
        <v>550</v>
      </c>
      <c r="S8" s="60"/>
      <c r="T8" s="60"/>
      <c r="U8" s="60"/>
      <c r="V8" s="60"/>
      <c r="W8" s="60">
        <v>47958</v>
      </c>
      <c r="X8" s="60">
        <v>18972</v>
      </c>
      <c r="Y8" s="60">
        <v>28986</v>
      </c>
      <c r="Z8" s="140">
        <v>152.78</v>
      </c>
      <c r="AA8" s="155">
        <v>25296</v>
      </c>
    </row>
    <row r="9" spans="1:27" ht="13.5">
      <c r="A9" s="135" t="s">
        <v>78</v>
      </c>
      <c r="B9" s="136"/>
      <c r="C9" s="153">
        <f aca="true" t="shared" si="1" ref="C9:Y9">SUM(C10:C14)</f>
        <v>2263575</v>
      </c>
      <c r="D9" s="153">
        <f>SUM(D10:D14)</f>
        <v>0</v>
      </c>
      <c r="E9" s="154">
        <f t="shared" si="1"/>
        <v>3457360</v>
      </c>
      <c r="F9" s="100">
        <f t="shared" si="1"/>
        <v>3457360</v>
      </c>
      <c r="G9" s="100">
        <f t="shared" si="1"/>
        <v>241744</v>
      </c>
      <c r="H9" s="100">
        <f t="shared" si="1"/>
        <v>213219</v>
      </c>
      <c r="I9" s="100">
        <f t="shared" si="1"/>
        <v>191605</v>
      </c>
      <c r="J9" s="100">
        <f t="shared" si="1"/>
        <v>646568</v>
      </c>
      <c r="K9" s="100">
        <f t="shared" si="1"/>
        <v>209979</v>
      </c>
      <c r="L9" s="100">
        <f t="shared" si="1"/>
        <v>169103</v>
      </c>
      <c r="M9" s="100">
        <f t="shared" si="1"/>
        <v>108112</v>
      </c>
      <c r="N9" s="100">
        <f t="shared" si="1"/>
        <v>487194</v>
      </c>
      <c r="O9" s="100">
        <f t="shared" si="1"/>
        <v>127220</v>
      </c>
      <c r="P9" s="100">
        <f t="shared" si="1"/>
        <v>177150</v>
      </c>
      <c r="Q9" s="100">
        <f t="shared" si="1"/>
        <v>399457</v>
      </c>
      <c r="R9" s="100">
        <f t="shared" si="1"/>
        <v>703827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1837589</v>
      </c>
      <c r="X9" s="100">
        <f t="shared" si="1"/>
        <v>2650122</v>
      </c>
      <c r="Y9" s="100">
        <f t="shared" si="1"/>
        <v>-812533</v>
      </c>
      <c r="Z9" s="137">
        <f>+IF(X9&lt;&gt;0,+(Y9/X9)*100,0)</f>
        <v>-30.660211114809055</v>
      </c>
      <c r="AA9" s="153">
        <f>SUM(AA10:AA14)</f>
        <v>3457360</v>
      </c>
    </row>
    <row r="10" spans="1:27" ht="13.5">
      <c r="A10" s="138" t="s">
        <v>79</v>
      </c>
      <c r="B10" s="136"/>
      <c r="C10" s="155">
        <v>2263575</v>
      </c>
      <c r="D10" s="155"/>
      <c r="E10" s="156">
        <v>3457360</v>
      </c>
      <c r="F10" s="60">
        <v>3457360</v>
      </c>
      <c r="G10" s="60">
        <v>241744</v>
      </c>
      <c r="H10" s="60">
        <v>213219</v>
      </c>
      <c r="I10" s="60">
        <v>191605</v>
      </c>
      <c r="J10" s="60">
        <v>646568</v>
      </c>
      <c r="K10" s="60">
        <v>209979</v>
      </c>
      <c r="L10" s="60">
        <v>169103</v>
      </c>
      <c r="M10" s="60">
        <v>108112</v>
      </c>
      <c r="N10" s="60">
        <v>487194</v>
      </c>
      <c r="O10" s="60">
        <v>127220</v>
      </c>
      <c r="P10" s="60">
        <v>177150</v>
      </c>
      <c r="Q10" s="60">
        <v>399457</v>
      </c>
      <c r="R10" s="60">
        <v>703827</v>
      </c>
      <c r="S10" s="60"/>
      <c r="T10" s="60"/>
      <c r="U10" s="60"/>
      <c r="V10" s="60"/>
      <c r="W10" s="60">
        <v>1837589</v>
      </c>
      <c r="X10" s="60">
        <v>2593017</v>
      </c>
      <c r="Y10" s="60">
        <v>-755428</v>
      </c>
      <c r="Z10" s="140">
        <v>-29.13</v>
      </c>
      <c r="AA10" s="155">
        <v>3457360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57105</v>
      </c>
      <c r="Y13" s="60">
        <v>-57105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30628435</v>
      </c>
      <c r="D15" s="153">
        <f>SUM(D16:D18)</f>
        <v>0</v>
      </c>
      <c r="E15" s="154">
        <f t="shared" si="2"/>
        <v>242343</v>
      </c>
      <c r="F15" s="100">
        <f t="shared" si="2"/>
        <v>242343</v>
      </c>
      <c r="G15" s="100">
        <f t="shared" si="2"/>
        <v>5255000</v>
      </c>
      <c r="H15" s="100">
        <f t="shared" si="2"/>
        <v>53</v>
      </c>
      <c r="I15" s="100">
        <f t="shared" si="2"/>
        <v>0</v>
      </c>
      <c r="J15" s="100">
        <f t="shared" si="2"/>
        <v>5255053</v>
      </c>
      <c r="K15" s="100">
        <f t="shared" si="2"/>
        <v>1740</v>
      </c>
      <c r="L15" s="100">
        <f t="shared" si="2"/>
        <v>300000</v>
      </c>
      <c r="M15" s="100">
        <f t="shared" si="2"/>
        <v>1325</v>
      </c>
      <c r="N15" s="100">
        <f t="shared" si="2"/>
        <v>303065</v>
      </c>
      <c r="O15" s="100">
        <f t="shared" si="2"/>
        <v>10300000</v>
      </c>
      <c r="P15" s="100">
        <f t="shared" si="2"/>
        <v>0</v>
      </c>
      <c r="Q15" s="100">
        <f t="shared" si="2"/>
        <v>7500826</v>
      </c>
      <c r="R15" s="100">
        <f t="shared" si="2"/>
        <v>17800826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23358944</v>
      </c>
      <c r="X15" s="100">
        <f t="shared" si="2"/>
        <v>902970</v>
      </c>
      <c r="Y15" s="100">
        <f t="shared" si="2"/>
        <v>22455974</v>
      </c>
      <c r="Z15" s="137">
        <f>+IF(X15&lt;&gt;0,+(Y15/X15)*100,0)</f>
        <v>2486.9014474456517</v>
      </c>
      <c r="AA15" s="153">
        <f>SUM(AA16:AA18)</f>
        <v>242343</v>
      </c>
    </row>
    <row r="16" spans="1:27" ht="13.5">
      <c r="A16" s="138" t="s">
        <v>85</v>
      </c>
      <c r="B16" s="136"/>
      <c r="C16" s="155">
        <v>999028</v>
      </c>
      <c r="D16" s="155"/>
      <c r="E16" s="156">
        <v>242343</v>
      </c>
      <c r="F16" s="60">
        <v>242343</v>
      </c>
      <c r="G16" s="60"/>
      <c r="H16" s="60">
        <v>53</v>
      </c>
      <c r="I16" s="60"/>
      <c r="J16" s="60">
        <v>53</v>
      </c>
      <c r="K16" s="60">
        <v>1740</v>
      </c>
      <c r="L16" s="60"/>
      <c r="M16" s="60">
        <v>1325</v>
      </c>
      <c r="N16" s="60">
        <v>3065</v>
      </c>
      <c r="O16" s="60"/>
      <c r="P16" s="60"/>
      <c r="Q16" s="60">
        <v>826</v>
      </c>
      <c r="R16" s="60">
        <v>826</v>
      </c>
      <c r="S16" s="60"/>
      <c r="T16" s="60"/>
      <c r="U16" s="60"/>
      <c r="V16" s="60"/>
      <c r="W16" s="60">
        <v>3944</v>
      </c>
      <c r="X16" s="60">
        <v>49653</v>
      </c>
      <c r="Y16" s="60">
        <v>-45709</v>
      </c>
      <c r="Z16" s="140">
        <v>-92.06</v>
      </c>
      <c r="AA16" s="155">
        <v>242343</v>
      </c>
    </row>
    <row r="17" spans="1:27" ht="13.5">
      <c r="A17" s="138" t="s">
        <v>86</v>
      </c>
      <c r="B17" s="136"/>
      <c r="C17" s="155">
        <v>29629407</v>
      </c>
      <c r="D17" s="155"/>
      <c r="E17" s="156"/>
      <c r="F17" s="60"/>
      <c r="G17" s="60">
        <v>5255000</v>
      </c>
      <c r="H17" s="60"/>
      <c r="I17" s="60"/>
      <c r="J17" s="60">
        <v>5255000</v>
      </c>
      <c r="K17" s="60"/>
      <c r="L17" s="60">
        <v>300000</v>
      </c>
      <c r="M17" s="60"/>
      <c r="N17" s="60">
        <v>300000</v>
      </c>
      <c r="O17" s="60">
        <v>10300000</v>
      </c>
      <c r="P17" s="60"/>
      <c r="Q17" s="60">
        <v>7500000</v>
      </c>
      <c r="R17" s="60">
        <v>17800000</v>
      </c>
      <c r="S17" s="60"/>
      <c r="T17" s="60"/>
      <c r="U17" s="60"/>
      <c r="V17" s="60"/>
      <c r="W17" s="60">
        <v>23355000</v>
      </c>
      <c r="X17" s="60">
        <v>853317</v>
      </c>
      <c r="Y17" s="60">
        <v>22501683</v>
      </c>
      <c r="Z17" s="140">
        <v>2636.97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526078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43893</v>
      </c>
      <c r="H19" s="100">
        <f t="shared" si="3"/>
        <v>43926</v>
      </c>
      <c r="I19" s="100">
        <f t="shared" si="3"/>
        <v>43990</v>
      </c>
      <c r="J19" s="100">
        <f t="shared" si="3"/>
        <v>131809</v>
      </c>
      <c r="K19" s="100">
        <f t="shared" si="3"/>
        <v>44054</v>
      </c>
      <c r="L19" s="100">
        <f t="shared" si="3"/>
        <v>44054</v>
      </c>
      <c r="M19" s="100">
        <f t="shared" si="3"/>
        <v>44054</v>
      </c>
      <c r="N19" s="100">
        <f t="shared" si="3"/>
        <v>132162</v>
      </c>
      <c r="O19" s="100">
        <f t="shared" si="3"/>
        <v>44054</v>
      </c>
      <c r="P19" s="100">
        <f t="shared" si="3"/>
        <v>44228</v>
      </c>
      <c r="Q19" s="100">
        <f t="shared" si="3"/>
        <v>46864</v>
      </c>
      <c r="R19" s="100">
        <f t="shared" si="3"/>
        <v>135146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399117</v>
      </c>
      <c r="X19" s="100">
        <f t="shared" si="3"/>
        <v>0</v>
      </c>
      <c r="Y19" s="100">
        <f t="shared" si="3"/>
        <v>399117</v>
      </c>
      <c r="Z19" s="137">
        <f>+IF(X19&lt;&gt;0,+(Y19/X19)*100,0)</f>
        <v>0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526078</v>
      </c>
      <c r="D23" s="155"/>
      <c r="E23" s="156">
        <v>395612</v>
      </c>
      <c r="F23" s="60">
        <v>395612</v>
      </c>
      <c r="G23" s="60">
        <v>43893</v>
      </c>
      <c r="H23" s="60">
        <v>43926</v>
      </c>
      <c r="I23" s="60">
        <v>43990</v>
      </c>
      <c r="J23" s="60">
        <v>131809</v>
      </c>
      <c r="K23" s="60">
        <v>44054</v>
      </c>
      <c r="L23" s="60">
        <v>44054</v>
      </c>
      <c r="M23" s="60">
        <v>44054</v>
      </c>
      <c r="N23" s="60">
        <v>132162</v>
      </c>
      <c r="O23" s="60">
        <v>44054</v>
      </c>
      <c r="P23" s="60">
        <v>44228</v>
      </c>
      <c r="Q23" s="60">
        <v>46864</v>
      </c>
      <c r="R23" s="60">
        <v>135146</v>
      </c>
      <c r="S23" s="60"/>
      <c r="T23" s="60"/>
      <c r="U23" s="60"/>
      <c r="V23" s="60"/>
      <c r="W23" s="60">
        <v>399117</v>
      </c>
      <c r="X23" s="60"/>
      <c r="Y23" s="60">
        <v>399117</v>
      </c>
      <c r="Z23" s="140">
        <v>0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984960</v>
      </c>
      <c r="F24" s="100">
        <v>984960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984960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114825793</v>
      </c>
      <c r="D25" s="168">
        <f>+D5+D9+D15+D19+D24</f>
        <v>0</v>
      </c>
      <c r="E25" s="169">
        <f t="shared" si="4"/>
        <v>118937976</v>
      </c>
      <c r="F25" s="73">
        <f t="shared" si="4"/>
        <v>118937976</v>
      </c>
      <c r="G25" s="73">
        <f t="shared" si="4"/>
        <v>43673768</v>
      </c>
      <c r="H25" s="73">
        <f t="shared" si="4"/>
        <v>853687</v>
      </c>
      <c r="I25" s="73">
        <f t="shared" si="4"/>
        <v>795228</v>
      </c>
      <c r="J25" s="73">
        <f t="shared" si="4"/>
        <v>45322683</v>
      </c>
      <c r="K25" s="73">
        <f t="shared" si="4"/>
        <v>784856</v>
      </c>
      <c r="L25" s="73">
        <f t="shared" si="4"/>
        <v>5885499</v>
      </c>
      <c r="M25" s="73">
        <f t="shared" si="4"/>
        <v>18957670</v>
      </c>
      <c r="N25" s="73">
        <f t="shared" si="4"/>
        <v>25628025</v>
      </c>
      <c r="O25" s="73">
        <f t="shared" si="4"/>
        <v>11156512</v>
      </c>
      <c r="P25" s="73">
        <f t="shared" si="4"/>
        <v>997539</v>
      </c>
      <c r="Q25" s="73">
        <f t="shared" si="4"/>
        <v>28877388</v>
      </c>
      <c r="R25" s="73">
        <f t="shared" si="4"/>
        <v>41031439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111982147</v>
      </c>
      <c r="X25" s="73">
        <f t="shared" si="4"/>
        <v>89128476</v>
      </c>
      <c r="Y25" s="73">
        <f t="shared" si="4"/>
        <v>22853671</v>
      </c>
      <c r="Z25" s="170">
        <f>+IF(X25&lt;&gt;0,+(Y25/X25)*100,0)</f>
        <v>25.64126755628583</v>
      </c>
      <c r="AA25" s="168">
        <f>+AA5+AA9+AA15+AA19+AA24</f>
        <v>118937976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110411165</v>
      </c>
      <c r="D28" s="153">
        <f>SUM(D29:D31)</f>
        <v>0</v>
      </c>
      <c r="E28" s="154">
        <f t="shared" si="5"/>
        <v>82040428</v>
      </c>
      <c r="F28" s="100">
        <f t="shared" si="5"/>
        <v>82040428</v>
      </c>
      <c r="G28" s="100">
        <f t="shared" si="5"/>
        <v>4466052</v>
      </c>
      <c r="H28" s="100">
        <f t="shared" si="5"/>
        <v>4011835</v>
      </c>
      <c r="I28" s="100">
        <f t="shared" si="5"/>
        <v>4183338</v>
      </c>
      <c r="J28" s="100">
        <f t="shared" si="5"/>
        <v>12661225</v>
      </c>
      <c r="K28" s="100">
        <f t="shared" si="5"/>
        <v>3660669</v>
      </c>
      <c r="L28" s="100">
        <f t="shared" si="5"/>
        <v>3593455</v>
      </c>
      <c r="M28" s="100">
        <f t="shared" si="5"/>
        <v>3365999</v>
      </c>
      <c r="N28" s="100">
        <f t="shared" si="5"/>
        <v>10620123</v>
      </c>
      <c r="O28" s="100">
        <f t="shared" si="5"/>
        <v>4847727</v>
      </c>
      <c r="P28" s="100">
        <f t="shared" si="5"/>
        <v>3812694</v>
      </c>
      <c r="Q28" s="100">
        <f t="shared" si="5"/>
        <v>5469636</v>
      </c>
      <c r="R28" s="100">
        <f t="shared" si="5"/>
        <v>14130057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37411405</v>
      </c>
      <c r="X28" s="100">
        <f t="shared" si="5"/>
        <v>60198867</v>
      </c>
      <c r="Y28" s="100">
        <f t="shared" si="5"/>
        <v>-22787462</v>
      </c>
      <c r="Z28" s="137">
        <f>+IF(X28&lt;&gt;0,+(Y28/X28)*100,0)</f>
        <v>-37.85363933842808</v>
      </c>
      <c r="AA28" s="153">
        <f>SUM(AA29:AA31)</f>
        <v>82040428</v>
      </c>
    </row>
    <row r="29" spans="1:27" ht="13.5">
      <c r="A29" s="138" t="s">
        <v>75</v>
      </c>
      <c r="B29" s="136"/>
      <c r="C29" s="155">
        <v>19196212</v>
      </c>
      <c r="D29" s="155"/>
      <c r="E29" s="156">
        <v>36984368</v>
      </c>
      <c r="F29" s="60">
        <v>36984368</v>
      </c>
      <c r="G29" s="60">
        <v>2315071</v>
      </c>
      <c r="H29" s="60">
        <v>1763644</v>
      </c>
      <c r="I29" s="60">
        <v>2002877</v>
      </c>
      <c r="J29" s="60">
        <v>6081592</v>
      </c>
      <c r="K29" s="60">
        <v>1208976</v>
      </c>
      <c r="L29" s="60">
        <v>1572311</v>
      </c>
      <c r="M29" s="60">
        <v>1431137</v>
      </c>
      <c r="N29" s="60">
        <v>4212424</v>
      </c>
      <c r="O29" s="60">
        <v>1478505</v>
      </c>
      <c r="P29" s="60">
        <v>1929398</v>
      </c>
      <c r="Q29" s="60">
        <v>1659213</v>
      </c>
      <c r="R29" s="60">
        <v>5067116</v>
      </c>
      <c r="S29" s="60"/>
      <c r="T29" s="60"/>
      <c r="U29" s="60"/>
      <c r="V29" s="60"/>
      <c r="W29" s="60">
        <v>15361132</v>
      </c>
      <c r="X29" s="60">
        <v>23860530</v>
      </c>
      <c r="Y29" s="60">
        <v>-8499398</v>
      </c>
      <c r="Z29" s="140">
        <v>-35.62</v>
      </c>
      <c r="AA29" s="155">
        <v>36984368</v>
      </c>
    </row>
    <row r="30" spans="1:27" ht="13.5">
      <c r="A30" s="138" t="s">
        <v>76</v>
      </c>
      <c r="B30" s="136"/>
      <c r="C30" s="157">
        <v>46653583</v>
      </c>
      <c r="D30" s="157"/>
      <c r="E30" s="158">
        <v>29643736</v>
      </c>
      <c r="F30" s="159">
        <v>29643736</v>
      </c>
      <c r="G30" s="159">
        <v>1313573</v>
      </c>
      <c r="H30" s="159">
        <v>1409652</v>
      </c>
      <c r="I30" s="159">
        <v>1567352</v>
      </c>
      <c r="J30" s="159">
        <v>4290577</v>
      </c>
      <c r="K30" s="159">
        <v>1442140</v>
      </c>
      <c r="L30" s="159">
        <v>1115453</v>
      </c>
      <c r="M30" s="159">
        <v>1084517</v>
      </c>
      <c r="N30" s="159">
        <v>3642110</v>
      </c>
      <c r="O30" s="159">
        <v>2086660</v>
      </c>
      <c r="P30" s="159">
        <v>1187810</v>
      </c>
      <c r="Q30" s="159">
        <v>3113638</v>
      </c>
      <c r="R30" s="159">
        <v>6388108</v>
      </c>
      <c r="S30" s="159"/>
      <c r="T30" s="159"/>
      <c r="U30" s="159"/>
      <c r="V30" s="159"/>
      <c r="W30" s="159">
        <v>14320795</v>
      </c>
      <c r="X30" s="159">
        <v>23975055</v>
      </c>
      <c r="Y30" s="159">
        <v>-9654260</v>
      </c>
      <c r="Z30" s="141">
        <v>-40.27</v>
      </c>
      <c r="AA30" s="157">
        <v>29643736</v>
      </c>
    </row>
    <row r="31" spans="1:27" ht="13.5">
      <c r="A31" s="138" t="s">
        <v>77</v>
      </c>
      <c r="B31" s="136"/>
      <c r="C31" s="155">
        <v>44561370</v>
      </c>
      <c r="D31" s="155"/>
      <c r="E31" s="156">
        <v>15412324</v>
      </c>
      <c r="F31" s="60">
        <v>15412324</v>
      </c>
      <c r="G31" s="60">
        <v>837408</v>
      </c>
      <c r="H31" s="60">
        <v>838539</v>
      </c>
      <c r="I31" s="60">
        <v>613109</v>
      </c>
      <c r="J31" s="60">
        <v>2289056</v>
      </c>
      <c r="K31" s="60">
        <v>1009553</v>
      </c>
      <c r="L31" s="60">
        <v>905691</v>
      </c>
      <c r="M31" s="60">
        <v>850345</v>
      </c>
      <c r="N31" s="60">
        <v>2765589</v>
      </c>
      <c r="O31" s="60">
        <v>1282562</v>
      </c>
      <c r="P31" s="60">
        <v>695486</v>
      </c>
      <c r="Q31" s="60">
        <v>696785</v>
      </c>
      <c r="R31" s="60">
        <v>2674833</v>
      </c>
      <c r="S31" s="60"/>
      <c r="T31" s="60"/>
      <c r="U31" s="60"/>
      <c r="V31" s="60"/>
      <c r="W31" s="60">
        <v>7729478</v>
      </c>
      <c r="X31" s="60">
        <v>12363282</v>
      </c>
      <c r="Y31" s="60">
        <v>-4633804</v>
      </c>
      <c r="Z31" s="140">
        <v>-37.48</v>
      </c>
      <c r="AA31" s="155">
        <v>15412324</v>
      </c>
    </row>
    <row r="32" spans="1:27" ht="13.5">
      <c r="A32" s="135" t="s">
        <v>78</v>
      </c>
      <c r="B32" s="136"/>
      <c r="C32" s="153">
        <f aca="true" t="shared" si="6" ref="C32:Y32">SUM(C33:C37)</f>
        <v>9756524</v>
      </c>
      <c r="D32" s="153">
        <f>SUM(D33:D37)</f>
        <v>0</v>
      </c>
      <c r="E32" s="154">
        <f t="shared" si="6"/>
        <v>6103428</v>
      </c>
      <c r="F32" s="100">
        <f t="shared" si="6"/>
        <v>6103428</v>
      </c>
      <c r="G32" s="100">
        <f t="shared" si="6"/>
        <v>727548</v>
      </c>
      <c r="H32" s="100">
        <f t="shared" si="6"/>
        <v>801430</v>
      </c>
      <c r="I32" s="100">
        <f t="shared" si="6"/>
        <v>544562</v>
      </c>
      <c r="J32" s="100">
        <f t="shared" si="6"/>
        <v>2073540</v>
      </c>
      <c r="K32" s="100">
        <f t="shared" si="6"/>
        <v>1142373</v>
      </c>
      <c r="L32" s="100">
        <f t="shared" si="6"/>
        <v>1219335</v>
      </c>
      <c r="M32" s="100">
        <f t="shared" si="6"/>
        <v>1240373</v>
      </c>
      <c r="N32" s="100">
        <f t="shared" si="6"/>
        <v>3602081</v>
      </c>
      <c r="O32" s="100">
        <f t="shared" si="6"/>
        <v>1467863</v>
      </c>
      <c r="P32" s="100">
        <f t="shared" si="6"/>
        <v>955021</v>
      </c>
      <c r="Q32" s="100">
        <f t="shared" si="6"/>
        <v>905203</v>
      </c>
      <c r="R32" s="100">
        <f t="shared" si="6"/>
        <v>3328087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9003708</v>
      </c>
      <c r="X32" s="100">
        <f t="shared" si="6"/>
        <v>7467435</v>
      </c>
      <c r="Y32" s="100">
        <f t="shared" si="6"/>
        <v>1536273</v>
      </c>
      <c r="Z32" s="137">
        <f>+IF(X32&lt;&gt;0,+(Y32/X32)*100,0)</f>
        <v>20.572967826301802</v>
      </c>
      <c r="AA32" s="153">
        <f>SUM(AA33:AA37)</f>
        <v>6103428</v>
      </c>
    </row>
    <row r="33" spans="1:27" ht="13.5">
      <c r="A33" s="138" t="s">
        <v>79</v>
      </c>
      <c r="B33" s="136"/>
      <c r="C33" s="155">
        <v>9756524</v>
      </c>
      <c r="D33" s="155"/>
      <c r="E33" s="156">
        <v>6103428</v>
      </c>
      <c r="F33" s="60">
        <v>6103428</v>
      </c>
      <c r="G33" s="60">
        <v>727548</v>
      </c>
      <c r="H33" s="60">
        <v>801430</v>
      </c>
      <c r="I33" s="60">
        <v>544562</v>
      </c>
      <c r="J33" s="60">
        <v>2073540</v>
      </c>
      <c r="K33" s="60">
        <v>1142373</v>
      </c>
      <c r="L33" s="60">
        <v>1219335</v>
      </c>
      <c r="M33" s="60">
        <v>1240373</v>
      </c>
      <c r="N33" s="60">
        <v>3602081</v>
      </c>
      <c r="O33" s="60">
        <v>1467863</v>
      </c>
      <c r="P33" s="60">
        <v>955021</v>
      </c>
      <c r="Q33" s="60">
        <v>905203</v>
      </c>
      <c r="R33" s="60">
        <v>3328087</v>
      </c>
      <c r="S33" s="60"/>
      <c r="T33" s="60"/>
      <c r="U33" s="60"/>
      <c r="V33" s="60"/>
      <c r="W33" s="60">
        <v>9003708</v>
      </c>
      <c r="X33" s="60">
        <v>5941872</v>
      </c>
      <c r="Y33" s="60">
        <v>3061836</v>
      </c>
      <c r="Z33" s="140">
        <v>51.53</v>
      </c>
      <c r="AA33" s="155">
        <v>6103428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1525563</v>
      </c>
      <c r="Y36" s="60">
        <v>-1525563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9756524</v>
      </c>
      <c r="D38" s="153">
        <f>SUM(D39:D41)</f>
        <v>0</v>
      </c>
      <c r="E38" s="154">
        <f t="shared" si="7"/>
        <v>12597164</v>
      </c>
      <c r="F38" s="100">
        <f t="shared" si="7"/>
        <v>12597164</v>
      </c>
      <c r="G38" s="100">
        <f t="shared" si="7"/>
        <v>749958</v>
      </c>
      <c r="H38" s="100">
        <f t="shared" si="7"/>
        <v>978917</v>
      </c>
      <c r="I38" s="100">
        <f t="shared" si="7"/>
        <v>738435</v>
      </c>
      <c r="J38" s="100">
        <f t="shared" si="7"/>
        <v>2467310</v>
      </c>
      <c r="K38" s="100">
        <f t="shared" si="7"/>
        <v>1314822</v>
      </c>
      <c r="L38" s="100">
        <f t="shared" si="7"/>
        <v>799647</v>
      </c>
      <c r="M38" s="100">
        <f t="shared" si="7"/>
        <v>1421875</v>
      </c>
      <c r="N38" s="100">
        <f t="shared" si="7"/>
        <v>3536344</v>
      </c>
      <c r="O38" s="100">
        <f t="shared" si="7"/>
        <v>1371370</v>
      </c>
      <c r="P38" s="100">
        <f t="shared" si="7"/>
        <v>1051482</v>
      </c>
      <c r="Q38" s="100">
        <f t="shared" si="7"/>
        <v>989872</v>
      </c>
      <c r="R38" s="100">
        <f t="shared" si="7"/>
        <v>3412724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9416378</v>
      </c>
      <c r="X38" s="100">
        <f t="shared" si="7"/>
        <v>12539664</v>
      </c>
      <c r="Y38" s="100">
        <f t="shared" si="7"/>
        <v>-3123286</v>
      </c>
      <c r="Z38" s="137">
        <f>+IF(X38&lt;&gt;0,+(Y38/X38)*100,0)</f>
        <v>-24.90725429325698</v>
      </c>
      <c r="AA38" s="153">
        <f>SUM(AA39:AA41)</f>
        <v>12597164</v>
      </c>
    </row>
    <row r="39" spans="1:27" ht="13.5">
      <c r="A39" s="138" t="s">
        <v>85</v>
      </c>
      <c r="B39" s="136"/>
      <c r="C39" s="155"/>
      <c r="D39" s="155"/>
      <c r="E39" s="156">
        <v>6337023</v>
      </c>
      <c r="F39" s="60">
        <v>6337023</v>
      </c>
      <c r="G39" s="60">
        <v>3400</v>
      </c>
      <c r="H39" s="60">
        <v>4250</v>
      </c>
      <c r="I39" s="60">
        <v>50239</v>
      </c>
      <c r="J39" s="60">
        <v>57889</v>
      </c>
      <c r="K39" s="60">
        <v>15100</v>
      </c>
      <c r="L39" s="60">
        <v>14270</v>
      </c>
      <c r="M39" s="60">
        <v>345785</v>
      </c>
      <c r="N39" s="60">
        <v>375155</v>
      </c>
      <c r="O39" s="60"/>
      <c r="P39" s="60">
        <v>43600</v>
      </c>
      <c r="Q39" s="60">
        <v>10493</v>
      </c>
      <c r="R39" s="60">
        <v>54093</v>
      </c>
      <c r="S39" s="60"/>
      <c r="T39" s="60"/>
      <c r="U39" s="60"/>
      <c r="V39" s="60"/>
      <c r="W39" s="60">
        <v>487137</v>
      </c>
      <c r="X39" s="60">
        <v>4884858</v>
      </c>
      <c r="Y39" s="60">
        <v>-4397721</v>
      </c>
      <c r="Z39" s="140">
        <v>-90.03</v>
      </c>
      <c r="AA39" s="155">
        <v>6337023</v>
      </c>
    </row>
    <row r="40" spans="1:27" ht="13.5">
      <c r="A40" s="138" t="s">
        <v>86</v>
      </c>
      <c r="B40" s="136"/>
      <c r="C40" s="155">
        <v>9756524</v>
      </c>
      <c r="D40" s="155"/>
      <c r="E40" s="156">
        <v>6260141</v>
      </c>
      <c r="F40" s="60">
        <v>6260141</v>
      </c>
      <c r="G40" s="60">
        <v>746558</v>
      </c>
      <c r="H40" s="60">
        <v>974667</v>
      </c>
      <c r="I40" s="60">
        <v>688196</v>
      </c>
      <c r="J40" s="60">
        <v>2409421</v>
      </c>
      <c r="K40" s="60">
        <v>1299722</v>
      </c>
      <c r="L40" s="60">
        <v>785377</v>
      </c>
      <c r="M40" s="60">
        <v>1076090</v>
      </c>
      <c r="N40" s="60">
        <v>3161189</v>
      </c>
      <c r="O40" s="60">
        <v>1371370</v>
      </c>
      <c r="P40" s="60">
        <v>1007882</v>
      </c>
      <c r="Q40" s="60">
        <v>979379</v>
      </c>
      <c r="R40" s="60">
        <v>3358631</v>
      </c>
      <c r="S40" s="60"/>
      <c r="T40" s="60"/>
      <c r="U40" s="60"/>
      <c r="V40" s="60"/>
      <c r="W40" s="60">
        <v>8929241</v>
      </c>
      <c r="X40" s="60">
        <v>7654806</v>
      </c>
      <c r="Y40" s="60">
        <v>1274435</v>
      </c>
      <c r="Z40" s="140">
        <v>16.65</v>
      </c>
      <c r="AA40" s="155">
        <v>6260141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5418616</v>
      </c>
      <c r="F42" s="100">
        <f t="shared" si="8"/>
        <v>5418616</v>
      </c>
      <c r="G42" s="100">
        <f t="shared" si="8"/>
        <v>0</v>
      </c>
      <c r="H42" s="100">
        <f t="shared" si="8"/>
        <v>12828</v>
      </c>
      <c r="I42" s="100">
        <f t="shared" si="8"/>
        <v>0</v>
      </c>
      <c r="J42" s="100">
        <f t="shared" si="8"/>
        <v>12828</v>
      </c>
      <c r="K42" s="100">
        <f t="shared" si="8"/>
        <v>0</v>
      </c>
      <c r="L42" s="100">
        <f t="shared" si="8"/>
        <v>37685</v>
      </c>
      <c r="M42" s="100">
        <f t="shared" si="8"/>
        <v>68585</v>
      </c>
      <c r="N42" s="100">
        <f t="shared" si="8"/>
        <v>106270</v>
      </c>
      <c r="O42" s="100">
        <f t="shared" si="8"/>
        <v>422159</v>
      </c>
      <c r="P42" s="100">
        <f t="shared" si="8"/>
        <v>441459</v>
      </c>
      <c r="Q42" s="100">
        <f t="shared" si="8"/>
        <v>418359</v>
      </c>
      <c r="R42" s="100">
        <f t="shared" si="8"/>
        <v>1281977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1401075</v>
      </c>
      <c r="X42" s="100">
        <f t="shared" si="8"/>
        <v>5639265</v>
      </c>
      <c r="Y42" s="100">
        <f t="shared" si="8"/>
        <v>-4238190</v>
      </c>
      <c r="Z42" s="137">
        <f>+IF(X42&lt;&gt;0,+(Y42/X42)*100,0)</f>
        <v>-75.15500690249527</v>
      </c>
      <c r="AA42" s="153">
        <f>SUM(AA43:AA46)</f>
        <v>5418616</v>
      </c>
    </row>
    <row r="43" spans="1:27" ht="13.5">
      <c r="A43" s="138" t="s">
        <v>89</v>
      </c>
      <c r="B43" s="136"/>
      <c r="C43" s="155"/>
      <c r="D43" s="155"/>
      <c r="E43" s="156">
        <v>240801</v>
      </c>
      <c r="F43" s="60">
        <v>240801</v>
      </c>
      <c r="G43" s="60"/>
      <c r="H43" s="60"/>
      <c r="I43" s="60"/>
      <c r="J43" s="60"/>
      <c r="K43" s="60"/>
      <c r="L43" s="60"/>
      <c r="M43" s="60"/>
      <c r="N43" s="60"/>
      <c r="O43" s="60"/>
      <c r="P43" s="60">
        <v>28300</v>
      </c>
      <c r="Q43" s="60"/>
      <c r="R43" s="60">
        <v>28300</v>
      </c>
      <c r="S43" s="60"/>
      <c r="T43" s="60"/>
      <c r="U43" s="60"/>
      <c r="V43" s="60"/>
      <c r="W43" s="60">
        <v>28300</v>
      </c>
      <c r="X43" s="60">
        <v>1310049</v>
      </c>
      <c r="Y43" s="60">
        <v>-1281749</v>
      </c>
      <c r="Z43" s="140">
        <v>-97.84</v>
      </c>
      <c r="AA43" s="155">
        <v>240801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5177815</v>
      </c>
      <c r="F46" s="60">
        <v>5177815</v>
      </c>
      <c r="G46" s="60"/>
      <c r="H46" s="60">
        <v>12828</v>
      </c>
      <c r="I46" s="60"/>
      <c r="J46" s="60">
        <v>12828</v>
      </c>
      <c r="K46" s="60"/>
      <c r="L46" s="60">
        <v>37685</v>
      </c>
      <c r="M46" s="60">
        <v>68585</v>
      </c>
      <c r="N46" s="60">
        <v>106270</v>
      </c>
      <c r="O46" s="60">
        <v>422159</v>
      </c>
      <c r="P46" s="60">
        <v>413159</v>
      </c>
      <c r="Q46" s="60">
        <v>418359</v>
      </c>
      <c r="R46" s="60">
        <v>1253677</v>
      </c>
      <c r="S46" s="60"/>
      <c r="T46" s="60"/>
      <c r="U46" s="60"/>
      <c r="V46" s="60"/>
      <c r="W46" s="60">
        <v>1372775</v>
      </c>
      <c r="X46" s="60">
        <v>4329216</v>
      </c>
      <c r="Y46" s="60">
        <v>-2956441</v>
      </c>
      <c r="Z46" s="140">
        <v>-68.29</v>
      </c>
      <c r="AA46" s="155">
        <v>5177815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129924213</v>
      </c>
      <c r="D48" s="168">
        <f>+D28+D32+D38+D42+D47</f>
        <v>0</v>
      </c>
      <c r="E48" s="169">
        <f t="shared" si="9"/>
        <v>106159636</v>
      </c>
      <c r="F48" s="73">
        <f t="shared" si="9"/>
        <v>106159636</v>
      </c>
      <c r="G48" s="73">
        <f t="shared" si="9"/>
        <v>5943558</v>
      </c>
      <c r="H48" s="73">
        <f t="shared" si="9"/>
        <v>5805010</v>
      </c>
      <c r="I48" s="73">
        <f t="shared" si="9"/>
        <v>5466335</v>
      </c>
      <c r="J48" s="73">
        <f t="shared" si="9"/>
        <v>17214903</v>
      </c>
      <c r="K48" s="73">
        <f t="shared" si="9"/>
        <v>6117864</v>
      </c>
      <c r="L48" s="73">
        <f t="shared" si="9"/>
        <v>5650122</v>
      </c>
      <c r="M48" s="73">
        <f t="shared" si="9"/>
        <v>6096832</v>
      </c>
      <c r="N48" s="73">
        <f t="shared" si="9"/>
        <v>17864818</v>
      </c>
      <c r="O48" s="73">
        <f t="shared" si="9"/>
        <v>8109119</v>
      </c>
      <c r="P48" s="73">
        <f t="shared" si="9"/>
        <v>6260656</v>
      </c>
      <c r="Q48" s="73">
        <f t="shared" si="9"/>
        <v>7783070</v>
      </c>
      <c r="R48" s="73">
        <f t="shared" si="9"/>
        <v>22152845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57232566</v>
      </c>
      <c r="X48" s="73">
        <f t="shared" si="9"/>
        <v>85845231</v>
      </c>
      <c r="Y48" s="73">
        <f t="shared" si="9"/>
        <v>-28612665</v>
      </c>
      <c r="Z48" s="170">
        <f>+IF(X48&lt;&gt;0,+(Y48/X48)*100,0)</f>
        <v>-33.330523625709624</v>
      </c>
      <c r="AA48" s="168">
        <f>+AA28+AA32+AA38+AA42+AA47</f>
        <v>106159636</v>
      </c>
    </row>
    <row r="49" spans="1:27" ht="13.5">
      <c r="A49" s="148" t="s">
        <v>49</v>
      </c>
      <c r="B49" s="149"/>
      <c r="C49" s="171">
        <f aca="true" t="shared" si="10" ref="C49:Y49">+C25-C48</f>
        <v>-15098420</v>
      </c>
      <c r="D49" s="171">
        <f>+D25-D48</f>
        <v>0</v>
      </c>
      <c r="E49" s="172">
        <f t="shared" si="10"/>
        <v>12778340</v>
      </c>
      <c r="F49" s="173">
        <f t="shared" si="10"/>
        <v>12778340</v>
      </c>
      <c r="G49" s="173">
        <f t="shared" si="10"/>
        <v>37730210</v>
      </c>
      <c r="H49" s="173">
        <f t="shared" si="10"/>
        <v>-4951323</v>
      </c>
      <c r="I49" s="173">
        <f t="shared" si="10"/>
        <v>-4671107</v>
      </c>
      <c r="J49" s="173">
        <f t="shared" si="10"/>
        <v>28107780</v>
      </c>
      <c r="K49" s="173">
        <f t="shared" si="10"/>
        <v>-5333008</v>
      </c>
      <c r="L49" s="173">
        <f t="shared" si="10"/>
        <v>235377</v>
      </c>
      <c r="M49" s="173">
        <f t="shared" si="10"/>
        <v>12860838</v>
      </c>
      <c r="N49" s="173">
        <f t="shared" si="10"/>
        <v>7763207</v>
      </c>
      <c r="O49" s="173">
        <f t="shared" si="10"/>
        <v>3047393</v>
      </c>
      <c r="P49" s="173">
        <f t="shared" si="10"/>
        <v>-5263117</v>
      </c>
      <c r="Q49" s="173">
        <f t="shared" si="10"/>
        <v>21094318</v>
      </c>
      <c r="R49" s="173">
        <f t="shared" si="10"/>
        <v>18878594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54749581</v>
      </c>
      <c r="X49" s="173">
        <f>IF(F25=F48,0,X25-X48)</f>
        <v>3283245</v>
      </c>
      <c r="Y49" s="173">
        <f t="shared" si="10"/>
        <v>51466336</v>
      </c>
      <c r="Z49" s="174">
        <f>+IF(X49&lt;&gt;0,+(Y49/X49)*100,0)</f>
        <v>1567.544791814196</v>
      </c>
      <c r="AA49" s="171">
        <f>+AA25-AA48</f>
        <v>12778340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9821123</v>
      </c>
      <c r="D5" s="155">
        <v>0</v>
      </c>
      <c r="E5" s="156">
        <v>27709708</v>
      </c>
      <c r="F5" s="60">
        <v>27709708</v>
      </c>
      <c r="G5" s="60">
        <v>7839383</v>
      </c>
      <c r="H5" s="60">
        <v>588329</v>
      </c>
      <c r="I5" s="60">
        <v>297000</v>
      </c>
      <c r="J5" s="60">
        <v>8724712</v>
      </c>
      <c r="K5" s="60">
        <v>297001</v>
      </c>
      <c r="L5" s="60">
        <v>301550</v>
      </c>
      <c r="M5" s="60">
        <v>297472</v>
      </c>
      <c r="N5" s="60">
        <v>896023</v>
      </c>
      <c r="O5" s="60">
        <v>323666</v>
      </c>
      <c r="P5" s="60">
        <v>415926</v>
      </c>
      <c r="Q5" s="60">
        <v>984917</v>
      </c>
      <c r="R5" s="60">
        <v>1724509</v>
      </c>
      <c r="S5" s="60">
        <v>0</v>
      </c>
      <c r="T5" s="60">
        <v>0</v>
      </c>
      <c r="U5" s="60">
        <v>0</v>
      </c>
      <c r="V5" s="60">
        <v>0</v>
      </c>
      <c r="W5" s="60">
        <v>11345244</v>
      </c>
      <c r="X5" s="60">
        <v>20782494</v>
      </c>
      <c r="Y5" s="60">
        <v>-9437250</v>
      </c>
      <c r="Z5" s="140">
        <v>-45.41</v>
      </c>
      <c r="AA5" s="155">
        <v>27709708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526078</v>
      </c>
      <c r="D10" s="155">
        <v>0</v>
      </c>
      <c r="E10" s="156">
        <v>395612</v>
      </c>
      <c r="F10" s="54">
        <v>395612</v>
      </c>
      <c r="G10" s="54">
        <v>43893</v>
      </c>
      <c r="H10" s="54">
        <v>43926</v>
      </c>
      <c r="I10" s="54">
        <v>43990</v>
      </c>
      <c r="J10" s="54">
        <v>131809</v>
      </c>
      <c r="K10" s="54">
        <v>44054</v>
      </c>
      <c r="L10" s="54">
        <v>44054</v>
      </c>
      <c r="M10" s="54">
        <v>44054</v>
      </c>
      <c r="N10" s="54">
        <v>132162</v>
      </c>
      <c r="O10" s="54">
        <v>44054</v>
      </c>
      <c r="P10" s="54">
        <v>44228</v>
      </c>
      <c r="Q10" s="54">
        <v>46864</v>
      </c>
      <c r="R10" s="54">
        <v>135146</v>
      </c>
      <c r="S10" s="54">
        <v>0</v>
      </c>
      <c r="T10" s="54">
        <v>0</v>
      </c>
      <c r="U10" s="54">
        <v>0</v>
      </c>
      <c r="V10" s="54">
        <v>0</v>
      </c>
      <c r="W10" s="54">
        <v>399117</v>
      </c>
      <c r="X10" s="54">
        <v>296712</v>
      </c>
      <c r="Y10" s="54">
        <v>102405</v>
      </c>
      <c r="Z10" s="184">
        <v>34.51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144000</v>
      </c>
      <c r="F11" s="60">
        <v>144000</v>
      </c>
      <c r="G11" s="60">
        <v>0</v>
      </c>
      <c r="H11" s="60">
        <v>5863</v>
      </c>
      <c r="I11" s="60">
        <v>0</v>
      </c>
      <c r="J11" s="60">
        <v>5863</v>
      </c>
      <c r="K11" s="60">
        <v>0</v>
      </c>
      <c r="L11" s="60">
        <v>8136</v>
      </c>
      <c r="M11" s="60">
        <v>11636</v>
      </c>
      <c r="N11" s="60">
        <v>19772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25635</v>
      </c>
      <c r="X11" s="60">
        <v>108000</v>
      </c>
      <c r="Y11" s="60">
        <v>-82365</v>
      </c>
      <c r="Z11" s="140">
        <v>-76.26</v>
      </c>
      <c r="AA11" s="155">
        <v>144000</v>
      </c>
    </row>
    <row r="12" spans="1:27" ht="13.5">
      <c r="A12" s="183" t="s">
        <v>108</v>
      </c>
      <c r="B12" s="185"/>
      <c r="C12" s="155">
        <v>90714</v>
      </c>
      <c r="D12" s="155">
        <v>0</v>
      </c>
      <c r="E12" s="156">
        <v>25296</v>
      </c>
      <c r="F12" s="60">
        <v>25296</v>
      </c>
      <c r="G12" s="60">
        <v>7586</v>
      </c>
      <c r="H12" s="60">
        <v>0</v>
      </c>
      <c r="I12" s="60">
        <v>5581</v>
      </c>
      <c r="J12" s="60">
        <v>13167</v>
      </c>
      <c r="K12" s="60">
        <v>4998</v>
      </c>
      <c r="L12" s="60">
        <v>0</v>
      </c>
      <c r="M12" s="60">
        <v>-2000</v>
      </c>
      <c r="N12" s="60">
        <v>2998</v>
      </c>
      <c r="O12" s="60">
        <v>9462</v>
      </c>
      <c r="P12" s="60">
        <v>8136</v>
      </c>
      <c r="Q12" s="60">
        <v>12386</v>
      </c>
      <c r="R12" s="60">
        <v>29984</v>
      </c>
      <c r="S12" s="60">
        <v>0</v>
      </c>
      <c r="T12" s="60">
        <v>0</v>
      </c>
      <c r="U12" s="60">
        <v>0</v>
      </c>
      <c r="V12" s="60">
        <v>0</v>
      </c>
      <c r="W12" s="60">
        <v>46149</v>
      </c>
      <c r="X12" s="60">
        <v>18972</v>
      </c>
      <c r="Y12" s="60">
        <v>27177</v>
      </c>
      <c r="Z12" s="140">
        <v>143.25</v>
      </c>
      <c r="AA12" s="155">
        <v>25296</v>
      </c>
    </row>
    <row r="13" spans="1:27" ht="13.5">
      <c r="A13" s="181" t="s">
        <v>109</v>
      </c>
      <c r="B13" s="185"/>
      <c r="C13" s="155">
        <v>746275</v>
      </c>
      <c r="D13" s="155">
        <v>0</v>
      </c>
      <c r="E13" s="156">
        <v>1500000</v>
      </c>
      <c r="F13" s="60">
        <v>1500000</v>
      </c>
      <c r="G13" s="60">
        <v>50279</v>
      </c>
      <c r="H13" s="60">
        <v>-36</v>
      </c>
      <c r="I13" s="60">
        <v>91934</v>
      </c>
      <c r="J13" s="60">
        <v>142177</v>
      </c>
      <c r="K13" s="60">
        <v>59365</v>
      </c>
      <c r="L13" s="60">
        <v>11635</v>
      </c>
      <c r="M13" s="60">
        <v>44256</v>
      </c>
      <c r="N13" s="60">
        <v>115256</v>
      </c>
      <c r="O13" s="60">
        <v>94381</v>
      </c>
      <c r="P13" s="60">
        <v>49129</v>
      </c>
      <c r="Q13" s="60">
        <v>76055</v>
      </c>
      <c r="R13" s="60">
        <v>219565</v>
      </c>
      <c r="S13" s="60">
        <v>0</v>
      </c>
      <c r="T13" s="60">
        <v>0</v>
      </c>
      <c r="U13" s="60">
        <v>0</v>
      </c>
      <c r="V13" s="60">
        <v>0</v>
      </c>
      <c r="W13" s="60">
        <v>476998</v>
      </c>
      <c r="X13" s="60">
        <v>1125000</v>
      </c>
      <c r="Y13" s="60">
        <v>-648002</v>
      </c>
      <c r="Z13" s="140">
        <v>-57.6</v>
      </c>
      <c r="AA13" s="155">
        <v>1500000</v>
      </c>
    </row>
    <row r="14" spans="1:27" ht="13.5">
      <c r="A14" s="181" t="s">
        <v>110</v>
      </c>
      <c r="B14" s="185"/>
      <c r="C14" s="155">
        <v>1734848</v>
      </c>
      <c r="D14" s="155">
        <v>0</v>
      </c>
      <c r="E14" s="156">
        <v>0</v>
      </c>
      <c r="F14" s="60">
        <v>0</v>
      </c>
      <c r="G14" s="60">
        <v>-5</v>
      </c>
      <c r="H14" s="60">
        <v>0</v>
      </c>
      <c r="I14" s="60">
        <v>163003</v>
      </c>
      <c r="J14" s="60">
        <v>162998</v>
      </c>
      <c r="K14" s="60">
        <v>167079</v>
      </c>
      <c r="L14" s="60">
        <v>208156</v>
      </c>
      <c r="M14" s="60">
        <v>174190</v>
      </c>
      <c r="N14" s="60">
        <v>549425</v>
      </c>
      <c r="O14" s="60">
        <v>208470</v>
      </c>
      <c r="P14" s="60">
        <v>298299</v>
      </c>
      <c r="Q14" s="60">
        <v>404850</v>
      </c>
      <c r="R14" s="60">
        <v>911619</v>
      </c>
      <c r="S14" s="60">
        <v>0</v>
      </c>
      <c r="T14" s="60">
        <v>0</v>
      </c>
      <c r="U14" s="60">
        <v>0</v>
      </c>
      <c r="V14" s="60">
        <v>0</v>
      </c>
      <c r="W14" s="60">
        <v>1624042</v>
      </c>
      <c r="X14" s="60"/>
      <c r="Y14" s="60">
        <v>1624042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274395</v>
      </c>
      <c r="D16" s="155">
        <v>0</v>
      </c>
      <c r="E16" s="156">
        <v>1440000</v>
      </c>
      <c r="F16" s="60">
        <v>1440000</v>
      </c>
      <c r="G16" s="60">
        <v>36950</v>
      </c>
      <c r="H16" s="60">
        <v>5050</v>
      </c>
      <c r="I16" s="60">
        <v>7460</v>
      </c>
      <c r="J16" s="60">
        <v>49460</v>
      </c>
      <c r="K16" s="60">
        <v>8000</v>
      </c>
      <c r="L16" s="60">
        <v>3975</v>
      </c>
      <c r="M16" s="60">
        <v>1500</v>
      </c>
      <c r="N16" s="60">
        <v>13475</v>
      </c>
      <c r="O16" s="60">
        <v>4900</v>
      </c>
      <c r="P16" s="60">
        <v>10459</v>
      </c>
      <c r="Q16" s="60">
        <v>31829</v>
      </c>
      <c r="R16" s="60">
        <v>47188</v>
      </c>
      <c r="S16" s="60">
        <v>0</v>
      </c>
      <c r="T16" s="60">
        <v>0</v>
      </c>
      <c r="U16" s="60">
        <v>0</v>
      </c>
      <c r="V16" s="60">
        <v>0</v>
      </c>
      <c r="W16" s="60">
        <v>110123</v>
      </c>
      <c r="X16" s="60">
        <v>1080000</v>
      </c>
      <c r="Y16" s="60">
        <v>-969877</v>
      </c>
      <c r="Z16" s="140">
        <v>-89.8</v>
      </c>
      <c r="AA16" s="155">
        <v>1440000</v>
      </c>
    </row>
    <row r="17" spans="1:27" ht="13.5">
      <c r="A17" s="181" t="s">
        <v>113</v>
      </c>
      <c r="B17" s="185"/>
      <c r="C17" s="155">
        <v>1709848</v>
      </c>
      <c r="D17" s="155">
        <v>0</v>
      </c>
      <c r="E17" s="156">
        <v>1629360</v>
      </c>
      <c r="F17" s="60">
        <v>1629360</v>
      </c>
      <c r="G17" s="60">
        <v>170684</v>
      </c>
      <c r="H17" s="60">
        <v>173074</v>
      </c>
      <c r="I17" s="60">
        <v>162311</v>
      </c>
      <c r="J17" s="60">
        <v>506069</v>
      </c>
      <c r="K17" s="60">
        <v>170958</v>
      </c>
      <c r="L17" s="60">
        <v>142034</v>
      </c>
      <c r="M17" s="60">
        <v>83318</v>
      </c>
      <c r="N17" s="60">
        <v>396310</v>
      </c>
      <c r="O17" s="60">
        <v>88647</v>
      </c>
      <c r="P17" s="60">
        <v>140613</v>
      </c>
      <c r="Q17" s="60">
        <v>144552</v>
      </c>
      <c r="R17" s="60">
        <v>373812</v>
      </c>
      <c r="S17" s="60">
        <v>0</v>
      </c>
      <c r="T17" s="60">
        <v>0</v>
      </c>
      <c r="U17" s="60">
        <v>0</v>
      </c>
      <c r="V17" s="60">
        <v>0</v>
      </c>
      <c r="W17" s="60">
        <v>1276191</v>
      </c>
      <c r="X17" s="60">
        <v>1222020</v>
      </c>
      <c r="Y17" s="60">
        <v>54171</v>
      </c>
      <c r="Z17" s="140">
        <v>4.43</v>
      </c>
      <c r="AA17" s="155">
        <v>1629360</v>
      </c>
    </row>
    <row r="18" spans="1:27" ht="13.5">
      <c r="A18" s="183" t="s">
        <v>114</v>
      </c>
      <c r="B18" s="182"/>
      <c r="C18" s="155">
        <v>279332</v>
      </c>
      <c r="D18" s="155">
        <v>0</v>
      </c>
      <c r="E18" s="156">
        <v>240000</v>
      </c>
      <c r="F18" s="60">
        <v>240000</v>
      </c>
      <c r="G18" s="60">
        <v>34110</v>
      </c>
      <c r="H18" s="60">
        <v>35095</v>
      </c>
      <c r="I18" s="60">
        <v>21834</v>
      </c>
      <c r="J18" s="60">
        <v>91039</v>
      </c>
      <c r="K18" s="60">
        <v>31021</v>
      </c>
      <c r="L18" s="60">
        <v>23094</v>
      </c>
      <c r="M18" s="60">
        <v>23294</v>
      </c>
      <c r="N18" s="60">
        <v>77409</v>
      </c>
      <c r="O18" s="60">
        <v>33673</v>
      </c>
      <c r="P18" s="60">
        <v>26078</v>
      </c>
      <c r="Q18" s="60">
        <v>23076</v>
      </c>
      <c r="R18" s="60">
        <v>82827</v>
      </c>
      <c r="S18" s="60">
        <v>0</v>
      </c>
      <c r="T18" s="60">
        <v>0</v>
      </c>
      <c r="U18" s="60">
        <v>0</v>
      </c>
      <c r="V18" s="60">
        <v>0</v>
      </c>
      <c r="W18" s="60">
        <v>251275</v>
      </c>
      <c r="X18" s="60">
        <v>180000</v>
      </c>
      <c r="Y18" s="60">
        <v>71275</v>
      </c>
      <c r="Z18" s="140">
        <v>39.6</v>
      </c>
      <c r="AA18" s="155">
        <v>240000</v>
      </c>
    </row>
    <row r="19" spans="1:27" ht="13.5">
      <c r="A19" s="181" t="s">
        <v>34</v>
      </c>
      <c r="B19" s="185"/>
      <c r="C19" s="155">
        <v>71338694</v>
      </c>
      <c r="D19" s="155">
        <v>0</v>
      </c>
      <c r="E19" s="156">
        <v>75676750</v>
      </c>
      <c r="F19" s="60">
        <v>75676750</v>
      </c>
      <c r="G19" s="60">
        <v>30485750</v>
      </c>
      <c r="H19" s="60">
        <v>0</v>
      </c>
      <c r="I19" s="60">
        <v>0</v>
      </c>
      <c r="J19" s="60">
        <v>30485750</v>
      </c>
      <c r="K19" s="60">
        <v>0</v>
      </c>
      <c r="L19" s="60">
        <v>4790000</v>
      </c>
      <c r="M19" s="60">
        <v>18273000</v>
      </c>
      <c r="N19" s="60">
        <v>23063000</v>
      </c>
      <c r="O19" s="60">
        <v>515000</v>
      </c>
      <c r="P19" s="60">
        <v>0</v>
      </c>
      <c r="Q19" s="60">
        <v>19807000</v>
      </c>
      <c r="R19" s="60">
        <v>20322000</v>
      </c>
      <c r="S19" s="60">
        <v>0</v>
      </c>
      <c r="T19" s="60">
        <v>0</v>
      </c>
      <c r="U19" s="60">
        <v>0</v>
      </c>
      <c r="V19" s="60">
        <v>0</v>
      </c>
      <c r="W19" s="60">
        <v>73870750</v>
      </c>
      <c r="X19" s="60">
        <v>56757555</v>
      </c>
      <c r="Y19" s="60">
        <v>17113195</v>
      </c>
      <c r="Z19" s="140">
        <v>30.15</v>
      </c>
      <c r="AA19" s="155">
        <v>75676750</v>
      </c>
    </row>
    <row r="20" spans="1:27" ht="13.5">
      <c r="A20" s="181" t="s">
        <v>35</v>
      </c>
      <c r="B20" s="185"/>
      <c r="C20" s="155">
        <v>109775</v>
      </c>
      <c r="D20" s="155">
        <v>0</v>
      </c>
      <c r="E20" s="156">
        <v>10177250</v>
      </c>
      <c r="F20" s="54">
        <v>10177250</v>
      </c>
      <c r="G20" s="54">
        <v>12888</v>
      </c>
      <c r="H20" s="54">
        <v>2386</v>
      </c>
      <c r="I20" s="54">
        <v>2115</v>
      </c>
      <c r="J20" s="54">
        <v>17389</v>
      </c>
      <c r="K20" s="54">
        <v>2380</v>
      </c>
      <c r="L20" s="54">
        <v>52865</v>
      </c>
      <c r="M20" s="54">
        <v>6950</v>
      </c>
      <c r="N20" s="54">
        <v>62195</v>
      </c>
      <c r="O20" s="54">
        <v>49259</v>
      </c>
      <c r="P20" s="54">
        <v>4671</v>
      </c>
      <c r="Q20" s="54">
        <v>205859</v>
      </c>
      <c r="R20" s="54">
        <v>259789</v>
      </c>
      <c r="S20" s="54">
        <v>0</v>
      </c>
      <c r="T20" s="54">
        <v>0</v>
      </c>
      <c r="U20" s="54">
        <v>0</v>
      </c>
      <c r="V20" s="54">
        <v>0</v>
      </c>
      <c r="W20" s="54">
        <v>339373</v>
      </c>
      <c r="X20" s="54">
        <v>7632936</v>
      </c>
      <c r="Y20" s="54">
        <v>-7293563</v>
      </c>
      <c r="Z20" s="184">
        <v>-95.55</v>
      </c>
      <c r="AA20" s="130">
        <v>10177250</v>
      </c>
    </row>
    <row r="21" spans="1:27" ht="13.5">
      <c r="A21" s="181" t="s">
        <v>115</v>
      </c>
      <c r="B21" s="185"/>
      <c r="C21" s="155">
        <v>430000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87061082</v>
      </c>
      <c r="D22" s="188">
        <f>SUM(D5:D21)</f>
        <v>0</v>
      </c>
      <c r="E22" s="189">
        <f t="shared" si="0"/>
        <v>118937976</v>
      </c>
      <c r="F22" s="190">
        <f t="shared" si="0"/>
        <v>118937976</v>
      </c>
      <c r="G22" s="190">
        <f t="shared" si="0"/>
        <v>38681518</v>
      </c>
      <c r="H22" s="190">
        <f t="shared" si="0"/>
        <v>853687</v>
      </c>
      <c r="I22" s="190">
        <f t="shared" si="0"/>
        <v>795228</v>
      </c>
      <c r="J22" s="190">
        <f t="shared" si="0"/>
        <v>40330433</v>
      </c>
      <c r="K22" s="190">
        <f t="shared" si="0"/>
        <v>784856</v>
      </c>
      <c r="L22" s="190">
        <f t="shared" si="0"/>
        <v>5585499</v>
      </c>
      <c r="M22" s="190">
        <f t="shared" si="0"/>
        <v>18957670</v>
      </c>
      <c r="N22" s="190">
        <f t="shared" si="0"/>
        <v>25328025</v>
      </c>
      <c r="O22" s="190">
        <f t="shared" si="0"/>
        <v>1371512</v>
      </c>
      <c r="P22" s="190">
        <f t="shared" si="0"/>
        <v>997539</v>
      </c>
      <c r="Q22" s="190">
        <f t="shared" si="0"/>
        <v>21737388</v>
      </c>
      <c r="R22" s="190">
        <f t="shared" si="0"/>
        <v>24106439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89764897</v>
      </c>
      <c r="X22" s="190">
        <f t="shared" si="0"/>
        <v>89203689</v>
      </c>
      <c r="Y22" s="190">
        <f t="shared" si="0"/>
        <v>561208</v>
      </c>
      <c r="Z22" s="191">
        <f>+IF(X22&lt;&gt;0,+(Y22/X22)*100,0)</f>
        <v>0.6291309320178452</v>
      </c>
      <c r="AA22" s="188">
        <f>SUM(AA5:AA21)</f>
        <v>118937976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48988069</v>
      </c>
      <c r="D25" s="155">
        <v>0</v>
      </c>
      <c r="E25" s="156">
        <v>35521030</v>
      </c>
      <c r="F25" s="60">
        <v>35521030</v>
      </c>
      <c r="G25" s="60">
        <v>2910202</v>
      </c>
      <c r="H25" s="60">
        <v>3100669</v>
      </c>
      <c r="I25" s="60">
        <v>3071008</v>
      </c>
      <c r="J25" s="60">
        <v>9081879</v>
      </c>
      <c r="K25" s="60">
        <v>3702447</v>
      </c>
      <c r="L25" s="60">
        <v>3412382</v>
      </c>
      <c r="M25" s="60">
        <v>3387653</v>
      </c>
      <c r="N25" s="60">
        <v>10502482</v>
      </c>
      <c r="O25" s="60">
        <v>5581522</v>
      </c>
      <c r="P25" s="60">
        <v>3542285</v>
      </c>
      <c r="Q25" s="60">
        <v>3497787</v>
      </c>
      <c r="R25" s="60">
        <v>12621594</v>
      </c>
      <c r="S25" s="60">
        <v>0</v>
      </c>
      <c r="T25" s="60">
        <v>0</v>
      </c>
      <c r="U25" s="60">
        <v>0</v>
      </c>
      <c r="V25" s="60">
        <v>0</v>
      </c>
      <c r="W25" s="60">
        <v>32205955</v>
      </c>
      <c r="X25" s="60">
        <v>32866272</v>
      </c>
      <c r="Y25" s="60">
        <v>-660317</v>
      </c>
      <c r="Z25" s="140">
        <v>-2.01</v>
      </c>
      <c r="AA25" s="155">
        <v>35521030</v>
      </c>
    </row>
    <row r="26" spans="1:27" ht="13.5">
      <c r="A26" s="183" t="s">
        <v>38</v>
      </c>
      <c r="B26" s="182"/>
      <c r="C26" s="155">
        <v>9380930</v>
      </c>
      <c r="D26" s="155">
        <v>0</v>
      </c>
      <c r="E26" s="156">
        <v>7265419</v>
      </c>
      <c r="F26" s="60">
        <v>7265419</v>
      </c>
      <c r="G26" s="60">
        <v>599539</v>
      </c>
      <c r="H26" s="60">
        <v>599539</v>
      </c>
      <c r="I26" s="60">
        <v>291263</v>
      </c>
      <c r="J26" s="60">
        <v>1490341</v>
      </c>
      <c r="K26" s="60">
        <v>573563</v>
      </c>
      <c r="L26" s="60">
        <v>573243</v>
      </c>
      <c r="M26" s="60">
        <v>553691</v>
      </c>
      <c r="N26" s="60">
        <v>1700497</v>
      </c>
      <c r="O26" s="60">
        <v>553691</v>
      </c>
      <c r="P26" s="60">
        <v>572857</v>
      </c>
      <c r="Q26" s="60">
        <v>572843</v>
      </c>
      <c r="R26" s="60">
        <v>1699391</v>
      </c>
      <c r="S26" s="60">
        <v>0</v>
      </c>
      <c r="T26" s="60">
        <v>0</v>
      </c>
      <c r="U26" s="60">
        <v>0</v>
      </c>
      <c r="V26" s="60">
        <v>0</v>
      </c>
      <c r="W26" s="60">
        <v>4890229</v>
      </c>
      <c r="X26" s="60">
        <v>5449059</v>
      </c>
      <c r="Y26" s="60">
        <v>-558830</v>
      </c>
      <c r="Z26" s="140">
        <v>-10.26</v>
      </c>
      <c r="AA26" s="155">
        <v>7265419</v>
      </c>
    </row>
    <row r="27" spans="1:27" ht="13.5">
      <c r="A27" s="183" t="s">
        <v>118</v>
      </c>
      <c r="B27" s="182"/>
      <c r="C27" s="155">
        <v>13275947</v>
      </c>
      <c r="D27" s="155">
        <v>0</v>
      </c>
      <c r="E27" s="156">
        <v>6633647</v>
      </c>
      <c r="F27" s="60">
        <v>6633647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4975227</v>
      </c>
      <c r="Y27" s="60">
        <v>-4975227</v>
      </c>
      <c r="Z27" s="140">
        <v>-100</v>
      </c>
      <c r="AA27" s="155">
        <v>6633647</v>
      </c>
    </row>
    <row r="28" spans="1:27" ht="13.5">
      <c r="A28" s="183" t="s">
        <v>39</v>
      </c>
      <c r="B28" s="182"/>
      <c r="C28" s="155">
        <v>16894327</v>
      </c>
      <c r="D28" s="155">
        <v>0</v>
      </c>
      <c r="E28" s="156">
        <v>8853475</v>
      </c>
      <c r="F28" s="60">
        <v>8853475</v>
      </c>
      <c r="G28" s="60">
        <v>737793</v>
      </c>
      <c r="H28" s="60">
        <v>737793</v>
      </c>
      <c r="I28" s="60">
        <v>737793</v>
      </c>
      <c r="J28" s="60">
        <v>2213379</v>
      </c>
      <c r="K28" s="60">
        <v>737793</v>
      </c>
      <c r="L28" s="60">
        <v>737793</v>
      </c>
      <c r="M28" s="60">
        <v>737793</v>
      </c>
      <c r="N28" s="60">
        <v>2213379</v>
      </c>
      <c r="O28" s="60">
        <v>704456</v>
      </c>
      <c r="P28" s="60">
        <v>704456</v>
      </c>
      <c r="Q28" s="60">
        <v>29564</v>
      </c>
      <c r="R28" s="60">
        <v>1438476</v>
      </c>
      <c r="S28" s="60">
        <v>0</v>
      </c>
      <c r="T28" s="60">
        <v>0</v>
      </c>
      <c r="U28" s="60">
        <v>0</v>
      </c>
      <c r="V28" s="60">
        <v>0</v>
      </c>
      <c r="W28" s="60">
        <v>5865234</v>
      </c>
      <c r="X28" s="60">
        <v>6640101</v>
      </c>
      <c r="Y28" s="60">
        <v>-774867</v>
      </c>
      <c r="Z28" s="140">
        <v>-11.67</v>
      </c>
      <c r="AA28" s="155">
        <v>8853475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751818</v>
      </c>
      <c r="D31" s="155">
        <v>0</v>
      </c>
      <c r="E31" s="156">
        <v>4755000</v>
      </c>
      <c r="F31" s="60">
        <v>4755000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3566250</v>
      </c>
      <c r="Y31" s="60">
        <v>-3566250</v>
      </c>
      <c r="Z31" s="140">
        <v>-100</v>
      </c>
      <c r="AA31" s="155">
        <v>4755000</v>
      </c>
    </row>
    <row r="32" spans="1:27" ht="13.5">
      <c r="A32" s="183" t="s">
        <v>121</v>
      </c>
      <c r="B32" s="182"/>
      <c r="C32" s="155">
        <v>268256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2973437</v>
      </c>
      <c r="D33" s="155">
        <v>0</v>
      </c>
      <c r="E33" s="156">
        <v>0</v>
      </c>
      <c r="F33" s="60">
        <v>0</v>
      </c>
      <c r="G33" s="60">
        <v>11880</v>
      </c>
      <c r="H33" s="60">
        <v>198000</v>
      </c>
      <c r="I33" s="60">
        <v>17850</v>
      </c>
      <c r="J33" s="60">
        <v>227730</v>
      </c>
      <c r="K33" s="60">
        <v>101586</v>
      </c>
      <c r="L33" s="60">
        <v>8080</v>
      </c>
      <c r="M33" s="60">
        <v>163720</v>
      </c>
      <c r="N33" s="60">
        <v>273386</v>
      </c>
      <c r="O33" s="60">
        <v>151824</v>
      </c>
      <c r="P33" s="60">
        <v>0</v>
      </c>
      <c r="Q33" s="60">
        <v>0</v>
      </c>
      <c r="R33" s="60">
        <v>151824</v>
      </c>
      <c r="S33" s="60">
        <v>0</v>
      </c>
      <c r="T33" s="60">
        <v>0</v>
      </c>
      <c r="U33" s="60">
        <v>0</v>
      </c>
      <c r="V33" s="60">
        <v>0</v>
      </c>
      <c r="W33" s="60">
        <v>652940</v>
      </c>
      <c r="X33" s="60"/>
      <c r="Y33" s="60">
        <v>652940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37391429</v>
      </c>
      <c r="D34" s="155">
        <v>0</v>
      </c>
      <c r="E34" s="156">
        <v>43131065</v>
      </c>
      <c r="F34" s="60">
        <v>43131065</v>
      </c>
      <c r="G34" s="60">
        <v>1684144</v>
      </c>
      <c r="H34" s="60">
        <v>1169009</v>
      </c>
      <c r="I34" s="60">
        <v>1348421</v>
      </c>
      <c r="J34" s="60">
        <v>4201574</v>
      </c>
      <c r="K34" s="60">
        <v>1002475</v>
      </c>
      <c r="L34" s="60">
        <v>918624</v>
      </c>
      <c r="M34" s="60">
        <v>1253975</v>
      </c>
      <c r="N34" s="60">
        <v>3175074</v>
      </c>
      <c r="O34" s="60">
        <v>1117626</v>
      </c>
      <c r="P34" s="60">
        <v>1441058</v>
      </c>
      <c r="Q34" s="60">
        <v>3682876</v>
      </c>
      <c r="R34" s="60">
        <v>6241560</v>
      </c>
      <c r="S34" s="60">
        <v>0</v>
      </c>
      <c r="T34" s="60">
        <v>0</v>
      </c>
      <c r="U34" s="60">
        <v>0</v>
      </c>
      <c r="V34" s="60">
        <v>0</v>
      </c>
      <c r="W34" s="60">
        <v>13618208</v>
      </c>
      <c r="X34" s="60">
        <v>32348295</v>
      </c>
      <c r="Y34" s="60">
        <v>-18730087</v>
      </c>
      <c r="Z34" s="140">
        <v>-57.9</v>
      </c>
      <c r="AA34" s="155">
        <v>43131065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129924213</v>
      </c>
      <c r="D36" s="188">
        <f>SUM(D25:D35)</f>
        <v>0</v>
      </c>
      <c r="E36" s="189">
        <f t="shared" si="1"/>
        <v>106159636</v>
      </c>
      <c r="F36" s="190">
        <f t="shared" si="1"/>
        <v>106159636</v>
      </c>
      <c r="G36" s="190">
        <f t="shared" si="1"/>
        <v>5943558</v>
      </c>
      <c r="H36" s="190">
        <f t="shared" si="1"/>
        <v>5805010</v>
      </c>
      <c r="I36" s="190">
        <f t="shared" si="1"/>
        <v>5466335</v>
      </c>
      <c r="J36" s="190">
        <f t="shared" si="1"/>
        <v>17214903</v>
      </c>
      <c r="K36" s="190">
        <f t="shared" si="1"/>
        <v>6117864</v>
      </c>
      <c r="L36" s="190">
        <f t="shared" si="1"/>
        <v>5650122</v>
      </c>
      <c r="M36" s="190">
        <f t="shared" si="1"/>
        <v>6096832</v>
      </c>
      <c r="N36" s="190">
        <f t="shared" si="1"/>
        <v>17864818</v>
      </c>
      <c r="O36" s="190">
        <f t="shared" si="1"/>
        <v>8109119</v>
      </c>
      <c r="P36" s="190">
        <f t="shared" si="1"/>
        <v>6260656</v>
      </c>
      <c r="Q36" s="190">
        <f t="shared" si="1"/>
        <v>7783070</v>
      </c>
      <c r="R36" s="190">
        <f t="shared" si="1"/>
        <v>22152845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57232566</v>
      </c>
      <c r="X36" s="190">
        <f t="shared" si="1"/>
        <v>85845204</v>
      </c>
      <c r="Y36" s="190">
        <f t="shared" si="1"/>
        <v>-28612638</v>
      </c>
      <c r="Z36" s="191">
        <f>+IF(X36&lt;&gt;0,+(Y36/X36)*100,0)</f>
        <v>-33.330502656851976</v>
      </c>
      <c r="AA36" s="188">
        <f>SUM(AA25:AA35)</f>
        <v>106159636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-42863131</v>
      </c>
      <c r="D38" s="199">
        <f>+D22-D36</f>
        <v>0</v>
      </c>
      <c r="E38" s="200">
        <f t="shared" si="2"/>
        <v>12778340</v>
      </c>
      <c r="F38" s="106">
        <f t="shared" si="2"/>
        <v>12778340</v>
      </c>
      <c r="G38" s="106">
        <f t="shared" si="2"/>
        <v>32737960</v>
      </c>
      <c r="H38" s="106">
        <f t="shared" si="2"/>
        <v>-4951323</v>
      </c>
      <c r="I38" s="106">
        <f t="shared" si="2"/>
        <v>-4671107</v>
      </c>
      <c r="J38" s="106">
        <f t="shared" si="2"/>
        <v>23115530</v>
      </c>
      <c r="K38" s="106">
        <f t="shared" si="2"/>
        <v>-5333008</v>
      </c>
      <c r="L38" s="106">
        <f t="shared" si="2"/>
        <v>-64623</v>
      </c>
      <c r="M38" s="106">
        <f t="shared" si="2"/>
        <v>12860838</v>
      </c>
      <c r="N38" s="106">
        <f t="shared" si="2"/>
        <v>7463207</v>
      </c>
      <c r="O38" s="106">
        <f t="shared" si="2"/>
        <v>-6737607</v>
      </c>
      <c r="P38" s="106">
        <f t="shared" si="2"/>
        <v>-5263117</v>
      </c>
      <c r="Q38" s="106">
        <f t="shared" si="2"/>
        <v>13954318</v>
      </c>
      <c r="R38" s="106">
        <f t="shared" si="2"/>
        <v>1953594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32532331</v>
      </c>
      <c r="X38" s="106">
        <f>IF(F22=F36,0,X22-X36)</f>
        <v>3358485</v>
      </c>
      <c r="Y38" s="106">
        <f t="shared" si="2"/>
        <v>29173846</v>
      </c>
      <c r="Z38" s="201">
        <f>+IF(X38&lt;&gt;0,+(Y38/X38)*100,0)</f>
        <v>868.6608991851981</v>
      </c>
      <c r="AA38" s="199">
        <f>+AA22-AA36</f>
        <v>12778340</v>
      </c>
    </row>
    <row r="39" spans="1:27" ht="13.5">
      <c r="A39" s="181" t="s">
        <v>46</v>
      </c>
      <c r="B39" s="185"/>
      <c r="C39" s="155">
        <v>27764711</v>
      </c>
      <c r="D39" s="155">
        <v>0</v>
      </c>
      <c r="E39" s="156">
        <v>0</v>
      </c>
      <c r="F39" s="60">
        <v>0</v>
      </c>
      <c r="G39" s="60">
        <v>4992250</v>
      </c>
      <c r="H39" s="60">
        <v>0</v>
      </c>
      <c r="I39" s="60">
        <v>0</v>
      </c>
      <c r="J39" s="60">
        <v>4992250</v>
      </c>
      <c r="K39" s="60">
        <v>0</v>
      </c>
      <c r="L39" s="60">
        <v>300000</v>
      </c>
      <c r="M39" s="60">
        <v>0</v>
      </c>
      <c r="N39" s="60">
        <v>300000</v>
      </c>
      <c r="O39" s="60">
        <v>9785000</v>
      </c>
      <c r="P39" s="60">
        <v>0</v>
      </c>
      <c r="Q39" s="60">
        <v>7140000</v>
      </c>
      <c r="R39" s="60">
        <v>16925000</v>
      </c>
      <c r="S39" s="60">
        <v>0</v>
      </c>
      <c r="T39" s="60">
        <v>0</v>
      </c>
      <c r="U39" s="60">
        <v>0</v>
      </c>
      <c r="V39" s="60">
        <v>0</v>
      </c>
      <c r="W39" s="60">
        <v>22217250</v>
      </c>
      <c r="X39" s="60"/>
      <c r="Y39" s="60">
        <v>22217250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-15098420</v>
      </c>
      <c r="D42" s="206">
        <f>SUM(D38:D41)</f>
        <v>0</v>
      </c>
      <c r="E42" s="207">
        <f t="shared" si="3"/>
        <v>12778340</v>
      </c>
      <c r="F42" s="88">
        <f t="shared" si="3"/>
        <v>12778340</v>
      </c>
      <c r="G42" s="88">
        <f t="shared" si="3"/>
        <v>37730210</v>
      </c>
      <c r="H42" s="88">
        <f t="shared" si="3"/>
        <v>-4951323</v>
      </c>
      <c r="I42" s="88">
        <f t="shared" si="3"/>
        <v>-4671107</v>
      </c>
      <c r="J42" s="88">
        <f t="shared" si="3"/>
        <v>28107780</v>
      </c>
      <c r="K42" s="88">
        <f t="shared" si="3"/>
        <v>-5333008</v>
      </c>
      <c r="L42" s="88">
        <f t="shared" si="3"/>
        <v>235377</v>
      </c>
      <c r="M42" s="88">
        <f t="shared" si="3"/>
        <v>12860838</v>
      </c>
      <c r="N42" s="88">
        <f t="shared" si="3"/>
        <v>7763207</v>
      </c>
      <c r="O42" s="88">
        <f t="shared" si="3"/>
        <v>3047393</v>
      </c>
      <c r="P42" s="88">
        <f t="shared" si="3"/>
        <v>-5263117</v>
      </c>
      <c r="Q42" s="88">
        <f t="shared" si="3"/>
        <v>21094318</v>
      </c>
      <c r="R42" s="88">
        <f t="shared" si="3"/>
        <v>18878594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54749581</v>
      </c>
      <c r="X42" s="88">
        <f t="shared" si="3"/>
        <v>3358485</v>
      </c>
      <c r="Y42" s="88">
        <f t="shared" si="3"/>
        <v>51391096</v>
      </c>
      <c r="Z42" s="208">
        <f>+IF(X42&lt;&gt;0,+(Y42/X42)*100,0)</f>
        <v>1530.1868550849565</v>
      </c>
      <c r="AA42" s="206">
        <f>SUM(AA38:AA41)</f>
        <v>12778340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-15098420</v>
      </c>
      <c r="D44" s="210">
        <f>+D42-D43</f>
        <v>0</v>
      </c>
      <c r="E44" s="211">
        <f t="shared" si="4"/>
        <v>12778340</v>
      </c>
      <c r="F44" s="77">
        <f t="shared" si="4"/>
        <v>12778340</v>
      </c>
      <c r="G44" s="77">
        <f t="shared" si="4"/>
        <v>37730210</v>
      </c>
      <c r="H44" s="77">
        <f t="shared" si="4"/>
        <v>-4951323</v>
      </c>
      <c r="I44" s="77">
        <f t="shared" si="4"/>
        <v>-4671107</v>
      </c>
      <c r="J44" s="77">
        <f t="shared" si="4"/>
        <v>28107780</v>
      </c>
      <c r="K44" s="77">
        <f t="shared" si="4"/>
        <v>-5333008</v>
      </c>
      <c r="L44" s="77">
        <f t="shared" si="4"/>
        <v>235377</v>
      </c>
      <c r="M44" s="77">
        <f t="shared" si="4"/>
        <v>12860838</v>
      </c>
      <c r="N44" s="77">
        <f t="shared" si="4"/>
        <v>7763207</v>
      </c>
      <c r="O44" s="77">
        <f t="shared" si="4"/>
        <v>3047393</v>
      </c>
      <c r="P44" s="77">
        <f t="shared" si="4"/>
        <v>-5263117</v>
      </c>
      <c r="Q44" s="77">
        <f t="shared" si="4"/>
        <v>21094318</v>
      </c>
      <c r="R44" s="77">
        <f t="shared" si="4"/>
        <v>18878594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54749581</v>
      </c>
      <c r="X44" s="77">
        <f t="shared" si="4"/>
        <v>3358485</v>
      </c>
      <c r="Y44" s="77">
        <f t="shared" si="4"/>
        <v>51391096</v>
      </c>
      <c r="Z44" s="212">
        <f>+IF(X44&lt;&gt;0,+(Y44/X44)*100,0)</f>
        <v>1530.1868550849565</v>
      </c>
      <c r="AA44" s="210">
        <f>+AA42-AA43</f>
        <v>12778340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-15098420</v>
      </c>
      <c r="D46" s="206">
        <f>SUM(D44:D45)</f>
        <v>0</v>
      </c>
      <c r="E46" s="207">
        <f t="shared" si="5"/>
        <v>12778340</v>
      </c>
      <c r="F46" s="88">
        <f t="shared" si="5"/>
        <v>12778340</v>
      </c>
      <c r="G46" s="88">
        <f t="shared" si="5"/>
        <v>37730210</v>
      </c>
      <c r="H46" s="88">
        <f t="shared" si="5"/>
        <v>-4951323</v>
      </c>
      <c r="I46" s="88">
        <f t="shared" si="5"/>
        <v>-4671107</v>
      </c>
      <c r="J46" s="88">
        <f t="shared" si="5"/>
        <v>28107780</v>
      </c>
      <c r="K46" s="88">
        <f t="shared" si="5"/>
        <v>-5333008</v>
      </c>
      <c r="L46" s="88">
        <f t="shared" si="5"/>
        <v>235377</v>
      </c>
      <c r="M46" s="88">
        <f t="shared" si="5"/>
        <v>12860838</v>
      </c>
      <c r="N46" s="88">
        <f t="shared" si="5"/>
        <v>7763207</v>
      </c>
      <c r="O46" s="88">
        <f t="shared" si="5"/>
        <v>3047393</v>
      </c>
      <c r="P46" s="88">
        <f t="shared" si="5"/>
        <v>-5263117</v>
      </c>
      <c r="Q46" s="88">
        <f t="shared" si="5"/>
        <v>21094318</v>
      </c>
      <c r="R46" s="88">
        <f t="shared" si="5"/>
        <v>18878594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54749581</v>
      </c>
      <c r="X46" s="88">
        <f t="shared" si="5"/>
        <v>3358485</v>
      </c>
      <c r="Y46" s="88">
        <f t="shared" si="5"/>
        <v>51391096</v>
      </c>
      <c r="Z46" s="208">
        <f>+IF(X46&lt;&gt;0,+(Y46/X46)*100,0)</f>
        <v>1530.1868550849565</v>
      </c>
      <c r="AA46" s="206">
        <f>SUM(AA44:AA45)</f>
        <v>12778340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-15098420</v>
      </c>
      <c r="D48" s="217">
        <f>SUM(D46:D47)</f>
        <v>0</v>
      </c>
      <c r="E48" s="218">
        <f t="shared" si="6"/>
        <v>12778340</v>
      </c>
      <c r="F48" s="219">
        <f t="shared" si="6"/>
        <v>12778340</v>
      </c>
      <c r="G48" s="219">
        <f t="shared" si="6"/>
        <v>37730210</v>
      </c>
      <c r="H48" s="220">
        <f t="shared" si="6"/>
        <v>-4951323</v>
      </c>
      <c r="I48" s="220">
        <f t="shared" si="6"/>
        <v>-4671107</v>
      </c>
      <c r="J48" s="220">
        <f t="shared" si="6"/>
        <v>28107780</v>
      </c>
      <c r="K48" s="220">
        <f t="shared" si="6"/>
        <v>-5333008</v>
      </c>
      <c r="L48" s="220">
        <f t="shared" si="6"/>
        <v>235377</v>
      </c>
      <c r="M48" s="219">
        <f t="shared" si="6"/>
        <v>12860838</v>
      </c>
      <c r="N48" s="219">
        <f t="shared" si="6"/>
        <v>7763207</v>
      </c>
      <c r="O48" s="220">
        <f t="shared" si="6"/>
        <v>3047393</v>
      </c>
      <c r="P48" s="220">
        <f t="shared" si="6"/>
        <v>-5263117</v>
      </c>
      <c r="Q48" s="220">
        <f t="shared" si="6"/>
        <v>21094318</v>
      </c>
      <c r="R48" s="220">
        <f t="shared" si="6"/>
        <v>18878594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54749581</v>
      </c>
      <c r="X48" s="220">
        <f t="shared" si="6"/>
        <v>3358485</v>
      </c>
      <c r="Y48" s="220">
        <f t="shared" si="6"/>
        <v>51391096</v>
      </c>
      <c r="Z48" s="221">
        <f>+IF(X48&lt;&gt;0,+(Y48/X48)*100,0)</f>
        <v>1530.1868550849565</v>
      </c>
      <c r="AA48" s="222">
        <f>SUM(AA46:AA47)</f>
        <v>12778340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18571996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139620</v>
      </c>
      <c r="J5" s="100">
        <f t="shared" si="0"/>
        <v>139620</v>
      </c>
      <c r="K5" s="100">
        <f t="shared" si="0"/>
        <v>49771</v>
      </c>
      <c r="L5" s="100">
        <f t="shared" si="0"/>
        <v>44884</v>
      </c>
      <c r="M5" s="100">
        <f t="shared" si="0"/>
        <v>0</v>
      </c>
      <c r="N5" s="100">
        <f t="shared" si="0"/>
        <v>94655</v>
      </c>
      <c r="O5" s="100">
        <f t="shared" si="0"/>
        <v>0</v>
      </c>
      <c r="P5" s="100">
        <f t="shared" si="0"/>
        <v>45301</v>
      </c>
      <c r="Q5" s="100">
        <f t="shared" si="0"/>
        <v>741</v>
      </c>
      <c r="R5" s="100">
        <f t="shared" si="0"/>
        <v>46042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280317</v>
      </c>
      <c r="X5" s="100">
        <f t="shared" si="0"/>
        <v>2892690</v>
      </c>
      <c r="Y5" s="100">
        <f t="shared" si="0"/>
        <v>-2612373</v>
      </c>
      <c r="Z5" s="137">
        <f>+IF(X5&lt;&gt;0,+(Y5/X5)*100,0)</f>
        <v>-90.30946973232528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139620</v>
      </c>
      <c r="J6" s="60">
        <v>139620</v>
      </c>
      <c r="K6" s="60">
        <v>49771</v>
      </c>
      <c r="L6" s="60">
        <v>44884</v>
      </c>
      <c r="M6" s="60"/>
      <c r="N6" s="60">
        <v>94655</v>
      </c>
      <c r="O6" s="60"/>
      <c r="P6" s="60">
        <v>45301</v>
      </c>
      <c r="Q6" s="60">
        <v>741</v>
      </c>
      <c r="R6" s="60">
        <v>46042</v>
      </c>
      <c r="S6" s="60"/>
      <c r="T6" s="60"/>
      <c r="U6" s="60"/>
      <c r="V6" s="60"/>
      <c r="W6" s="60">
        <v>280317</v>
      </c>
      <c r="X6" s="60">
        <v>861597</v>
      </c>
      <c r="Y6" s="60">
        <v>-581280</v>
      </c>
      <c r="Z6" s="140">
        <v>-67.47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1500003</v>
      </c>
      <c r="Y7" s="159">
        <v>-1500003</v>
      </c>
      <c r="Z7" s="141">
        <v>-100</v>
      </c>
      <c r="AA7" s="225"/>
    </row>
    <row r="8" spans="1:27" ht="13.5">
      <c r="A8" s="138" t="s">
        <v>77</v>
      </c>
      <c r="B8" s="136"/>
      <c r="C8" s="155">
        <v>18571996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531090</v>
      </c>
      <c r="Y8" s="60">
        <v>-531090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465003</v>
      </c>
      <c r="Y9" s="100">
        <f t="shared" si="1"/>
        <v>-465003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465003</v>
      </c>
      <c r="Y10" s="60">
        <v>-465003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27494353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31104</v>
      </c>
      <c r="H15" s="100">
        <f t="shared" si="2"/>
        <v>0</v>
      </c>
      <c r="I15" s="100">
        <f t="shared" si="2"/>
        <v>27250</v>
      </c>
      <c r="J15" s="100">
        <f t="shared" si="2"/>
        <v>58354</v>
      </c>
      <c r="K15" s="100">
        <f t="shared" si="2"/>
        <v>0</v>
      </c>
      <c r="L15" s="100">
        <f t="shared" si="2"/>
        <v>2003226</v>
      </c>
      <c r="M15" s="100">
        <f t="shared" si="2"/>
        <v>2631892</v>
      </c>
      <c r="N15" s="100">
        <f t="shared" si="2"/>
        <v>4635118</v>
      </c>
      <c r="O15" s="100">
        <f t="shared" si="2"/>
        <v>467956</v>
      </c>
      <c r="P15" s="100">
        <f t="shared" si="2"/>
        <v>1308034</v>
      </c>
      <c r="Q15" s="100">
        <f t="shared" si="2"/>
        <v>2283544</v>
      </c>
      <c r="R15" s="100">
        <f t="shared" si="2"/>
        <v>4059534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8753006</v>
      </c>
      <c r="X15" s="100">
        <f t="shared" si="2"/>
        <v>16926003</v>
      </c>
      <c r="Y15" s="100">
        <f t="shared" si="2"/>
        <v>-8172997</v>
      </c>
      <c r="Z15" s="137">
        <f>+IF(X15&lt;&gt;0,+(Y15/X15)*100,0)</f>
        <v>-48.28663329434598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31104</v>
      </c>
      <c r="H16" s="60"/>
      <c r="I16" s="60"/>
      <c r="J16" s="60">
        <v>31104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31104</v>
      </c>
      <c r="X16" s="60">
        <v>703503</v>
      </c>
      <c r="Y16" s="60">
        <v>-672399</v>
      </c>
      <c r="Z16" s="140">
        <v>-95.58</v>
      </c>
      <c r="AA16" s="62"/>
    </row>
    <row r="17" spans="1:27" ht="13.5">
      <c r="A17" s="138" t="s">
        <v>86</v>
      </c>
      <c r="B17" s="136"/>
      <c r="C17" s="155">
        <v>27494353</v>
      </c>
      <c r="D17" s="155"/>
      <c r="E17" s="156"/>
      <c r="F17" s="60"/>
      <c r="G17" s="60"/>
      <c r="H17" s="60"/>
      <c r="I17" s="60">
        <v>27250</v>
      </c>
      <c r="J17" s="60">
        <v>27250</v>
      </c>
      <c r="K17" s="60"/>
      <c r="L17" s="60">
        <v>2003226</v>
      </c>
      <c r="M17" s="60">
        <v>2631892</v>
      </c>
      <c r="N17" s="60">
        <v>4635118</v>
      </c>
      <c r="O17" s="60">
        <v>467956</v>
      </c>
      <c r="P17" s="60">
        <v>1308034</v>
      </c>
      <c r="Q17" s="60">
        <v>2283544</v>
      </c>
      <c r="R17" s="60">
        <v>4059534</v>
      </c>
      <c r="S17" s="60"/>
      <c r="T17" s="60"/>
      <c r="U17" s="60"/>
      <c r="V17" s="60"/>
      <c r="W17" s="60">
        <v>8721902</v>
      </c>
      <c r="X17" s="60">
        <v>16222500</v>
      </c>
      <c r="Y17" s="60">
        <v>-7500598</v>
      </c>
      <c r="Z17" s="140">
        <v>-46.24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1600</v>
      </c>
      <c r="I19" s="100">
        <f t="shared" si="3"/>
        <v>0</v>
      </c>
      <c r="J19" s="100">
        <f t="shared" si="3"/>
        <v>1600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1600</v>
      </c>
      <c r="X19" s="100">
        <f t="shared" si="3"/>
        <v>90000</v>
      </c>
      <c r="Y19" s="100">
        <f t="shared" si="3"/>
        <v>-88400</v>
      </c>
      <c r="Z19" s="137">
        <f>+IF(X19&lt;&gt;0,+(Y19/X19)*100,0)</f>
        <v>-98.22222222222223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1600</v>
      </c>
      <c r="I23" s="60"/>
      <c r="J23" s="60">
        <v>1600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1600</v>
      </c>
      <c r="X23" s="60">
        <v>90000</v>
      </c>
      <c r="Y23" s="60">
        <v>-88400</v>
      </c>
      <c r="Z23" s="140">
        <v>-98.22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46066349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31104</v>
      </c>
      <c r="H25" s="219">
        <f t="shared" si="4"/>
        <v>1600</v>
      </c>
      <c r="I25" s="219">
        <f t="shared" si="4"/>
        <v>166870</v>
      </c>
      <c r="J25" s="219">
        <f t="shared" si="4"/>
        <v>199574</v>
      </c>
      <c r="K25" s="219">
        <f t="shared" si="4"/>
        <v>49771</v>
      </c>
      <c r="L25" s="219">
        <f t="shared" si="4"/>
        <v>2048110</v>
      </c>
      <c r="M25" s="219">
        <f t="shared" si="4"/>
        <v>2631892</v>
      </c>
      <c r="N25" s="219">
        <f t="shared" si="4"/>
        <v>4729773</v>
      </c>
      <c r="O25" s="219">
        <f t="shared" si="4"/>
        <v>467956</v>
      </c>
      <c r="P25" s="219">
        <f t="shared" si="4"/>
        <v>1353335</v>
      </c>
      <c r="Q25" s="219">
        <f t="shared" si="4"/>
        <v>2284285</v>
      </c>
      <c r="R25" s="219">
        <f t="shared" si="4"/>
        <v>4105576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9034923</v>
      </c>
      <c r="X25" s="219">
        <f t="shared" si="4"/>
        <v>20373696</v>
      </c>
      <c r="Y25" s="219">
        <f t="shared" si="4"/>
        <v>-11338773</v>
      </c>
      <c r="Z25" s="231">
        <f>+IF(X25&lt;&gt;0,+(Y25/X25)*100,0)</f>
        <v>-55.65398148671699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29629407</v>
      </c>
      <c r="D28" s="155"/>
      <c r="E28" s="156"/>
      <c r="F28" s="60"/>
      <c r="G28" s="60"/>
      <c r="H28" s="60"/>
      <c r="I28" s="60"/>
      <c r="J28" s="60"/>
      <c r="K28" s="60"/>
      <c r="L28" s="60">
        <v>2003226</v>
      </c>
      <c r="M28" s="60">
        <v>2631892</v>
      </c>
      <c r="N28" s="60">
        <v>4635118</v>
      </c>
      <c r="O28" s="60">
        <v>467956</v>
      </c>
      <c r="P28" s="60">
        <v>1308034</v>
      </c>
      <c r="Q28" s="60">
        <v>2283544</v>
      </c>
      <c r="R28" s="60">
        <v>4059534</v>
      </c>
      <c r="S28" s="60"/>
      <c r="T28" s="60"/>
      <c r="U28" s="60"/>
      <c r="V28" s="60"/>
      <c r="W28" s="60">
        <v>8694652</v>
      </c>
      <c r="X28" s="60"/>
      <c r="Y28" s="60">
        <v>8694652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29629407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2003226</v>
      </c>
      <c r="M32" s="77">
        <f t="shared" si="5"/>
        <v>2631892</v>
      </c>
      <c r="N32" s="77">
        <f t="shared" si="5"/>
        <v>4635118</v>
      </c>
      <c r="O32" s="77">
        <f t="shared" si="5"/>
        <v>467956</v>
      </c>
      <c r="P32" s="77">
        <f t="shared" si="5"/>
        <v>1308034</v>
      </c>
      <c r="Q32" s="77">
        <f t="shared" si="5"/>
        <v>2283544</v>
      </c>
      <c r="R32" s="77">
        <f t="shared" si="5"/>
        <v>4059534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8694652</v>
      </c>
      <c r="X32" s="77">
        <f t="shared" si="5"/>
        <v>0</v>
      </c>
      <c r="Y32" s="77">
        <f t="shared" si="5"/>
        <v>8694652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16436942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31104</v>
      </c>
      <c r="H35" s="60">
        <v>1600</v>
      </c>
      <c r="I35" s="60">
        <v>166870</v>
      </c>
      <c r="J35" s="60">
        <v>199574</v>
      </c>
      <c r="K35" s="60">
        <v>49771</v>
      </c>
      <c r="L35" s="60">
        <v>44884</v>
      </c>
      <c r="M35" s="60"/>
      <c r="N35" s="60">
        <v>94655</v>
      </c>
      <c r="O35" s="60"/>
      <c r="P35" s="60">
        <v>45301</v>
      </c>
      <c r="Q35" s="60">
        <v>741</v>
      </c>
      <c r="R35" s="60">
        <v>46042</v>
      </c>
      <c r="S35" s="60"/>
      <c r="T35" s="60"/>
      <c r="U35" s="60"/>
      <c r="V35" s="60"/>
      <c r="W35" s="60">
        <v>340271</v>
      </c>
      <c r="X35" s="60"/>
      <c r="Y35" s="60">
        <v>340271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46066349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31104</v>
      </c>
      <c r="H36" s="220">
        <f t="shared" si="6"/>
        <v>1600</v>
      </c>
      <c r="I36" s="220">
        <f t="shared" si="6"/>
        <v>166870</v>
      </c>
      <c r="J36" s="220">
        <f t="shared" si="6"/>
        <v>199574</v>
      </c>
      <c r="K36" s="220">
        <f t="shared" si="6"/>
        <v>49771</v>
      </c>
      <c r="L36" s="220">
        <f t="shared" si="6"/>
        <v>2048110</v>
      </c>
      <c r="M36" s="220">
        <f t="shared" si="6"/>
        <v>2631892</v>
      </c>
      <c r="N36" s="220">
        <f t="shared" si="6"/>
        <v>4729773</v>
      </c>
      <c r="O36" s="220">
        <f t="shared" si="6"/>
        <v>467956</v>
      </c>
      <c r="P36" s="220">
        <f t="shared" si="6"/>
        <v>1353335</v>
      </c>
      <c r="Q36" s="220">
        <f t="shared" si="6"/>
        <v>2284285</v>
      </c>
      <c r="R36" s="220">
        <f t="shared" si="6"/>
        <v>4105576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9034923</v>
      </c>
      <c r="X36" s="220">
        <f t="shared" si="6"/>
        <v>0</v>
      </c>
      <c r="Y36" s="220">
        <f t="shared" si="6"/>
        <v>9034923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8618348</v>
      </c>
      <c r="D6" s="155"/>
      <c r="E6" s="59"/>
      <c r="F6" s="60"/>
      <c r="G6" s="60">
        <v>36251014</v>
      </c>
      <c r="H6" s="60">
        <v>1813117</v>
      </c>
      <c r="I6" s="60">
        <v>690475</v>
      </c>
      <c r="J6" s="60">
        <v>690475</v>
      </c>
      <c r="K6" s="60">
        <v>525958</v>
      </c>
      <c r="L6" s="60">
        <v>8463371</v>
      </c>
      <c r="M6" s="60">
        <v>18599429</v>
      </c>
      <c r="N6" s="60">
        <v>18599429</v>
      </c>
      <c r="O6" s="60"/>
      <c r="P6" s="60">
        <v>1708475</v>
      </c>
      <c r="Q6" s="60">
        <v>47133061</v>
      </c>
      <c r="R6" s="60">
        <v>47133061</v>
      </c>
      <c r="S6" s="60"/>
      <c r="T6" s="60"/>
      <c r="U6" s="60"/>
      <c r="V6" s="60"/>
      <c r="W6" s="60">
        <v>47133061</v>
      </c>
      <c r="X6" s="60"/>
      <c r="Y6" s="60">
        <v>47133061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6901882</v>
      </c>
      <c r="D8" s="155"/>
      <c r="E8" s="59"/>
      <c r="F8" s="60"/>
      <c r="G8" s="60">
        <v>49883694</v>
      </c>
      <c r="H8" s="60">
        <v>49883694</v>
      </c>
      <c r="I8" s="60">
        <v>49705915</v>
      </c>
      <c r="J8" s="60">
        <v>49705915</v>
      </c>
      <c r="K8" s="60">
        <v>49868825</v>
      </c>
      <c r="L8" s="60">
        <v>25144880</v>
      </c>
      <c r="M8" s="60">
        <v>25512102</v>
      </c>
      <c r="N8" s="60">
        <v>25512102</v>
      </c>
      <c r="O8" s="60"/>
      <c r="P8" s="60">
        <v>24802534</v>
      </c>
      <c r="Q8" s="60">
        <v>24605101</v>
      </c>
      <c r="R8" s="60">
        <v>24605101</v>
      </c>
      <c r="S8" s="60"/>
      <c r="T8" s="60"/>
      <c r="U8" s="60"/>
      <c r="V8" s="60"/>
      <c r="W8" s="60">
        <v>24605101</v>
      </c>
      <c r="X8" s="60"/>
      <c r="Y8" s="60">
        <v>24605101</v>
      </c>
      <c r="Z8" s="140"/>
      <c r="AA8" s="62"/>
    </row>
    <row r="9" spans="1:27" ht="13.5">
      <c r="A9" s="249" t="s">
        <v>146</v>
      </c>
      <c r="B9" s="182"/>
      <c r="C9" s="155">
        <v>5467147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13688935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34676312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86134708</v>
      </c>
      <c r="H12" s="73">
        <f t="shared" si="0"/>
        <v>51696811</v>
      </c>
      <c r="I12" s="73">
        <f t="shared" si="0"/>
        <v>50396390</v>
      </c>
      <c r="J12" s="73">
        <f t="shared" si="0"/>
        <v>50396390</v>
      </c>
      <c r="K12" s="73">
        <f t="shared" si="0"/>
        <v>50394783</v>
      </c>
      <c r="L12" s="73">
        <f t="shared" si="0"/>
        <v>33608251</v>
      </c>
      <c r="M12" s="73">
        <f t="shared" si="0"/>
        <v>44111531</v>
      </c>
      <c r="N12" s="73">
        <f t="shared" si="0"/>
        <v>44111531</v>
      </c>
      <c r="O12" s="73">
        <f t="shared" si="0"/>
        <v>0</v>
      </c>
      <c r="P12" s="73">
        <f t="shared" si="0"/>
        <v>26511009</v>
      </c>
      <c r="Q12" s="73">
        <f t="shared" si="0"/>
        <v>71738162</v>
      </c>
      <c r="R12" s="73">
        <f t="shared" si="0"/>
        <v>71738162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71738162</v>
      </c>
      <c r="X12" s="73">
        <f t="shared" si="0"/>
        <v>0</v>
      </c>
      <c r="Y12" s="73">
        <f t="shared" si="0"/>
        <v>71738162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38919116</v>
      </c>
      <c r="D17" s="155"/>
      <c r="E17" s="59"/>
      <c r="F17" s="60"/>
      <c r="G17" s="60">
        <v>6000000</v>
      </c>
      <c r="H17" s="60">
        <v>6000000</v>
      </c>
      <c r="I17" s="60">
        <v>6000000</v>
      </c>
      <c r="J17" s="60">
        <v>6000000</v>
      </c>
      <c r="K17" s="60">
        <v>6000000</v>
      </c>
      <c r="L17" s="60">
        <v>6000000</v>
      </c>
      <c r="M17" s="60">
        <v>6000000</v>
      </c>
      <c r="N17" s="60">
        <v>6000000</v>
      </c>
      <c r="O17" s="60"/>
      <c r="P17" s="60">
        <v>6000000</v>
      </c>
      <c r="Q17" s="60">
        <v>6000000</v>
      </c>
      <c r="R17" s="60">
        <v>6000000</v>
      </c>
      <c r="S17" s="60"/>
      <c r="T17" s="60"/>
      <c r="U17" s="60"/>
      <c r="V17" s="60"/>
      <c r="W17" s="60">
        <v>6000000</v>
      </c>
      <c r="X17" s="60"/>
      <c r="Y17" s="60">
        <v>6000000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150227086</v>
      </c>
      <c r="D19" s="155"/>
      <c r="E19" s="59"/>
      <c r="F19" s="60"/>
      <c r="G19" s="60">
        <v>190959405</v>
      </c>
      <c r="H19" s="60">
        <v>190959405</v>
      </c>
      <c r="I19" s="60">
        <v>191126275</v>
      </c>
      <c r="J19" s="60">
        <v>191126275</v>
      </c>
      <c r="K19" s="60">
        <v>191126275</v>
      </c>
      <c r="L19" s="60">
        <v>193174385</v>
      </c>
      <c r="M19" s="60">
        <v>195806277</v>
      </c>
      <c r="N19" s="60">
        <v>195806277</v>
      </c>
      <c r="O19" s="60"/>
      <c r="P19" s="60">
        <v>196409568</v>
      </c>
      <c r="Q19" s="60">
        <v>198693853</v>
      </c>
      <c r="R19" s="60">
        <v>198693853</v>
      </c>
      <c r="S19" s="60"/>
      <c r="T19" s="60"/>
      <c r="U19" s="60"/>
      <c r="V19" s="60"/>
      <c r="W19" s="60">
        <v>198693853</v>
      </c>
      <c r="X19" s="60"/>
      <c r="Y19" s="60">
        <v>198693853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1431744</v>
      </c>
      <c r="D22" s="155"/>
      <c r="E22" s="59"/>
      <c r="F22" s="60"/>
      <c r="G22" s="60">
        <v>1500000</v>
      </c>
      <c r="H22" s="60">
        <v>1500000</v>
      </c>
      <c r="I22" s="60">
        <v>1500000</v>
      </c>
      <c r="J22" s="60">
        <v>1500000</v>
      </c>
      <c r="K22" s="60">
        <v>1500000</v>
      </c>
      <c r="L22" s="60">
        <v>1500000</v>
      </c>
      <c r="M22" s="60">
        <v>1500000</v>
      </c>
      <c r="N22" s="60">
        <v>1500000</v>
      </c>
      <c r="O22" s="60"/>
      <c r="P22" s="60">
        <v>1500000</v>
      </c>
      <c r="Q22" s="60">
        <v>1500000</v>
      </c>
      <c r="R22" s="60">
        <v>1500000</v>
      </c>
      <c r="S22" s="60"/>
      <c r="T22" s="60"/>
      <c r="U22" s="60"/>
      <c r="V22" s="60"/>
      <c r="W22" s="60">
        <v>1500000</v>
      </c>
      <c r="X22" s="60"/>
      <c r="Y22" s="60">
        <v>1500000</v>
      </c>
      <c r="Z22" s="140"/>
      <c r="AA22" s="62"/>
    </row>
    <row r="23" spans="1:27" ht="13.5">
      <c r="A23" s="249" t="s">
        <v>158</v>
      </c>
      <c r="B23" s="182"/>
      <c r="C23" s="155">
        <v>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190577948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198459405</v>
      </c>
      <c r="H24" s="77">
        <f t="shared" si="1"/>
        <v>198459405</v>
      </c>
      <c r="I24" s="77">
        <f t="shared" si="1"/>
        <v>198626275</v>
      </c>
      <c r="J24" s="77">
        <f t="shared" si="1"/>
        <v>198626275</v>
      </c>
      <c r="K24" s="77">
        <f t="shared" si="1"/>
        <v>198626275</v>
      </c>
      <c r="L24" s="77">
        <f t="shared" si="1"/>
        <v>200674385</v>
      </c>
      <c r="M24" s="77">
        <f t="shared" si="1"/>
        <v>203306277</v>
      </c>
      <c r="N24" s="77">
        <f t="shared" si="1"/>
        <v>203306277</v>
      </c>
      <c r="O24" s="77">
        <f t="shared" si="1"/>
        <v>0</v>
      </c>
      <c r="P24" s="77">
        <f t="shared" si="1"/>
        <v>203909568</v>
      </c>
      <c r="Q24" s="77">
        <f t="shared" si="1"/>
        <v>206193853</v>
      </c>
      <c r="R24" s="77">
        <f t="shared" si="1"/>
        <v>206193853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206193853</v>
      </c>
      <c r="X24" s="77">
        <f t="shared" si="1"/>
        <v>0</v>
      </c>
      <c r="Y24" s="77">
        <f t="shared" si="1"/>
        <v>206193853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225254260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284594113</v>
      </c>
      <c r="H25" s="73">
        <f t="shared" si="2"/>
        <v>250156216</v>
      </c>
      <c r="I25" s="73">
        <f t="shared" si="2"/>
        <v>249022665</v>
      </c>
      <c r="J25" s="73">
        <f t="shared" si="2"/>
        <v>249022665</v>
      </c>
      <c r="K25" s="73">
        <f t="shared" si="2"/>
        <v>249021058</v>
      </c>
      <c r="L25" s="73">
        <f t="shared" si="2"/>
        <v>234282636</v>
      </c>
      <c r="M25" s="73">
        <f t="shared" si="2"/>
        <v>247417808</v>
      </c>
      <c r="N25" s="73">
        <f t="shared" si="2"/>
        <v>247417808</v>
      </c>
      <c r="O25" s="73">
        <f t="shared" si="2"/>
        <v>0</v>
      </c>
      <c r="P25" s="73">
        <f t="shared" si="2"/>
        <v>230420577</v>
      </c>
      <c r="Q25" s="73">
        <f t="shared" si="2"/>
        <v>277932015</v>
      </c>
      <c r="R25" s="73">
        <f t="shared" si="2"/>
        <v>277932015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277932015</v>
      </c>
      <c r="X25" s="73">
        <f t="shared" si="2"/>
        <v>0</v>
      </c>
      <c r="Y25" s="73">
        <f t="shared" si="2"/>
        <v>277932015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3771722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219902397</v>
      </c>
      <c r="H31" s="60">
        <v>190415822</v>
      </c>
      <c r="I31" s="60">
        <v>194366966</v>
      </c>
      <c r="J31" s="60">
        <v>194366966</v>
      </c>
      <c r="K31" s="60">
        <v>195558829</v>
      </c>
      <c r="L31" s="60">
        <v>172578363</v>
      </c>
      <c r="M31" s="60">
        <v>177462060</v>
      </c>
      <c r="N31" s="60">
        <v>177462060</v>
      </c>
      <c r="O31" s="60"/>
      <c r="P31" s="60">
        <v>160132513</v>
      </c>
      <c r="Q31" s="60">
        <v>178618876</v>
      </c>
      <c r="R31" s="60">
        <v>178618876</v>
      </c>
      <c r="S31" s="60"/>
      <c r="T31" s="60"/>
      <c r="U31" s="60"/>
      <c r="V31" s="60"/>
      <c r="W31" s="60">
        <v>178618876</v>
      </c>
      <c r="X31" s="60"/>
      <c r="Y31" s="60">
        <v>178618876</v>
      </c>
      <c r="Z31" s="140"/>
      <c r="AA31" s="62"/>
    </row>
    <row r="32" spans="1:27" ht="13.5">
      <c r="A32" s="249" t="s">
        <v>164</v>
      </c>
      <c r="B32" s="182"/>
      <c r="C32" s="155">
        <v>31903940</v>
      </c>
      <c r="D32" s="155"/>
      <c r="E32" s="59"/>
      <c r="F32" s="60"/>
      <c r="G32" s="60">
        <v>2961504</v>
      </c>
      <c r="H32" s="60">
        <v>2961504</v>
      </c>
      <c r="I32" s="60">
        <v>-1964872</v>
      </c>
      <c r="J32" s="60">
        <v>-1964872</v>
      </c>
      <c r="K32" s="60">
        <v>-3158342</v>
      </c>
      <c r="L32" s="60">
        <v>4848326</v>
      </c>
      <c r="M32" s="60">
        <v>238963</v>
      </c>
      <c r="N32" s="60">
        <v>238963</v>
      </c>
      <c r="O32" s="60"/>
      <c r="P32" s="60">
        <v>2787003</v>
      </c>
      <c r="Q32" s="60">
        <v>10717760</v>
      </c>
      <c r="R32" s="60">
        <v>10717760</v>
      </c>
      <c r="S32" s="60"/>
      <c r="T32" s="60"/>
      <c r="U32" s="60"/>
      <c r="V32" s="60"/>
      <c r="W32" s="60">
        <v>10717760</v>
      </c>
      <c r="X32" s="60"/>
      <c r="Y32" s="60">
        <v>10717760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24000000</v>
      </c>
      <c r="H33" s="60">
        <v>24000000</v>
      </c>
      <c r="I33" s="60">
        <v>24000000</v>
      </c>
      <c r="J33" s="60">
        <v>24000000</v>
      </c>
      <c r="K33" s="60">
        <v>24000000</v>
      </c>
      <c r="L33" s="60">
        <v>24000000</v>
      </c>
      <c r="M33" s="60">
        <v>24000000</v>
      </c>
      <c r="N33" s="60">
        <v>24000000</v>
      </c>
      <c r="O33" s="60"/>
      <c r="P33" s="60">
        <v>24000000</v>
      </c>
      <c r="Q33" s="60">
        <v>24000000</v>
      </c>
      <c r="R33" s="60">
        <v>24000000</v>
      </c>
      <c r="S33" s="60"/>
      <c r="T33" s="60"/>
      <c r="U33" s="60"/>
      <c r="V33" s="60"/>
      <c r="W33" s="60">
        <v>24000000</v>
      </c>
      <c r="X33" s="60"/>
      <c r="Y33" s="60">
        <v>24000000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35675662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246863901</v>
      </c>
      <c r="H34" s="73">
        <f t="shared" si="3"/>
        <v>217377326</v>
      </c>
      <c r="I34" s="73">
        <f t="shared" si="3"/>
        <v>216402094</v>
      </c>
      <c r="J34" s="73">
        <f t="shared" si="3"/>
        <v>216402094</v>
      </c>
      <c r="K34" s="73">
        <f t="shared" si="3"/>
        <v>216400487</v>
      </c>
      <c r="L34" s="73">
        <f t="shared" si="3"/>
        <v>201426689</v>
      </c>
      <c r="M34" s="73">
        <f t="shared" si="3"/>
        <v>201701023</v>
      </c>
      <c r="N34" s="73">
        <f t="shared" si="3"/>
        <v>201701023</v>
      </c>
      <c r="O34" s="73">
        <f t="shared" si="3"/>
        <v>0</v>
      </c>
      <c r="P34" s="73">
        <f t="shared" si="3"/>
        <v>186919516</v>
      </c>
      <c r="Q34" s="73">
        <f t="shared" si="3"/>
        <v>213336636</v>
      </c>
      <c r="R34" s="73">
        <f t="shared" si="3"/>
        <v>213336636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213336636</v>
      </c>
      <c r="X34" s="73">
        <f t="shared" si="3"/>
        <v>0</v>
      </c>
      <c r="Y34" s="73">
        <f t="shared" si="3"/>
        <v>213336636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6776902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2327056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9103958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44779620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246863901</v>
      </c>
      <c r="H40" s="73">
        <f t="shared" si="5"/>
        <v>217377326</v>
      </c>
      <c r="I40" s="73">
        <f t="shared" si="5"/>
        <v>216402094</v>
      </c>
      <c r="J40" s="73">
        <f t="shared" si="5"/>
        <v>216402094</v>
      </c>
      <c r="K40" s="73">
        <f t="shared" si="5"/>
        <v>216400487</v>
      </c>
      <c r="L40" s="73">
        <f t="shared" si="5"/>
        <v>201426689</v>
      </c>
      <c r="M40" s="73">
        <f t="shared" si="5"/>
        <v>201701023</v>
      </c>
      <c r="N40" s="73">
        <f t="shared" si="5"/>
        <v>201701023</v>
      </c>
      <c r="O40" s="73">
        <f t="shared" si="5"/>
        <v>0</v>
      </c>
      <c r="P40" s="73">
        <f t="shared" si="5"/>
        <v>186919516</v>
      </c>
      <c r="Q40" s="73">
        <f t="shared" si="5"/>
        <v>213336636</v>
      </c>
      <c r="R40" s="73">
        <f t="shared" si="5"/>
        <v>213336636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213336636</v>
      </c>
      <c r="X40" s="73">
        <f t="shared" si="5"/>
        <v>0</v>
      </c>
      <c r="Y40" s="73">
        <f t="shared" si="5"/>
        <v>213336636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180474640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37730212</v>
      </c>
      <c r="H42" s="259">
        <f t="shared" si="6"/>
        <v>32778890</v>
      </c>
      <c r="I42" s="259">
        <f t="shared" si="6"/>
        <v>32620571</v>
      </c>
      <c r="J42" s="259">
        <f t="shared" si="6"/>
        <v>32620571</v>
      </c>
      <c r="K42" s="259">
        <f t="shared" si="6"/>
        <v>32620571</v>
      </c>
      <c r="L42" s="259">
        <f t="shared" si="6"/>
        <v>32855947</v>
      </c>
      <c r="M42" s="259">
        <f t="shared" si="6"/>
        <v>45716785</v>
      </c>
      <c r="N42" s="259">
        <f t="shared" si="6"/>
        <v>45716785</v>
      </c>
      <c r="O42" s="259">
        <f t="shared" si="6"/>
        <v>0</v>
      </c>
      <c r="P42" s="259">
        <f t="shared" si="6"/>
        <v>43501061</v>
      </c>
      <c r="Q42" s="259">
        <f t="shared" si="6"/>
        <v>64595379</v>
      </c>
      <c r="R42" s="259">
        <f t="shared" si="6"/>
        <v>64595379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64595379</v>
      </c>
      <c r="X42" s="259">
        <f t="shared" si="6"/>
        <v>0</v>
      </c>
      <c r="Y42" s="259">
        <f t="shared" si="6"/>
        <v>64595379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180474640</v>
      </c>
      <c r="D45" s="155"/>
      <c r="E45" s="59"/>
      <c r="F45" s="60"/>
      <c r="G45" s="60">
        <v>37730212</v>
      </c>
      <c r="H45" s="60">
        <v>32778890</v>
      </c>
      <c r="I45" s="60">
        <v>32620571</v>
      </c>
      <c r="J45" s="60">
        <v>32620571</v>
      </c>
      <c r="K45" s="60">
        <v>32620571</v>
      </c>
      <c r="L45" s="60">
        <v>32855947</v>
      </c>
      <c r="M45" s="60">
        <v>45716785</v>
      </c>
      <c r="N45" s="60">
        <v>45716785</v>
      </c>
      <c r="O45" s="60"/>
      <c r="P45" s="60">
        <v>43501061</v>
      </c>
      <c r="Q45" s="60">
        <v>64595379</v>
      </c>
      <c r="R45" s="60">
        <v>64595379</v>
      </c>
      <c r="S45" s="60"/>
      <c r="T45" s="60"/>
      <c r="U45" s="60"/>
      <c r="V45" s="60"/>
      <c r="W45" s="60">
        <v>64595379</v>
      </c>
      <c r="X45" s="60"/>
      <c r="Y45" s="60">
        <v>64595379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180474640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37730212</v>
      </c>
      <c r="H48" s="219">
        <f t="shared" si="7"/>
        <v>32778890</v>
      </c>
      <c r="I48" s="219">
        <f t="shared" si="7"/>
        <v>32620571</v>
      </c>
      <c r="J48" s="219">
        <f t="shared" si="7"/>
        <v>32620571</v>
      </c>
      <c r="K48" s="219">
        <f t="shared" si="7"/>
        <v>32620571</v>
      </c>
      <c r="L48" s="219">
        <f t="shared" si="7"/>
        <v>32855947</v>
      </c>
      <c r="M48" s="219">
        <f t="shared" si="7"/>
        <v>45716785</v>
      </c>
      <c r="N48" s="219">
        <f t="shared" si="7"/>
        <v>45716785</v>
      </c>
      <c r="O48" s="219">
        <f t="shared" si="7"/>
        <v>0</v>
      </c>
      <c r="P48" s="219">
        <f t="shared" si="7"/>
        <v>43501061</v>
      </c>
      <c r="Q48" s="219">
        <f t="shared" si="7"/>
        <v>64595379</v>
      </c>
      <c r="R48" s="219">
        <f t="shared" si="7"/>
        <v>64595379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64595379</v>
      </c>
      <c r="X48" s="219">
        <f t="shared" si="7"/>
        <v>0</v>
      </c>
      <c r="Y48" s="219">
        <f t="shared" si="7"/>
        <v>64595379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17966746</v>
      </c>
      <c r="D6" s="155"/>
      <c r="E6" s="59">
        <v>20574240</v>
      </c>
      <c r="F6" s="60">
        <v>20574240</v>
      </c>
      <c r="G6" s="60">
        <v>722741</v>
      </c>
      <c r="H6" s="60">
        <v>448826</v>
      </c>
      <c r="I6" s="60">
        <v>598540</v>
      </c>
      <c r="J6" s="60">
        <v>1770107</v>
      </c>
      <c r="K6" s="60">
        <v>466593</v>
      </c>
      <c r="L6" s="60">
        <v>3361736</v>
      </c>
      <c r="M6" s="60">
        <v>282173</v>
      </c>
      <c r="N6" s="60">
        <v>4110502</v>
      </c>
      <c r="O6" s="60">
        <v>714489</v>
      </c>
      <c r="P6" s="60">
        <v>1659346</v>
      </c>
      <c r="Q6" s="60">
        <v>1764990</v>
      </c>
      <c r="R6" s="60">
        <v>4138825</v>
      </c>
      <c r="S6" s="60"/>
      <c r="T6" s="60"/>
      <c r="U6" s="60"/>
      <c r="V6" s="60"/>
      <c r="W6" s="60">
        <v>10019434</v>
      </c>
      <c r="X6" s="60">
        <v>15430680</v>
      </c>
      <c r="Y6" s="60">
        <v>-5411246</v>
      </c>
      <c r="Z6" s="140">
        <v>-35.07</v>
      </c>
      <c r="AA6" s="62">
        <v>20574240</v>
      </c>
    </row>
    <row r="7" spans="1:27" ht="13.5">
      <c r="A7" s="249" t="s">
        <v>178</v>
      </c>
      <c r="B7" s="182"/>
      <c r="C7" s="155">
        <v>86897304</v>
      </c>
      <c r="D7" s="155"/>
      <c r="E7" s="59">
        <v>75676752</v>
      </c>
      <c r="F7" s="60">
        <v>75676752</v>
      </c>
      <c r="G7" s="60">
        <v>30485750</v>
      </c>
      <c r="H7" s="60">
        <v>934000</v>
      </c>
      <c r="I7" s="60"/>
      <c r="J7" s="60">
        <v>31419750</v>
      </c>
      <c r="K7" s="60"/>
      <c r="L7" s="60">
        <v>4790000</v>
      </c>
      <c r="M7" s="60">
        <v>18273000</v>
      </c>
      <c r="N7" s="60">
        <v>23063000</v>
      </c>
      <c r="O7" s="60">
        <v>515000</v>
      </c>
      <c r="P7" s="60"/>
      <c r="Q7" s="60">
        <v>20007000</v>
      </c>
      <c r="R7" s="60">
        <v>20522000</v>
      </c>
      <c r="S7" s="60"/>
      <c r="T7" s="60"/>
      <c r="U7" s="60"/>
      <c r="V7" s="60"/>
      <c r="W7" s="60">
        <v>75004750</v>
      </c>
      <c r="X7" s="60">
        <v>56757564</v>
      </c>
      <c r="Y7" s="60">
        <v>18247186</v>
      </c>
      <c r="Z7" s="140">
        <v>32.15</v>
      </c>
      <c r="AA7" s="62">
        <v>75676752</v>
      </c>
    </row>
    <row r="8" spans="1:27" ht="13.5">
      <c r="A8" s="249" t="s">
        <v>179</v>
      </c>
      <c r="B8" s="182"/>
      <c r="C8" s="155"/>
      <c r="D8" s="155"/>
      <c r="E8" s="59">
        <v>22687248</v>
      </c>
      <c r="F8" s="60">
        <v>22687248</v>
      </c>
      <c r="G8" s="60">
        <v>4992250</v>
      </c>
      <c r="H8" s="60">
        <v>400000</v>
      </c>
      <c r="I8" s="60"/>
      <c r="J8" s="60">
        <v>5392250</v>
      </c>
      <c r="K8" s="60"/>
      <c r="L8" s="60">
        <v>300000</v>
      </c>
      <c r="M8" s="60"/>
      <c r="N8" s="60">
        <v>300000</v>
      </c>
      <c r="O8" s="60">
        <v>9785000</v>
      </c>
      <c r="P8" s="60"/>
      <c r="Q8" s="60">
        <v>7140000</v>
      </c>
      <c r="R8" s="60">
        <v>16925000</v>
      </c>
      <c r="S8" s="60"/>
      <c r="T8" s="60"/>
      <c r="U8" s="60"/>
      <c r="V8" s="60"/>
      <c r="W8" s="60">
        <v>22617250</v>
      </c>
      <c r="X8" s="60">
        <v>17015436</v>
      </c>
      <c r="Y8" s="60">
        <v>5601814</v>
      </c>
      <c r="Z8" s="140">
        <v>32.92</v>
      </c>
      <c r="AA8" s="62">
        <v>22687248</v>
      </c>
    </row>
    <row r="9" spans="1:27" ht="13.5">
      <c r="A9" s="249" t="s">
        <v>180</v>
      </c>
      <c r="B9" s="182"/>
      <c r="C9" s="155">
        <v>746275</v>
      </c>
      <c r="D9" s="155"/>
      <c r="E9" s="59">
        <v>1500000</v>
      </c>
      <c r="F9" s="60">
        <v>1500000</v>
      </c>
      <c r="G9" s="60">
        <v>50273</v>
      </c>
      <c r="H9" s="60">
        <v>30291</v>
      </c>
      <c r="I9" s="60">
        <v>91935</v>
      </c>
      <c r="J9" s="60">
        <v>172499</v>
      </c>
      <c r="K9" s="60">
        <v>59365</v>
      </c>
      <c r="L9" s="60">
        <v>11635</v>
      </c>
      <c r="M9" s="60">
        <v>44256</v>
      </c>
      <c r="N9" s="60">
        <v>115256</v>
      </c>
      <c r="O9" s="60">
        <v>94381</v>
      </c>
      <c r="P9" s="60">
        <v>49129</v>
      </c>
      <c r="Q9" s="60">
        <v>76055</v>
      </c>
      <c r="R9" s="60">
        <v>219565</v>
      </c>
      <c r="S9" s="60"/>
      <c r="T9" s="60"/>
      <c r="U9" s="60"/>
      <c r="V9" s="60"/>
      <c r="W9" s="60">
        <v>507320</v>
      </c>
      <c r="X9" s="60">
        <v>1125000</v>
      </c>
      <c r="Y9" s="60">
        <v>-617680</v>
      </c>
      <c r="Z9" s="140">
        <v>-54.9</v>
      </c>
      <c r="AA9" s="62">
        <v>1500000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83736328</v>
      </c>
      <c r="D12" s="155"/>
      <c r="E12" s="59">
        <v>-98973192</v>
      </c>
      <c r="F12" s="60">
        <v>-98973192</v>
      </c>
      <c r="G12" s="60">
        <v>-5238833</v>
      </c>
      <c r="H12" s="60">
        <v>-5124157</v>
      </c>
      <c r="I12" s="60">
        <v>-4781066</v>
      </c>
      <c r="J12" s="60">
        <v>-15144056</v>
      </c>
      <c r="K12" s="60">
        <v>-5280313</v>
      </c>
      <c r="L12" s="60">
        <v>-4918285</v>
      </c>
      <c r="M12" s="60">
        <v>-5298894</v>
      </c>
      <c r="N12" s="60">
        <v>-15497492</v>
      </c>
      <c r="O12" s="60">
        <v>-7236915</v>
      </c>
      <c r="P12" s="60">
        <v>-5669482</v>
      </c>
      <c r="Q12" s="60">
        <v>-7786892</v>
      </c>
      <c r="R12" s="60">
        <v>-20693289</v>
      </c>
      <c r="S12" s="60"/>
      <c r="T12" s="60"/>
      <c r="U12" s="60"/>
      <c r="V12" s="60"/>
      <c r="W12" s="60">
        <v>-51334837</v>
      </c>
      <c r="X12" s="60">
        <v>-74229894</v>
      </c>
      <c r="Y12" s="60">
        <v>22895057</v>
      </c>
      <c r="Z12" s="140">
        <v>-30.84</v>
      </c>
      <c r="AA12" s="62">
        <v>-98973192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-11880</v>
      </c>
      <c r="H14" s="60">
        <v>-198000</v>
      </c>
      <c r="I14" s="60">
        <v>-17850</v>
      </c>
      <c r="J14" s="60">
        <v>-227730</v>
      </c>
      <c r="K14" s="60">
        <v>-101586</v>
      </c>
      <c r="L14" s="60">
        <v>-8080</v>
      </c>
      <c r="M14" s="60">
        <v>-163720</v>
      </c>
      <c r="N14" s="60">
        <v>-273386</v>
      </c>
      <c r="O14" s="60">
        <v>-151824</v>
      </c>
      <c r="P14" s="60"/>
      <c r="Q14" s="60"/>
      <c r="R14" s="60">
        <v>-151824</v>
      </c>
      <c r="S14" s="60"/>
      <c r="T14" s="60"/>
      <c r="U14" s="60"/>
      <c r="V14" s="60"/>
      <c r="W14" s="60">
        <v>-652940</v>
      </c>
      <c r="X14" s="60"/>
      <c r="Y14" s="60">
        <v>-652940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189346653</v>
      </c>
      <c r="D15" s="168">
        <f>SUM(D6:D14)</f>
        <v>0</v>
      </c>
      <c r="E15" s="72">
        <f t="shared" si="0"/>
        <v>21465048</v>
      </c>
      <c r="F15" s="73">
        <f t="shared" si="0"/>
        <v>21465048</v>
      </c>
      <c r="G15" s="73">
        <f t="shared" si="0"/>
        <v>31000301</v>
      </c>
      <c r="H15" s="73">
        <f t="shared" si="0"/>
        <v>-3509040</v>
      </c>
      <c r="I15" s="73">
        <f t="shared" si="0"/>
        <v>-4108441</v>
      </c>
      <c r="J15" s="73">
        <f t="shared" si="0"/>
        <v>23382820</v>
      </c>
      <c r="K15" s="73">
        <f t="shared" si="0"/>
        <v>-4855941</v>
      </c>
      <c r="L15" s="73">
        <f t="shared" si="0"/>
        <v>3537006</v>
      </c>
      <c r="M15" s="73">
        <f t="shared" si="0"/>
        <v>13136815</v>
      </c>
      <c r="N15" s="73">
        <f t="shared" si="0"/>
        <v>11817880</v>
      </c>
      <c r="O15" s="73">
        <f t="shared" si="0"/>
        <v>3720131</v>
      </c>
      <c r="P15" s="73">
        <f t="shared" si="0"/>
        <v>-3961007</v>
      </c>
      <c r="Q15" s="73">
        <f t="shared" si="0"/>
        <v>21201153</v>
      </c>
      <c r="R15" s="73">
        <f t="shared" si="0"/>
        <v>20960277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56160977</v>
      </c>
      <c r="X15" s="73">
        <f t="shared" si="0"/>
        <v>16098786</v>
      </c>
      <c r="Y15" s="73">
        <f t="shared" si="0"/>
        <v>40062191</v>
      </c>
      <c r="Z15" s="170">
        <f>+IF(X15&lt;&gt;0,+(Y15/X15)*100,0)</f>
        <v>248.85224885901334</v>
      </c>
      <c r="AA15" s="74">
        <f>SUM(AA6:AA14)</f>
        <v>21465048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800004</v>
      </c>
      <c r="F19" s="60">
        <v>800004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600003</v>
      </c>
      <c r="Y19" s="159">
        <v>-600003</v>
      </c>
      <c r="Z19" s="141">
        <v>-100</v>
      </c>
      <c r="AA19" s="225">
        <v>800004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46193465</v>
      </c>
      <c r="D24" s="155"/>
      <c r="E24" s="59">
        <v>-27164916</v>
      </c>
      <c r="F24" s="60">
        <v>-27164916</v>
      </c>
      <c r="G24" s="60">
        <v>-31104</v>
      </c>
      <c r="H24" s="60">
        <v>-1600</v>
      </c>
      <c r="I24" s="60">
        <v>-166870</v>
      </c>
      <c r="J24" s="60">
        <v>-199574</v>
      </c>
      <c r="K24" s="60">
        <v>-49771</v>
      </c>
      <c r="L24" s="60">
        <v>-2048110</v>
      </c>
      <c r="M24" s="60">
        <v>-2631892</v>
      </c>
      <c r="N24" s="60">
        <v>-4729773</v>
      </c>
      <c r="O24" s="60">
        <v>-467956</v>
      </c>
      <c r="P24" s="60">
        <v>-1353335</v>
      </c>
      <c r="Q24" s="60">
        <v>-2284285</v>
      </c>
      <c r="R24" s="60">
        <v>-4105576</v>
      </c>
      <c r="S24" s="60"/>
      <c r="T24" s="60"/>
      <c r="U24" s="60"/>
      <c r="V24" s="60"/>
      <c r="W24" s="60">
        <v>-9034923</v>
      </c>
      <c r="X24" s="60">
        <v>-20373687</v>
      </c>
      <c r="Y24" s="60">
        <v>11338764</v>
      </c>
      <c r="Z24" s="140">
        <v>-55.65</v>
      </c>
      <c r="AA24" s="62">
        <v>-27164916</v>
      </c>
    </row>
    <row r="25" spans="1:27" ht="13.5">
      <c r="A25" s="250" t="s">
        <v>191</v>
      </c>
      <c r="B25" s="251"/>
      <c r="C25" s="168">
        <f aca="true" t="shared" si="1" ref="C25:Y25">SUM(C19:C24)</f>
        <v>46193465</v>
      </c>
      <c r="D25" s="168">
        <f>SUM(D19:D24)</f>
        <v>0</v>
      </c>
      <c r="E25" s="72">
        <f t="shared" si="1"/>
        <v>-26364912</v>
      </c>
      <c r="F25" s="73">
        <f t="shared" si="1"/>
        <v>-26364912</v>
      </c>
      <c r="G25" s="73">
        <f t="shared" si="1"/>
        <v>-31104</v>
      </c>
      <c r="H25" s="73">
        <f t="shared" si="1"/>
        <v>-1600</v>
      </c>
      <c r="I25" s="73">
        <f t="shared" si="1"/>
        <v>-166870</v>
      </c>
      <c r="J25" s="73">
        <f t="shared" si="1"/>
        <v>-199574</v>
      </c>
      <c r="K25" s="73">
        <f t="shared" si="1"/>
        <v>-49771</v>
      </c>
      <c r="L25" s="73">
        <f t="shared" si="1"/>
        <v>-2048110</v>
      </c>
      <c r="M25" s="73">
        <f t="shared" si="1"/>
        <v>-2631892</v>
      </c>
      <c r="N25" s="73">
        <f t="shared" si="1"/>
        <v>-4729773</v>
      </c>
      <c r="O25" s="73">
        <f t="shared" si="1"/>
        <v>-467956</v>
      </c>
      <c r="P25" s="73">
        <f t="shared" si="1"/>
        <v>-1353335</v>
      </c>
      <c r="Q25" s="73">
        <f t="shared" si="1"/>
        <v>-2284285</v>
      </c>
      <c r="R25" s="73">
        <f t="shared" si="1"/>
        <v>-4105576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-9034923</v>
      </c>
      <c r="X25" s="73">
        <f t="shared" si="1"/>
        <v>-19773684</v>
      </c>
      <c r="Y25" s="73">
        <f t="shared" si="1"/>
        <v>10738761</v>
      </c>
      <c r="Z25" s="170">
        <f>+IF(X25&lt;&gt;0,+(Y25/X25)*100,0)</f>
        <v>-54.308347397480404</v>
      </c>
      <c r="AA25" s="74">
        <f>SUM(AA19:AA24)</f>
        <v>-26364912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-9634367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-9634367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225905751</v>
      </c>
      <c r="D36" s="153">
        <f>+D15+D25+D34</f>
        <v>0</v>
      </c>
      <c r="E36" s="99">
        <f t="shared" si="3"/>
        <v>-4899864</v>
      </c>
      <c r="F36" s="100">
        <f t="shared" si="3"/>
        <v>-4899864</v>
      </c>
      <c r="G36" s="100">
        <f t="shared" si="3"/>
        <v>30969197</v>
      </c>
      <c r="H36" s="100">
        <f t="shared" si="3"/>
        <v>-3510640</v>
      </c>
      <c r="I36" s="100">
        <f t="shared" si="3"/>
        <v>-4275311</v>
      </c>
      <c r="J36" s="100">
        <f t="shared" si="3"/>
        <v>23183246</v>
      </c>
      <c r="K36" s="100">
        <f t="shared" si="3"/>
        <v>-4905712</v>
      </c>
      <c r="L36" s="100">
        <f t="shared" si="3"/>
        <v>1488896</v>
      </c>
      <c r="M36" s="100">
        <f t="shared" si="3"/>
        <v>10504923</v>
      </c>
      <c r="N36" s="100">
        <f t="shared" si="3"/>
        <v>7088107</v>
      </c>
      <c r="O36" s="100">
        <f t="shared" si="3"/>
        <v>3252175</v>
      </c>
      <c r="P36" s="100">
        <f t="shared" si="3"/>
        <v>-5314342</v>
      </c>
      <c r="Q36" s="100">
        <f t="shared" si="3"/>
        <v>18916868</v>
      </c>
      <c r="R36" s="100">
        <f t="shared" si="3"/>
        <v>16854701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47126054</v>
      </c>
      <c r="X36" s="100">
        <f t="shared" si="3"/>
        <v>-3674898</v>
      </c>
      <c r="Y36" s="100">
        <f t="shared" si="3"/>
        <v>50800952</v>
      </c>
      <c r="Z36" s="137">
        <f>+IF(X36&lt;&gt;0,+(Y36/X36)*100,0)</f>
        <v>-1382.3771979521607</v>
      </c>
      <c r="AA36" s="102">
        <f>+AA15+AA25+AA34</f>
        <v>-4899864</v>
      </c>
    </row>
    <row r="37" spans="1:27" ht="13.5">
      <c r="A37" s="249" t="s">
        <v>199</v>
      </c>
      <c r="B37" s="182"/>
      <c r="C37" s="153">
        <v>24368452</v>
      </c>
      <c r="D37" s="153"/>
      <c r="E37" s="99">
        <v>7000000</v>
      </c>
      <c r="F37" s="100">
        <v>7000000</v>
      </c>
      <c r="G37" s="100">
        <v>7000</v>
      </c>
      <c r="H37" s="100">
        <v>30976197</v>
      </c>
      <c r="I37" s="100">
        <v>27465557</v>
      </c>
      <c r="J37" s="100">
        <v>7000</v>
      </c>
      <c r="K37" s="100">
        <v>23190246</v>
      </c>
      <c r="L37" s="100">
        <v>18284534</v>
      </c>
      <c r="M37" s="100">
        <v>19773430</v>
      </c>
      <c r="N37" s="100">
        <v>23190246</v>
      </c>
      <c r="O37" s="100">
        <v>30278353</v>
      </c>
      <c r="P37" s="100">
        <v>33530528</v>
      </c>
      <c r="Q37" s="100">
        <v>28216186</v>
      </c>
      <c r="R37" s="100">
        <v>30278353</v>
      </c>
      <c r="S37" s="100"/>
      <c r="T37" s="100"/>
      <c r="U37" s="100"/>
      <c r="V37" s="100"/>
      <c r="W37" s="100">
        <v>7000</v>
      </c>
      <c r="X37" s="100">
        <v>7000000</v>
      </c>
      <c r="Y37" s="100">
        <v>-6993000</v>
      </c>
      <c r="Z37" s="137">
        <v>-99.9</v>
      </c>
      <c r="AA37" s="102">
        <v>7000000</v>
      </c>
    </row>
    <row r="38" spans="1:27" ht="13.5">
      <c r="A38" s="269" t="s">
        <v>200</v>
      </c>
      <c r="B38" s="256"/>
      <c r="C38" s="257">
        <v>250274203</v>
      </c>
      <c r="D38" s="257"/>
      <c r="E38" s="258">
        <v>2100136</v>
      </c>
      <c r="F38" s="259">
        <v>2100136</v>
      </c>
      <c r="G38" s="259">
        <v>30976197</v>
      </c>
      <c r="H38" s="259">
        <v>27465557</v>
      </c>
      <c r="I38" s="259">
        <v>23190246</v>
      </c>
      <c r="J38" s="259">
        <v>23190246</v>
      </c>
      <c r="K38" s="259">
        <v>18284534</v>
      </c>
      <c r="L38" s="259">
        <v>19773430</v>
      </c>
      <c r="M38" s="259">
        <v>30278353</v>
      </c>
      <c r="N38" s="259">
        <v>30278353</v>
      </c>
      <c r="O38" s="259">
        <v>33530528</v>
      </c>
      <c r="P38" s="259">
        <v>28216186</v>
      </c>
      <c r="Q38" s="259">
        <v>47133054</v>
      </c>
      <c r="R38" s="259">
        <v>47133054</v>
      </c>
      <c r="S38" s="259"/>
      <c r="T38" s="259"/>
      <c r="U38" s="259"/>
      <c r="V38" s="259"/>
      <c r="W38" s="259">
        <v>47133054</v>
      </c>
      <c r="X38" s="259">
        <v>3325102</v>
      </c>
      <c r="Y38" s="259">
        <v>43807952</v>
      </c>
      <c r="Z38" s="260">
        <v>1317.49</v>
      </c>
      <c r="AA38" s="261">
        <v>2100136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46066349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31104</v>
      </c>
      <c r="H5" s="106">
        <f t="shared" si="0"/>
        <v>1600</v>
      </c>
      <c r="I5" s="106">
        <f t="shared" si="0"/>
        <v>166870</v>
      </c>
      <c r="J5" s="106">
        <f t="shared" si="0"/>
        <v>199574</v>
      </c>
      <c r="K5" s="106">
        <f t="shared" si="0"/>
        <v>0</v>
      </c>
      <c r="L5" s="106">
        <f t="shared" si="0"/>
        <v>2048110</v>
      </c>
      <c r="M5" s="106">
        <f t="shared" si="0"/>
        <v>2631892</v>
      </c>
      <c r="N5" s="106">
        <f t="shared" si="0"/>
        <v>4680002</v>
      </c>
      <c r="O5" s="106">
        <f t="shared" si="0"/>
        <v>467956</v>
      </c>
      <c r="P5" s="106">
        <f t="shared" si="0"/>
        <v>1353335</v>
      </c>
      <c r="Q5" s="106">
        <f t="shared" si="0"/>
        <v>2284285</v>
      </c>
      <c r="R5" s="106">
        <f t="shared" si="0"/>
        <v>4105576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8985152</v>
      </c>
      <c r="X5" s="106">
        <f t="shared" si="0"/>
        <v>0</v>
      </c>
      <c r="Y5" s="106">
        <f t="shared" si="0"/>
        <v>8985152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27494353</v>
      </c>
      <c r="D6" s="156"/>
      <c r="E6" s="60"/>
      <c r="F6" s="60"/>
      <c r="G6" s="60"/>
      <c r="H6" s="60"/>
      <c r="I6" s="60"/>
      <c r="J6" s="60"/>
      <c r="K6" s="60"/>
      <c r="L6" s="60">
        <v>42617</v>
      </c>
      <c r="M6" s="60">
        <v>146783</v>
      </c>
      <c r="N6" s="60">
        <v>189400</v>
      </c>
      <c r="O6" s="60">
        <v>148934</v>
      </c>
      <c r="P6" s="60"/>
      <c r="Q6" s="60">
        <v>1286743</v>
      </c>
      <c r="R6" s="60">
        <v>1435677</v>
      </c>
      <c r="S6" s="60"/>
      <c r="T6" s="60"/>
      <c r="U6" s="60"/>
      <c r="V6" s="60"/>
      <c r="W6" s="60">
        <v>1625077</v>
      </c>
      <c r="X6" s="60"/>
      <c r="Y6" s="60">
        <v>1625077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27494353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42617</v>
      </c>
      <c r="M11" s="295">
        <f t="shared" si="1"/>
        <v>146783</v>
      </c>
      <c r="N11" s="295">
        <f t="shared" si="1"/>
        <v>189400</v>
      </c>
      <c r="O11" s="295">
        <f t="shared" si="1"/>
        <v>148934</v>
      </c>
      <c r="P11" s="295">
        <f t="shared" si="1"/>
        <v>0</v>
      </c>
      <c r="Q11" s="295">
        <f t="shared" si="1"/>
        <v>1286743</v>
      </c>
      <c r="R11" s="295">
        <f t="shared" si="1"/>
        <v>1435677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1625077</v>
      </c>
      <c r="X11" s="295">
        <f t="shared" si="1"/>
        <v>0</v>
      </c>
      <c r="Y11" s="295">
        <f t="shared" si="1"/>
        <v>1625077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5110588</v>
      </c>
      <c r="D12" s="156"/>
      <c r="E12" s="60"/>
      <c r="F12" s="60"/>
      <c r="G12" s="60"/>
      <c r="H12" s="60"/>
      <c r="I12" s="60">
        <v>27250</v>
      </c>
      <c r="J12" s="60">
        <v>27250</v>
      </c>
      <c r="K12" s="60"/>
      <c r="L12" s="60">
        <v>1960609</v>
      </c>
      <c r="M12" s="60">
        <v>2485109</v>
      </c>
      <c r="N12" s="60">
        <v>4445718</v>
      </c>
      <c r="O12" s="60">
        <v>319022</v>
      </c>
      <c r="P12" s="60">
        <v>1353335</v>
      </c>
      <c r="Q12" s="60">
        <v>996801</v>
      </c>
      <c r="R12" s="60">
        <v>2669158</v>
      </c>
      <c r="S12" s="60"/>
      <c r="T12" s="60"/>
      <c r="U12" s="60"/>
      <c r="V12" s="60"/>
      <c r="W12" s="60">
        <v>7142126</v>
      </c>
      <c r="X12" s="60"/>
      <c r="Y12" s="60">
        <v>7142126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13461408</v>
      </c>
      <c r="D15" s="156"/>
      <c r="E15" s="60"/>
      <c r="F15" s="60"/>
      <c r="G15" s="60">
        <v>31104</v>
      </c>
      <c r="H15" s="60">
        <v>1600</v>
      </c>
      <c r="I15" s="60">
        <v>139620</v>
      </c>
      <c r="J15" s="60">
        <v>172324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172324</v>
      </c>
      <c r="X15" s="60"/>
      <c r="Y15" s="60">
        <v>172324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>
        <v>44884</v>
      </c>
      <c r="M18" s="82"/>
      <c r="N18" s="82">
        <v>44884</v>
      </c>
      <c r="O18" s="82"/>
      <c r="P18" s="82"/>
      <c r="Q18" s="82">
        <v>741</v>
      </c>
      <c r="R18" s="82">
        <v>741</v>
      </c>
      <c r="S18" s="82"/>
      <c r="T18" s="82"/>
      <c r="U18" s="82"/>
      <c r="V18" s="82"/>
      <c r="W18" s="82">
        <v>45625</v>
      </c>
      <c r="X18" s="82"/>
      <c r="Y18" s="82">
        <v>45625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49771</v>
      </c>
      <c r="L20" s="100">
        <f t="shared" si="2"/>
        <v>0</v>
      </c>
      <c r="M20" s="100">
        <f t="shared" si="2"/>
        <v>0</v>
      </c>
      <c r="N20" s="100">
        <f t="shared" si="2"/>
        <v>49771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49771</v>
      </c>
      <c r="X20" s="100">
        <f t="shared" si="2"/>
        <v>0</v>
      </c>
      <c r="Y20" s="100">
        <f t="shared" si="2"/>
        <v>49771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>
        <v>20051</v>
      </c>
      <c r="L30" s="60"/>
      <c r="M30" s="60"/>
      <c r="N30" s="60">
        <v>20051</v>
      </c>
      <c r="O30" s="60"/>
      <c r="P30" s="60"/>
      <c r="Q30" s="60"/>
      <c r="R30" s="60"/>
      <c r="S30" s="60"/>
      <c r="T30" s="60"/>
      <c r="U30" s="60"/>
      <c r="V30" s="60"/>
      <c r="W30" s="60">
        <v>20051</v>
      </c>
      <c r="X30" s="60"/>
      <c r="Y30" s="60">
        <v>20051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>
        <v>29720</v>
      </c>
      <c r="L33" s="82"/>
      <c r="M33" s="82"/>
      <c r="N33" s="82">
        <v>29720</v>
      </c>
      <c r="O33" s="82"/>
      <c r="P33" s="82"/>
      <c r="Q33" s="82"/>
      <c r="R33" s="82"/>
      <c r="S33" s="82"/>
      <c r="T33" s="82"/>
      <c r="U33" s="82"/>
      <c r="V33" s="82"/>
      <c r="W33" s="82">
        <v>29720</v>
      </c>
      <c r="X33" s="82"/>
      <c r="Y33" s="82">
        <v>29720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27494353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42617</v>
      </c>
      <c r="M36" s="60">
        <f t="shared" si="4"/>
        <v>146783</v>
      </c>
      <c r="N36" s="60">
        <f t="shared" si="4"/>
        <v>189400</v>
      </c>
      <c r="O36" s="60">
        <f t="shared" si="4"/>
        <v>148934</v>
      </c>
      <c r="P36" s="60">
        <f t="shared" si="4"/>
        <v>0</v>
      </c>
      <c r="Q36" s="60">
        <f t="shared" si="4"/>
        <v>1286743</v>
      </c>
      <c r="R36" s="60">
        <f t="shared" si="4"/>
        <v>1435677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1625077</v>
      </c>
      <c r="X36" s="60">
        <f t="shared" si="4"/>
        <v>0</v>
      </c>
      <c r="Y36" s="60">
        <f t="shared" si="4"/>
        <v>1625077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27494353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42617</v>
      </c>
      <c r="M41" s="295">
        <f t="shared" si="6"/>
        <v>146783</v>
      </c>
      <c r="N41" s="295">
        <f t="shared" si="6"/>
        <v>189400</v>
      </c>
      <c r="O41" s="295">
        <f t="shared" si="6"/>
        <v>148934</v>
      </c>
      <c r="P41" s="295">
        <f t="shared" si="6"/>
        <v>0</v>
      </c>
      <c r="Q41" s="295">
        <f t="shared" si="6"/>
        <v>1286743</v>
      </c>
      <c r="R41" s="295">
        <f t="shared" si="6"/>
        <v>1435677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1625077</v>
      </c>
      <c r="X41" s="295">
        <f t="shared" si="6"/>
        <v>0</v>
      </c>
      <c r="Y41" s="295">
        <f t="shared" si="6"/>
        <v>1625077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5110588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27250</v>
      </c>
      <c r="J42" s="54">
        <f t="shared" si="7"/>
        <v>27250</v>
      </c>
      <c r="K42" s="54">
        <f t="shared" si="7"/>
        <v>0</v>
      </c>
      <c r="L42" s="54">
        <f t="shared" si="7"/>
        <v>1960609</v>
      </c>
      <c r="M42" s="54">
        <f t="shared" si="7"/>
        <v>2485109</v>
      </c>
      <c r="N42" s="54">
        <f t="shared" si="7"/>
        <v>4445718</v>
      </c>
      <c r="O42" s="54">
        <f t="shared" si="7"/>
        <v>319022</v>
      </c>
      <c r="P42" s="54">
        <f t="shared" si="7"/>
        <v>1353335</v>
      </c>
      <c r="Q42" s="54">
        <f t="shared" si="7"/>
        <v>996801</v>
      </c>
      <c r="R42" s="54">
        <f t="shared" si="7"/>
        <v>2669158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7142126</v>
      </c>
      <c r="X42" s="54">
        <f t="shared" si="7"/>
        <v>0</v>
      </c>
      <c r="Y42" s="54">
        <f t="shared" si="7"/>
        <v>7142126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13461408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31104</v>
      </c>
      <c r="H45" s="54">
        <f t="shared" si="7"/>
        <v>1600</v>
      </c>
      <c r="I45" s="54">
        <f t="shared" si="7"/>
        <v>139620</v>
      </c>
      <c r="J45" s="54">
        <f t="shared" si="7"/>
        <v>172324</v>
      </c>
      <c r="K45" s="54">
        <f t="shared" si="7"/>
        <v>20051</v>
      </c>
      <c r="L45" s="54">
        <f t="shared" si="7"/>
        <v>0</v>
      </c>
      <c r="M45" s="54">
        <f t="shared" si="7"/>
        <v>0</v>
      </c>
      <c r="N45" s="54">
        <f t="shared" si="7"/>
        <v>20051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192375</v>
      </c>
      <c r="X45" s="54">
        <f t="shared" si="7"/>
        <v>0</v>
      </c>
      <c r="Y45" s="54">
        <f t="shared" si="7"/>
        <v>192375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29720</v>
      </c>
      <c r="L48" s="54">
        <f t="shared" si="7"/>
        <v>44884</v>
      </c>
      <c r="M48" s="54">
        <f t="shared" si="7"/>
        <v>0</v>
      </c>
      <c r="N48" s="54">
        <f t="shared" si="7"/>
        <v>74604</v>
      </c>
      <c r="O48" s="54">
        <f t="shared" si="7"/>
        <v>0</v>
      </c>
      <c r="P48" s="54">
        <f t="shared" si="7"/>
        <v>0</v>
      </c>
      <c r="Q48" s="54">
        <f t="shared" si="7"/>
        <v>741</v>
      </c>
      <c r="R48" s="54">
        <f t="shared" si="7"/>
        <v>741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75345</v>
      </c>
      <c r="X48" s="54">
        <f t="shared" si="7"/>
        <v>0</v>
      </c>
      <c r="Y48" s="54">
        <f t="shared" si="7"/>
        <v>75345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46066349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31104</v>
      </c>
      <c r="H49" s="220">
        <f t="shared" si="9"/>
        <v>1600</v>
      </c>
      <c r="I49" s="220">
        <f t="shared" si="9"/>
        <v>166870</v>
      </c>
      <c r="J49" s="220">
        <f t="shared" si="9"/>
        <v>199574</v>
      </c>
      <c r="K49" s="220">
        <f t="shared" si="9"/>
        <v>49771</v>
      </c>
      <c r="L49" s="220">
        <f t="shared" si="9"/>
        <v>2048110</v>
      </c>
      <c r="M49" s="220">
        <f t="shared" si="9"/>
        <v>2631892</v>
      </c>
      <c r="N49" s="220">
        <f t="shared" si="9"/>
        <v>4729773</v>
      </c>
      <c r="O49" s="220">
        <f t="shared" si="9"/>
        <v>467956</v>
      </c>
      <c r="P49" s="220">
        <f t="shared" si="9"/>
        <v>1353335</v>
      </c>
      <c r="Q49" s="220">
        <f t="shared" si="9"/>
        <v>2284285</v>
      </c>
      <c r="R49" s="220">
        <f t="shared" si="9"/>
        <v>4105576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9034923</v>
      </c>
      <c r="X49" s="220">
        <f t="shared" si="9"/>
        <v>0</v>
      </c>
      <c r="Y49" s="220">
        <f t="shared" si="9"/>
        <v>9034923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44949</v>
      </c>
      <c r="H66" s="275">
        <v>254910</v>
      </c>
      <c r="I66" s="275">
        <v>50167</v>
      </c>
      <c r="J66" s="275">
        <v>350026</v>
      </c>
      <c r="K66" s="275">
        <v>1828</v>
      </c>
      <c r="L66" s="275">
        <v>14035</v>
      </c>
      <c r="M66" s="275">
        <v>103574</v>
      </c>
      <c r="N66" s="275">
        <v>119437</v>
      </c>
      <c r="O66" s="275">
        <v>845</v>
      </c>
      <c r="P66" s="275">
        <v>113282</v>
      </c>
      <c r="Q66" s="275">
        <v>33386</v>
      </c>
      <c r="R66" s="275">
        <v>147513</v>
      </c>
      <c r="S66" s="275"/>
      <c r="T66" s="275"/>
      <c r="U66" s="275"/>
      <c r="V66" s="275"/>
      <c r="W66" s="275">
        <v>616976</v>
      </c>
      <c r="X66" s="275"/>
      <c r="Y66" s="275">
        <v>616976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44949</v>
      </c>
      <c r="H69" s="220">
        <f t="shared" si="12"/>
        <v>254910</v>
      </c>
      <c r="I69" s="220">
        <f t="shared" si="12"/>
        <v>50167</v>
      </c>
      <c r="J69" s="220">
        <f t="shared" si="12"/>
        <v>350026</v>
      </c>
      <c r="K69" s="220">
        <f t="shared" si="12"/>
        <v>1828</v>
      </c>
      <c r="L69" s="220">
        <f t="shared" si="12"/>
        <v>14035</v>
      </c>
      <c r="M69" s="220">
        <f t="shared" si="12"/>
        <v>103574</v>
      </c>
      <c r="N69" s="220">
        <f t="shared" si="12"/>
        <v>119437</v>
      </c>
      <c r="O69" s="220">
        <f t="shared" si="12"/>
        <v>845</v>
      </c>
      <c r="P69" s="220">
        <f t="shared" si="12"/>
        <v>113282</v>
      </c>
      <c r="Q69" s="220">
        <f t="shared" si="12"/>
        <v>33386</v>
      </c>
      <c r="R69" s="220">
        <f t="shared" si="12"/>
        <v>147513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616976</v>
      </c>
      <c r="X69" s="220">
        <f t="shared" si="12"/>
        <v>0</v>
      </c>
      <c r="Y69" s="220">
        <f t="shared" si="12"/>
        <v>616976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27494353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42617</v>
      </c>
      <c r="M5" s="356">
        <f t="shared" si="0"/>
        <v>146783</v>
      </c>
      <c r="N5" s="358">
        <f t="shared" si="0"/>
        <v>189400</v>
      </c>
      <c r="O5" s="358">
        <f t="shared" si="0"/>
        <v>148934</v>
      </c>
      <c r="P5" s="356">
        <f t="shared" si="0"/>
        <v>0</v>
      </c>
      <c r="Q5" s="356">
        <f t="shared" si="0"/>
        <v>1286743</v>
      </c>
      <c r="R5" s="358">
        <f t="shared" si="0"/>
        <v>1435677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1625077</v>
      </c>
      <c r="X5" s="356">
        <f t="shared" si="0"/>
        <v>0</v>
      </c>
      <c r="Y5" s="358">
        <f t="shared" si="0"/>
        <v>1625077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27494353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42617</v>
      </c>
      <c r="M6" s="60">
        <f t="shared" si="1"/>
        <v>146783</v>
      </c>
      <c r="N6" s="59">
        <f t="shared" si="1"/>
        <v>189400</v>
      </c>
      <c r="O6" s="59">
        <f t="shared" si="1"/>
        <v>148934</v>
      </c>
      <c r="P6" s="60">
        <f t="shared" si="1"/>
        <v>0</v>
      </c>
      <c r="Q6" s="60">
        <f t="shared" si="1"/>
        <v>1286743</v>
      </c>
      <c r="R6" s="59">
        <f t="shared" si="1"/>
        <v>1435677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1625077</v>
      </c>
      <c r="X6" s="60">
        <f t="shared" si="1"/>
        <v>0</v>
      </c>
      <c r="Y6" s="59">
        <f t="shared" si="1"/>
        <v>1625077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27494353</v>
      </c>
      <c r="D7" s="340"/>
      <c r="E7" s="60"/>
      <c r="F7" s="59"/>
      <c r="G7" s="59"/>
      <c r="H7" s="60"/>
      <c r="I7" s="60"/>
      <c r="J7" s="59"/>
      <c r="K7" s="59"/>
      <c r="L7" s="60">
        <v>42617</v>
      </c>
      <c r="M7" s="60">
        <v>146783</v>
      </c>
      <c r="N7" s="59">
        <v>189400</v>
      </c>
      <c r="O7" s="59">
        <v>148934</v>
      </c>
      <c r="P7" s="60"/>
      <c r="Q7" s="60">
        <v>1286743</v>
      </c>
      <c r="R7" s="59">
        <v>1435677</v>
      </c>
      <c r="S7" s="59"/>
      <c r="T7" s="60"/>
      <c r="U7" s="60"/>
      <c r="V7" s="59"/>
      <c r="W7" s="59">
        <v>1625077</v>
      </c>
      <c r="X7" s="60"/>
      <c r="Y7" s="59">
        <v>1625077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5110588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27250</v>
      </c>
      <c r="J22" s="345">
        <f t="shared" si="6"/>
        <v>27250</v>
      </c>
      <c r="K22" s="345">
        <f t="shared" si="6"/>
        <v>0</v>
      </c>
      <c r="L22" s="343">
        <f t="shared" si="6"/>
        <v>1960609</v>
      </c>
      <c r="M22" s="343">
        <f t="shared" si="6"/>
        <v>2485109</v>
      </c>
      <c r="N22" s="345">
        <f t="shared" si="6"/>
        <v>4445718</v>
      </c>
      <c r="O22" s="345">
        <f t="shared" si="6"/>
        <v>319022</v>
      </c>
      <c r="P22" s="343">
        <f t="shared" si="6"/>
        <v>1353335</v>
      </c>
      <c r="Q22" s="343">
        <f t="shared" si="6"/>
        <v>996801</v>
      </c>
      <c r="R22" s="345">
        <f t="shared" si="6"/>
        <v>2669158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7142126</v>
      </c>
      <c r="X22" s="343">
        <f t="shared" si="6"/>
        <v>0</v>
      </c>
      <c r="Y22" s="345">
        <f t="shared" si="6"/>
        <v>7142126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596473</v>
      </c>
      <c r="R24" s="59">
        <v>596473</v>
      </c>
      <c r="S24" s="59"/>
      <c r="T24" s="60"/>
      <c r="U24" s="60"/>
      <c r="V24" s="59"/>
      <c r="W24" s="59">
        <v>596473</v>
      </c>
      <c r="X24" s="60"/>
      <c r="Y24" s="59">
        <v>596473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27250</v>
      </c>
      <c r="J25" s="59">
        <v>27250</v>
      </c>
      <c r="K25" s="59"/>
      <c r="L25" s="60">
        <v>1960609</v>
      </c>
      <c r="M25" s="60">
        <v>2485109</v>
      </c>
      <c r="N25" s="59">
        <v>4445718</v>
      </c>
      <c r="O25" s="59">
        <v>319022</v>
      </c>
      <c r="P25" s="60">
        <v>1308034</v>
      </c>
      <c r="Q25" s="60">
        <v>400328</v>
      </c>
      <c r="R25" s="59">
        <v>2027384</v>
      </c>
      <c r="S25" s="59"/>
      <c r="T25" s="60"/>
      <c r="U25" s="60"/>
      <c r="V25" s="59"/>
      <c r="W25" s="59">
        <v>6500352</v>
      </c>
      <c r="X25" s="60"/>
      <c r="Y25" s="59">
        <v>6500352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5110588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45301</v>
      </c>
      <c r="Q32" s="60"/>
      <c r="R32" s="59">
        <v>45301</v>
      </c>
      <c r="S32" s="59"/>
      <c r="T32" s="60"/>
      <c r="U32" s="60"/>
      <c r="V32" s="59"/>
      <c r="W32" s="59">
        <v>45301</v>
      </c>
      <c r="X32" s="60"/>
      <c r="Y32" s="59">
        <v>45301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13461408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31104</v>
      </c>
      <c r="H40" s="343">
        <f t="shared" si="9"/>
        <v>1600</v>
      </c>
      <c r="I40" s="343">
        <f t="shared" si="9"/>
        <v>139620</v>
      </c>
      <c r="J40" s="345">
        <f t="shared" si="9"/>
        <v>172324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172324</v>
      </c>
      <c r="X40" s="343">
        <f t="shared" si="9"/>
        <v>0</v>
      </c>
      <c r="Y40" s="345">
        <f t="shared" si="9"/>
        <v>172324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2021275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10812216</v>
      </c>
      <c r="D43" s="369"/>
      <c r="E43" s="305"/>
      <c r="F43" s="370"/>
      <c r="G43" s="370"/>
      <c r="H43" s="305"/>
      <c r="I43" s="305">
        <v>108176</v>
      </c>
      <c r="J43" s="370">
        <v>108176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108176</v>
      </c>
      <c r="X43" s="305"/>
      <c r="Y43" s="370">
        <v>108176</v>
      </c>
      <c r="Z43" s="371"/>
      <c r="AA43" s="303"/>
    </row>
    <row r="44" spans="1:27" ht="13.5">
      <c r="A44" s="361" t="s">
        <v>250</v>
      </c>
      <c r="B44" s="136"/>
      <c r="C44" s="60">
        <v>617550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10367</v>
      </c>
      <c r="D49" s="368"/>
      <c r="E49" s="54"/>
      <c r="F49" s="53"/>
      <c r="G49" s="53">
        <v>31104</v>
      </c>
      <c r="H49" s="54">
        <v>1600</v>
      </c>
      <c r="I49" s="54">
        <v>31444</v>
      </c>
      <c r="J49" s="53">
        <v>64148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64148</v>
      </c>
      <c r="X49" s="54"/>
      <c r="Y49" s="53">
        <v>64148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44884</v>
      </c>
      <c r="M57" s="343">
        <f t="shared" si="13"/>
        <v>0</v>
      </c>
      <c r="N57" s="345">
        <f t="shared" si="13"/>
        <v>44884</v>
      </c>
      <c r="O57" s="345">
        <f t="shared" si="13"/>
        <v>0</v>
      </c>
      <c r="P57" s="343">
        <f t="shared" si="13"/>
        <v>0</v>
      </c>
      <c r="Q57" s="343">
        <f t="shared" si="13"/>
        <v>741</v>
      </c>
      <c r="R57" s="345">
        <f t="shared" si="13"/>
        <v>741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45625</v>
      </c>
      <c r="X57" s="343">
        <f t="shared" si="13"/>
        <v>0</v>
      </c>
      <c r="Y57" s="345">
        <f t="shared" si="13"/>
        <v>45625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>
        <v>44884</v>
      </c>
      <c r="M58" s="60"/>
      <c r="N58" s="59">
        <v>44884</v>
      </c>
      <c r="O58" s="59"/>
      <c r="P58" s="60"/>
      <c r="Q58" s="60">
        <v>741</v>
      </c>
      <c r="R58" s="59">
        <v>741</v>
      </c>
      <c r="S58" s="59"/>
      <c r="T58" s="60"/>
      <c r="U58" s="60"/>
      <c r="V58" s="59"/>
      <c r="W58" s="59">
        <v>45625</v>
      </c>
      <c r="X58" s="60"/>
      <c r="Y58" s="59">
        <v>45625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46066349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31104</v>
      </c>
      <c r="H60" s="219">
        <f t="shared" si="14"/>
        <v>1600</v>
      </c>
      <c r="I60" s="219">
        <f t="shared" si="14"/>
        <v>166870</v>
      </c>
      <c r="J60" s="264">
        <f t="shared" si="14"/>
        <v>199574</v>
      </c>
      <c r="K60" s="264">
        <f t="shared" si="14"/>
        <v>0</v>
      </c>
      <c r="L60" s="219">
        <f t="shared" si="14"/>
        <v>2048110</v>
      </c>
      <c r="M60" s="219">
        <f t="shared" si="14"/>
        <v>2631892</v>
      </c>
      <c r="N60" s="264">
        <f t="shared" si="14"/>
        <v>4680002</v>
      </c>
      <c r="O60" s="264">
        <f t="shared" si="14"/>
        <v>467956</v>
      </c>
      <c r="P60" s="219">
        <f t="shared" si="14"/>
        <v>1353335</v>
      </c>
      <c r="Q60" s="219">
        <f t="shared" si="14"/>
        <v>2284285</v>
      </c>
      <c r="R60" s="264">
        <f t="shared" si="14"/>
        <v>4105576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8985152</v>
      </c>
      <c r="X60" s="219">
        <f t="shared" si="14"/>
        <v>0</v>
      </c>
      <c r="Y60" s="264">
        <f t="shared" si="14"/>
        <v>8985152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20051</v>
      </c>
      <c r="L40" s="343">
        <f t="shared" si="9"/>
        <v>0</v>
      </c>
      <c r="M40" s="343">
        <f t="shared" si="9"/>
        <v>0</v>
      </c>
      <c r="N40" s="345">
        <f t="shared" si="9"/>
        <v>20051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20051</v>
      </c>
      <c r="X40" s="343">
        <f t="shared" si="9"/>
        <v>0</v>
      </c>
      <c r="Y40" s="345">
        <f t="shared" si="9"/>
        <v>20051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>
        <v>20051</v>
      </c>
      <c r="L44" s="54"/>
      <c r="M44" s="54"/>
      <c r="N44" s="53">
        <v>20051</v>
      </c>
      <c r="O44" s="53"/>
      <c r="P44" s="54"/>
      <c r="Q44" s="54"/>
      <c r="R44" s="53"/>
      <c r="S44" s="53"/>
      <c r="T44" s="54"/>
      <c r="U44" s="54"/>
      <c r="V44" s="53"/>
      <c r="W44" s="53">
        <v>20051</v>
      </c>
      <c r="X44" s="54"/>
      <c r="Y44" s="53">
        <v>20051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29720</v>
      </c>
      <c r="L57" s="343">
        <f t="shared" si="13"/>
        <v>0</v>
      </c>
      <c r="M57" s="343">
        <f t="shared" si="13"/>
        <v>0</v>
      </c>
      <c r="N57" s="345">
        <f t="shared" si="13"/>
        <v>29720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29720</v>
      </c>
      <c r="X57" s="343">
        <f t="shared" si="13"/>
        <v>0</v>
      </c>
      <c r="Y57" s="345">
        <f t="shared" si="13"/>
        <v>29720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>
        <v>29720</v>
      </c>
      <c r="L58" s="60"/>
      <c r="M58" s="60"/>
      <c r="N58" s="59">
        <v>29720</v>
      </c>
      <c r="O58" s="59"/>
      <c r="P58" s="60"/>
      <c r="Q58" s="60"/>
      <c r="R58" s="59"/>
      <c r="S58" s="59"/>
      <c r="T58" s="60"/>
      <c r="U58" s="60"/>
      <c r="V58" s="59"/>
      <c r="W58" s="59">
        <v>29720</v>
      </c>
      <c r="X58" s="60"/>
      <c r="Y58" s="59">
        <v>29720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49771</v>
      </c>
      <c r="L60" s="219">
        <f t="shared" si="14"/>
        <v>0</v>
      </c>
      <c r="M60" s="219">
        <f t="shared" si="14"/>
        <v>0</v>
      </c>
      <c r="N60" s="264">
        <f t="shared" si="14"/>
        <v>49771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49771</v>
      </c>
      <c r="X60" s="219">
        <f t="shared" si="14"/>
        <v>0</v>
      </c>
      <c r="Y60" s="264">
        <f t="shared" si="14"/>
        <v>49771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2015-05-07T12:55:42Z</dcterms:created>
  <dcterms:modified xsi:type="dcterms:W3CDTF">2015-05-07T12:55:46Z</dcterms:modified>
  <cp:category/>
  <cp:version/>
  <cp:contentType/>
  <cp:contentStatus/>
</cp:coreProperties>
</file>