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Sum per Prov for Total" sheetId="1" r:id="rId1"/>
    <sheet name="Sum per Prov for Capital" sheetId="2" r:id="rId2"/>
    <sheet name="Sum per Prov for Operating" sheetId="3" r:id="rId3"/>
    <sheet name="Count per Prov for Total" sheetId="4" r:id="rId4"/>
    <sheet name="Count per Prov for Capital" sheetId="5" r:id="rId5"/>
    <sheet name="Count per Prov for Operating" sheetId="6" r:id="rId6"/>
    <sheet name="Over and Under per Year" sheetId="7" r:id="rId7"/>
    <sheet name="% Over and Under per Year" sheetId="8" r:id="rId8"/>
    <sheet name="Detail Total" sheetId="9" r:id="rId9"/>
    <sheet name="Detail Capital" sheetId="10" r:id="rId10"/>
    <sheet name="Detail Operating" sheetId="11" r:id="rId11"/>
  </sheets>
  <definedNames>
    <definedName name="_xlnm.Print_Area" localSheetId="7">'% Over and Under per Year'!$A$1:$K$9</definedName>
    <definedName name="_xlnm.Print_Area" localSheetId="4">'Count per Prov for Capital'!$A$1:$L$15</definedName>
    <definedName name="_xlnm.Print_Area" localSheetId="5">'Count per Prov for Operating'!$A$1:$L$16</definedName>
    <definedName name="_xlnm.Print_Area" localSheetId="3">'Count per Prov for Total'!$A$1:$L$16</definedName>
    <definedName name="_xlnm.Print_Area" localSheetId="9">'Detail Capital'!$A$1:$L$358</definedName>
    <definedName name="_xlnm.Print_Area" localSheetId="10">'Detail Operating'!$A$1:$L$358</definedName>
    <definedName name="_xlnm.Print_Area" localSheetId="8">'Detail Total'!$A$1:$L$358</definedName>
    <definedName name="_xlnm.Print_Area" localSheetId="6">'Over and Under per Year'!$A$1:$O$9</definedName>
    <definedName name="_xlnm.Print_Area" localSheetId="1">'Sum per Prov for Capital'!$A$1:$L$15</definedName>
    <definedName name="_xlnm.Print_Area" localSheetId="2">'Sum per Prov for Operating'!$A$1:$L$16</definedName>
    <definedName name="_xlnm.Print_Area" localSheetId="0">'Sum per Prov for Total'!$A$1:$L$15</definedName>
    <definedName name="_xlnm.Print_Titles" localSheetId="9">'Detail Capital'!$1:$3</definedName>
    <definedName name="_xlnm.Print_Titles" localSheetId="10">'Detail Operating'!$1:$3</definedName>
    <definedName name="_xlnm.Print_Titles" localSheetId="8">'Detail Total'!$1:$3</definedName>
  </definedNames>
  <calcPr fullCalcOnLoad="1"/>
</workbook>
</file>

<file path=xl/sharedStrings.xml><?xml version="1.0" encoding="utf-8"?>
<sst xmlns="http://schemas.openxmlformats.org/spreadsheetml/2006/main" count="3024" uniqueCount="694">
  <si>
    <t>R thousands</t>
  </si>
  <si>
    <t>Code</t>
  </si>
  <si>
    <t>Main appropriation</t>
  </si>
  <si>
    <t>Adjusted Budget</t>
  </si>
  <si>
    <t>Year to date: 30 June 2015</t>
  </si>
  <si>
    <t>Total Expenditure as % of main appropriation</t>
  </si>
  <si>
    <t>Total Expenditure as % of adjusted budget</t>
  </si>
  <si>
    <t>(Over)</t>
  </si>
  <si>
    <t>Under</t>
  </si>
  <si>
    <t>(Over) as % of adjusted budget</t>
  </si>
  <si>
    <t>Under as % of adjusted budget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</si>
  <si>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</si>
  <si>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</si>
  <si>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</si>
  <si>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</si>
  <si>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</si>
  <si>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</si>
  <si>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</si>
  <si>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</si>
  <si>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</si>
  <si>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</si>
  <si>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</si>
  <si>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</si>
  <si>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</si>
  <si>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</si>
  <si>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</si>
  <si>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</si>
  <si>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</si>
  <si>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</si>
  <si>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</si>
  <si>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Target</t>
  </si>
  <si>
    <t>Insufficient</t>
  </si>
  <si>
    <t>Count</t>
  </si>
  <si>
    <t>More than -15%</t>
  </si>
  <si>
    <t>Between -15% and -10%</t>
  </si>
  <si>
    <t>Between -5% and -10%</t>
  </si>
  <si>
    <t>Between 0% and -5%</t>
  </si>
  <si>
    <t>Between 0% and 5%</t>
  </si>
  <si>
    <t>Between 5% and 10%</t>
  </si>
  <si>
    <t>Between 15% and 10%</t>
  </si>
  <si>
    <t>More than 15%</t>
  </si>
  <si>
    <t>Information</t>
  </si>
  <si>
    <t>2011/12</t>
  </si>
  <si>
    <t>2012/13</t>
  </si>
  <si>
    <t>2013/14</t>
  </si>
  <si>
    <t>2014/15</t>
  </si>
  <si>
    <t>Nett</t>
  </si>
  <si>
    <t>Total</t>
  </si>
  <si>
    <t>T</t>
  </si>
  <si>
    <t>Capital</t>
  </si>
  <si>
    <t>C</t>
  </si>
  <si>
    <t>Operating</t>
  </si>
  <si>
    <t>O</t>
  </si>
  <si>
    <t>Percentage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</si>
  <si>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</si>
  <si>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</si>
  <si>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</si>
  <si>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</si>
  <si>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</si>
  <si>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</si>
  <si>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</si>
  <si>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</si>
  <si>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</si>
  <si>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</si>
  <si>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</si>
  <si>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</si>
  <si>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</si>
  <si>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</si>
  <si>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</si>
  <si>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</si>
  <si>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</si>
  <si>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</si>
  <si>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</si>
  <si>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</si>
  <si>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</si>
  <si>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</si>
  <si>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</si>
  <si>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</si>
  <si>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</si>
  <si>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</si>
  <si>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</si>
  <si>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</si>
  <si>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</si>
  <si>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</si>
  <si>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</si>
  <si>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</si>
  <si>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</si>
  <si>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</si>
  <si>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</si>
  <si>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</si>
  <si>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</si>
  <si>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</si>
  <si>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</si>
  <si>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</si>
  <si>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</si>
  <si>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</si>
  <si>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</si>
  <si>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</si>
  <si>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</si>
  <si>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</si>
  <si>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</si>
  <si>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</si>
  <si>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</si>
  <si>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</si>
  <si>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</si>
  <si>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</si>
  <si>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</si>
  <si>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</si>
  <si>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</si>
  <si>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</si>
  <si>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</si>
  <si>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</si>
  <si>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</si>
  <si>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</si>
  <si>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</si>
  <si>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</si>
  <si>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</si>
  <si>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</si>
  <si>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</si>
  <si>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</si>
  <si>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</si>
  <si>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</si>
  <si>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</si>
  <si>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</si>
  <si>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</si>
  <si>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</si>
  <si>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</si>
  <si>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</si>
  <si>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</si>
  <si>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</si>
  <si>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</si>
  <si>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</si>
  <si>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</si>
  <si>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</si>
  <si>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</si>
  <si>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</si>
  <si>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</si>
  <si>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</si>
  <si>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</si>
  <si>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</si>
  <si>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</si>
  <si>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</si>
  <si>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</si>
  <si>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</si>
  <si>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</si>
  <si>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</si>
  <si>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</si>
  <si>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</si>
  <si>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</si>
  <si>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</si>
  <si>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</si>
  <si>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</si>
  <si>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</si>
  <si>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</si>
  <si>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</si>
  <si>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</si>
  <si>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</si>
  <si>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</si>
  <si>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</si>
  <si>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</si>
  <si>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</si>
  <si>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</si>
  <si>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</si>
  <si>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</si>
  <si>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</si>
  <si>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</si>
  <si>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</si>
  <si>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</si>
  <si>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</si>
  <si>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</si>
  <si>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</si>
  <si>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</si>
  <si>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</si>
  <si>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</si>
  <si>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</si>
  <si>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</si>
  <si>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</si>
  <si>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</si>
  <si>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</si>
  <si>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</si>
  <si>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</si>
  <si>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</si>
  <si>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</si>
  <si>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</si>
  <si>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</si>
  <si>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</si>
  <si>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</si>
  <si>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</si>
  <si>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</si>
  <si>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</si>
  <si>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</si>
  <si>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</si>
  <si>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</si>
  <si>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</si>
  <si>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</si>
  <si>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</si>
  <si>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</si>
  <si>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</si>
  <si>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</si>
  <si>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</si>
  <si>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</si>
  <si>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</si>
  <si>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</si>
  <si>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</si>
  <si>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</si>
  <si>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</si>
  <si>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</si>
  <si>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</si>
  <si>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</si>
  <si>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</si>
  <si>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</si>
  <si>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</si>
  <si>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</si>
  <si>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</si>
  <si>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</si>
  <si>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</si>
  <si>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</si>
  <si>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</si>
  <si>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</si>
  <si>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</si>
  <si>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</si>
  <si>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</si>
  <si>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</si>
  <si>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</si>
  <si>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</si>
  <si>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</si>
  <si>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</si>
  <si>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</si>
  <si>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</si>
  <si>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</si>
  <si>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</si>
  <si>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</si>
  <si>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</si>
  <si>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</si>
  <si>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</si>
  <si>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</si>
  <si>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</si>
  <si>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</si>
  <si>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</si>
  <si>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</si>
  <si>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</si>
  <si>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</si>
  <si>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</si>
  <si>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</si>
  <si>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</si>
  <si>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</si>
  <si>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</si>
  <si>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</si>
  <si>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</si>
  <si>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</si>
  <si>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</si>
  <si>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</si>
  <si>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</si>
  <si>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</si>
  <si>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</si>
  <si>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</si>
  <si>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</si>
  <si>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</si>
  <si>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</si>
  <si>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</si>
  <si>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</si>
  <si>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</si>
  <si>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</si>
  <si>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</si>
  <si>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</si>
  <si>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</si>
  <si>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</si>
  <si>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</si>
  <si>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</si>
  <si>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</si>
  <si>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</si>
  <si>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</si>
  <si>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</si>
  <si>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</si>
  <si>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</si>
  <si>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</si>
  <si>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</si>
  <si>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</si>
  <si>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</si>
  <si>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</si>
  <si>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</si>
  <si>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</si>
  <si>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</si>
  <si>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</si>
  <si>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</si>
  <si>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</si>
  <si>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</si>
  <si>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</si>
  <si>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</si>
  <si>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</si>
  <si>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</si>
  <si>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</si>
  <si>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</si>
  <si>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</si>
  <si>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</si>
  <si>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</si>
  <si>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</si>
  <si>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</si>
  <si>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</si>
  <si>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</si>
  <si>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</si>
  <si>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</si>
  <si>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</si>
  <si>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</si>
  <si>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</si>
  <si>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</si>
  <si>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</si>
  <si>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</si>
  <si>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</si>
  <si>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</si>
  <si>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</si>
  <si>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</si>
  <si>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</si>
  <si>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</si>
  <si>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</si>
  <si>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</si>
  <si>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</si>
  <si>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</si>
  <si>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</si>
  <si>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</si>
  <si>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</si>
  <si>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</si>
  <si>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</si>
  <si>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</si>
  <si>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</si>
  <si>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</si>
  <si>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</si>
  <si>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</si>
  <si>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</si>
  <si>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</si>
  <si>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</si>
  <si>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</si>
  <si>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</si>
  <si>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</si>
  <si>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</si>
  <si>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</si>
  <si>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</si>
  <si>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</si>
  <si>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</si>
  <si>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</si>
  <si>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</si>
  <si>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</si>
  <si>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</si>
  <si>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</si>
  <si>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</si>
  <si>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</si>
  <si>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</si>
  <si>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</si>
  <si>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</si>
  <si>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</si>
  <si>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</si>
  <si>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</si>
  <si>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</si>
  <si>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</si>
  <si>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</si>
  <si>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</si>
  <si>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</si>
  <si>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</si>
  <si>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</si>
  <si>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</si>
  <si>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</si>
  <si>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</si>
  <si>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</si>
  <si>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</si>
  <si>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</si>
  <si>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</si>
  <si>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</si>
  <si>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</si>
  <si>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</si>
  <si>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</si>
  <si>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</si>
  <si>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</si>
  <si>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</si>
  <si>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</si>
  <si>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</si>
  <si>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</si>
  <si>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</si>
  <si>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</si>
  <si>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</si>
  <si>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</si>
  <si>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</si>
  <si>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</si>
  <si>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</si>
  <si>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</si>
  <si>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</si>
  <si>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</si>
  <si>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</si>
  <si>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</si>
  <si>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</si>
  <si>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</si>
  <si>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</si>
  <si>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</si>
  <si>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</si>
  <si>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</si>
  <si>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</si>
  <si>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</si>
  <si>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</si>
  <si>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</si>
  <si>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</si>
  <si>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</si>
  <si>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</si>
  <si>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</si>
  <si>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</si>
  <si>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</si>
  <si>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</si>
  <si>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</si>
  <si>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</si>
  <si>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</si>
  <si>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</si>
  <si>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</si>
  <si>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</si>
  <si>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</si>
  <si>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</si>
  <si>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</si>
  <si>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</si>
  <si>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</si>
  <si>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</si>
  <si>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</si>
  <si>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</si>
  <si>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</si>
  <si>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</si>
  <si>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</si>
  <si>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</si>
  <si>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</si>
  <si>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</si>
  <si>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</si>
  <si>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</si>
  <si>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</si>
  <si>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</si>
  <si>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</si>
  <si>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</si>
  <si>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</si>
  <si>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</si>
  <si>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</si>
  <si>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</si>
  <si>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</si>
  <si>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</si>
  <si>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</si>
  <si>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</si>
  <si>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</si>
  <si>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</si>
  <si>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</si>
  <si>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</si>
  <si>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</si>
  <si>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</si>
  <si>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</si>
  <si>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</si>
  <si>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</si>
  <si>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</si>
  <si>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</si>
  <si>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</si>
  <si>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</si>
  <si>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</si>
  <si>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</si>
  <si>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</si>
  <si>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</si>
  <si>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</si>
  <si>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</si>
  <si>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</si>
  <si>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</si>
  <si>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</si>
  <si>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</si>
  <si>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</si>
  <si>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</si>
  <si>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</si>
  <si>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</si>
  <si>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</si>
  <si>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</si>
  <si>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</si>
  <si>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</si>
  <si>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</si>
  <si>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</si>
  <si>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</si>
  <si>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</si>
  <si>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</si>
  <si>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</si>
  <si>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</si>
  <si>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</si>
  <si>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</si>
  <si>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</si>
  <si>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</si>
  <si>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</si>
  <si>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</si>
  <si>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</si>
  <si>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</si>
  <si>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</si>
  <si>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</si>
  <si>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</si>
  <si>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</si>
  <si>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</si>
  <si>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</si>
  <si>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</si>
  <si>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</si>
  <si>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</si>
  <si>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</si>
  <si>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</si>
  <si>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</si>
  <si>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</si>
  <si>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</si>
  <si>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</si>
  <si>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</si>
  <si>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</si>
  <si>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</si>
  <si>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</si>
  <si>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</si>
  <si>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</si>
  <si>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</si>
  <si>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</si>
  <si>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</si>
  <si>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</si>
  <si>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</si>
  <si>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</si>
  <si>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</si>
  <si>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</si>
  <si>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</si>
  <si>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</si>
  <si>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</si>
  <si>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</si>
  <si>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</si>
  <si>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</si>
  <si>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</si>
  <si>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</si>
  <si>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</si>
  <si>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</si>
  <si>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</si>
  <si>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</si>
  <si>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</si>
  <si>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</si>
  <si>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</si>
  <si>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</si>
  <si>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</si>
  <si>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</si>
  <si>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</si>
  <si>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</si>
  <si>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</si>
  <si>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</si>
  <si>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</si>
  <si>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</si>
  <si>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</si>
  <si>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</si>
  <si>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</si>
  <si>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</si>
  <si>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</si>
  <si>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</si>
  <si>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</si>
  <si>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</si>
  <si>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</si>
  <si>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</si>
  <si>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</si>
  <si>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</si>
  <si>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</si>
  <si>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</si>
  <si>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</si>
  <si>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</si>
  <si>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</si>
  <si>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</si>
  <si>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</si>
  <si>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</si>
  <si>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</si>
  <si>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</si>
  <si>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</si>
  <si>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</si>
  <si>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</si>
  <si>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</si>
  <si>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</si>
  <si>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</si>
  <si>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</si>
  <si>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</si>
  <si>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</si>
  <si>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</si>
  <si>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</si>
  <si>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</si>
  <si>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</si>
  <si>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</si>
  <si>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</si>
  <si>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</si>
  <si>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</si>
  <si>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</si>
  <si>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</si>
  <si>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</si>
  <si>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</si>
  <si>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</si>
  <si>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</si>
  <si>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</si>
  <si>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</si>
  <si>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</si>
  <si>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</si>
  <si>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</si>
  <si>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</si>
  <si>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</si>
  <si>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</si>
  <si>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</si>
  <si>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</si>
  <si>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</si>
  <si>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</si>
  <si>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</si>
  <si>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</si>
  <si>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</si>
  <si>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</si>
  <si>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</si>
  <si>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</si>
  <si>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</si>
  <si>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</si>
  <si>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</si>
  <si>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</si>
  <si>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</si>
  <si>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</si>
  <si>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</si>
  <si>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</si>
  <si>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</si>
  <si>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</si>
  <si>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</si>
  <si>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</si>
  <si>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</si>
  <si>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</si>
  <si>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</si>
  <si>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</si>
  <si>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</si>
  <si>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</si>
  <si>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</si>
  <si>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</si>
  <si>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</si>
  <si>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</si>
  <si>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</si>
  <si>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</si>
  <si>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</si>
  <si>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</si>
  <si>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</si>
  <si>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</si>
  <si>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</si>
  <si>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</si>
  <si>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</si>
  <si>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</si>
  <si>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</si>
  <si>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</si>
  <si>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</si>
  <si>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</si>
  <si>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</si>
  <si>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</si>
  <si>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</si>
  <si>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</si>
  <si>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</si>
  <si>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</si>
  <si>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</si>
  <si>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</si>
  <si>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</si>
  <si>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</si>
  <si>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</si>
  <si>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</si>
  <si>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</si>
  <si>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</si>
  <si>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</si>
  <si>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</si>
  <si>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</si>
  <si>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</si>
  <si>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</si>
  <si>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</si>
  <si>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</si>
  <si>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</si>
  <si>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</si>
  <si>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</si>
  <si>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</si>
  <si>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</si>
  <si>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</si>
  <si>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</si>
  <si>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</si>
  <si>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</si>
  <si>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</si>
  <si>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</si>
  <si>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</si>
  <si>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</si>
  <si>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</si>
  <si>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</si>
  <si>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</si>
  <si>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</si>
  <si>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</si>
  <si>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Net</t>
  </si>
  <si>
    <t>Source: National Treasury Local Government database</t>
  </si>
  <si>
    <t>Over and under spending of total expenditure as at 30 June 2015 (Preliminary results)</t>
  </si>
  <si>
    <t>Over and under spending of capital expenditure as at 30 June 2015 (Preliminary results)</t>
  </si>
  <si>
    <t>Over and under spending of operating expenditure as at 30 June 2015 (Preliminary results)</t>
  </si>
  <si>
    <t>Analysis of over and under spending of total expenditure as at 30 June 2015 (Preliminary results)</t>
  </si>
  <si>
    <t>Analysis of over and under spending of operating expenditure as at 30 June 2015 (Preliminary results)</t>
  </si>
  <si>
    <t>Analysis of over and under spending of expenditure for 2011/12 to 2014/15</t>
  </si>
  <si>
    <t>Percentage over and under spending of expenditure for 2011/12 to 2014/15</t>
  </si>
  <si>
    <t>Over and under spending of total expenditure per municipality as at 30 June 2015 (Preliminary results)</t>
  </si>
  <si>
    <t>Over and under spending of operating expenditure per municipality as at 30 June 2015 (Preliminary results)</t>
  </si>
  <si>
    <t>Over and under spending of capital expenditure per municipality as at 30 June 2015 (Preliminary results)</t>
  </si>
  <si>
    <t>Summarised over and under spending of capital expenditure as at 30 June 2015 (Preliminary results)</t>
  </si>
  <si>
    <t>of which</t>
  </si>
  <si>
    <t>Total Expenditure</t>
  </si>
  <si>
    <t xml:space="preserve">   Conditional Grant spending</t>
  </si>
  <si>
    <t>Operational expenditure</t>
  </si>
  <si>
    <t>Capital expenditure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</si>
</sst>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"/>
    <numFmt numFmtId="169" formatCode="#,###.0\%"/>
    <numFmt numFmtId="170" formatCode="##,##0_);\(##,##0\);0_)"/>
    <numFmt numFmtId="171" formatCode="#,###.0\%_);\(#,###.0\%\);.0\%_)"/>
    <numFmt numFmtId="172" formatCode="#,###.00"/>
    <numFmt numFmtId="173" formatCode="_(* #,##0_);_(* \(#,##0\);_(* &quot;- &quot;?_);_(@_)"/>
    <numFmt numFmtId="174" formatCode="0.0%;\(0.0%\);_(* &quot;- &quot;?_);_(@_)"/>
    <numFmt numFmtId="175" formatCode="_(* #,##0,_);_(* \(#,##0,\);_(* &quot;- &quot;?_);_(@_)"/>
    <numFmt numFmtId="176" formatCode="##,##0,_);\(##,##0,\);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5" tint="-0.24993999302387238"/>
      </bottom>
    </border>
    <border>
      <left style="thin"/>
      <right>
        <color indexed="63"/>
      </right>
      <top>
        <color indexed="63"/>
      </top>
      <bottom style="thin">
        <color theme="5" tint="-0.24993999302387238"/>
      </bottom>
    </border>
    <border>
      <left style="hair"/>
      <right style="hair"/>
      <top/>
      <bottom style="thin"/>
    </border>
    <border>
      <left style="thin"/>
      <right style="thin"/>
      <top style="thin">
        <color theme="5" tint="-0.24993999302387238"/>
      </top>
      <bottom>
        <color indexed="63"/>
      </bottom>
    </border>
    <border>
      <left style="thin"/>
      <right>
        <color indexed="63"/>
      </right>
      <top style="thin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5" tint="-0.24993999302387238"/>
      </top>
      <bottom>
        <color indexed="63"/>
      </bottom>
    </border>
    <border>
      <left>
        <color indexed="63"/>
      </left>
      <right style="thin"/>
      <top style="thin">
        <color theme="5" tint="-0.24993999302387238"/>
      </top>
      <bottom>
        <color indexed="63"/>
      </bottom>
    </border>
    <border>
      <left style="thin"/>
      <right style="thin"/>
      <top style="thin">
        <color theme="5" tint="-0.24993999302387238"/>
      </top>
      <bottom style="thin"/>
    </border>
    <border>
      <left style="thin"/>
      <right>
        <color indexed="63"/>
      </right>
      <top style="thin">
        <color theme="5" tint="-0.24993999302387238"/>
      </top>
      <bottom style="thin"/>
    </border>
    <border>
      <left>
        <color indexed="63"/>
      </left>
      <right>
        <color indexed="63"/>
      </right>
      <top style="thin">
        <color theme="5" tint="-0.24993999302387238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9" borderId="7" applyNumberFormat="0" applyFont="0" applyAlignment="0" applyProtection="0"/>
    <xf numFmtId="0" fontId="1" fillId="39" borderId="7" applyNumberFormat="0" applyFont="0" applyAlignment="0" applyProtection="0"/>
    <xf numFmtId="0" fontId="44" fillId="34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75" fontId="3" fillId="0" borderId="10" xfId="0" applyNumberFormat="1" applyFont="1" applyFill="1" applyBorder="1" applyAlignment="1" applyProtection="1">
      <alignment/>
      <protection/>
    </xf>
    <xf numFmtId="0" fontId="2" fillId="0" borderId="0" xfId="65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 wrapText="1" indent="1"/>
      <protection/>
    </xf>
    <xf numFmtId="0" fontId="5" fillId="0" borderId="13" xfId="0" applyFont="1" applyBorder="1" applyAlignment="1" applyProtection="1">
      <alignment wrapText="1"/>
      <protection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5" fontId="6" fillId="0" borderId="15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175" fontId="4" fillId="0" borderId="10" xfId="0" applyNumberFormat="1" applyFont="1" applyBorder="1" applyAlignment="1" applyProtection="1">
      <alignment horizontal="right"/>
      <protection/>
    </xf>
    <xf numFmtId="175" fontId="4" fillId="0" borderId="16" xfId="0" applyNumberFormat="1" applyFont="1" applyBorder="1" applyAlignment="1" applyProtection="1">
      <alignment horizontal="right"/>
      <protection/>
    </xf>
    <xf numFmtId="175" fontId="7" fillId="0" borderId="10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 horizontal="left"/>
      <protection/>
    </xf>
    <xf numFmtId="175" fontId="4" fillId="0" borderId="18" xfId="0" applyNumberFormat="1" applyFont="1" applyBorder="1" applyAlignment="1" applyProtection="1">
      <alignment horizontal="right"/>
      <protection/>
    </xf>
    <xf numFmtId="175" fontId="2" fillId="0" borderId="0" xfId="0" applyNumberFormat="1" applyFont="1" applyAlignment="1" applyProtection="1">
      <alignment/>
      <protection/>
    </xf>
    <xf numFmtId="0" fontId="4" fillId="0" borderId="19" xfId="0" applyFont="1" applyBorder="1" applyAlignment="1" applyProtection="1">
      <alignment wrapText="1"/>
      <protection/>
    </xf>
    <xf numFmtId="0" fontId="4" fillId="0" borderId="20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wrapText="1"/>
      <protection/>
    </xf>
    <xf numFmtId="0" fontId="5" fillId="0" borderId="14" xfId="0" applyFont="1" applyBorder="1" applyAlignment="1" applyProtection="1">
      <alignment horizontal="left" wrapText="1" indent="1"/>
      <protection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24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right"/>
      <protection/>
    </xf>
    <xf numFmtId="175" fontId="4" fillId="0" borderId="25" xfId="0" applyNumberFormat="1" applyFont="1" applyBorder="1" applyAlignment="1" applyProtection="1">
      <alignment horizontal="center"/>
      <protection/>
    </xf>
    <xf numFmtId="175" fontId="4" fillId="0" borderId="26" xfId="0" applyNumberFormat="1" applyFont="1" applyBorder="1" applyAlignment="1" applyProtection="1">
      <alignment horizontal="center"/>
      <protection/>
    </xf>
    <xf numFmtId="175" fontId="2" fillId="0" borderId="13" xfId="0" applyNumberFormat="1" applyFont="1" applyBorder="1" applyAlignment="1" applyProtection="1">
      <alignment/>
      <protection/>
    </xf>
    <xf numFmtId="175" fontId="2" fillId="0" borderId="23" xfId="0" applyNumberFormat="1" applyFont="1" applyBorder="1" applyAlignment="1" applyProtection="1">
      <alignment/>
      <protection/>
    </xf>
    <xf numFmtId="175" fontId="2" fillId="0" borderId="24" xfId="0" applyNumberFormat="1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right"/>
      <protection/>
    </xf>
    <xf numFmtId="175" fontId="7" fillId="0" borderId="15" xfId="0" applyNumberFormat="1" applyFont="1" applyFill="1" applyBorder="1" applyAlignment="1" applyProtection="1">
      <alignment/>
      <protection/>
    </xf>
    <xf numFmtId="0" fontId="48" fillId="0" borderId="0" xfId="65" applyFont="1" applyAlignment="1" applyProtection="1">
      <alignment wrapText="1"/>
      <protection/>
    </xf>
    <xf numFmtId="0" fontId="48" fillId="0" borderId="11" xfId="65" applyFont="1" applyBorder="1" applyAlignment="1" applyProtection="1">
      <alignment wrapText="1"/>
      <protection/>
    </xf>
    <xf numFmtId="0" fontId="48" fillId="0" borderId="15" xfId="65" applyFont="1" applyBorder="1" applyAlignment="1" applyProtection="1">
      <alignment wrapText="1"/>
      <protection/>
    </xf>
    <xf numFmtId="0" fontId="2" fillId="0" borderId="13" xfId="65" applyFont="1" applyBorder="1" applyProtection="1">
      <alignment/>
      <protection/>
    </xf>
    <xf numFmtId="0" fontId="2" fillId="0" borderId="0" xfId="65" applyFont="1" applyProtection="1">
      <alignment/>
      <protection/>
    </xf>
    <xf numFmtId="0" fontId="49" fillId="0" borderId="13" xfId="65" applyFont="1" applyBorder="1" applyAlignment="1" applyProtection="1">
      <alignment wrapText="1"/>
      <protection/>
    </xf>
    <xf numFmtId="0" fontId="49" fillId="0" borderId="15" xfId="65" applyFont="1" applyBorder="1" applyAlignment="1" applyProtection="1">
      <alignment wrapText="1"/>
      <protection/>
    </xf>
    <xf numFmtId="175" fontId="49" fillId="0" borderId="13" xfId="65" applyNumberFormat="1" applyFont="1" applyBorder="1" applyAlignment="1" applyProtection="1">
      <alignment horizontal="right" wrapText="1"/>
      <protection/>
    </xf>
    <xf numFmtId="175" fontId="49" fillId="0" borderId="15" xfId="65" applyNumberFormat="1" applyFont="1" applyBorder="1" applyAlignment="1" applyProtection="1">
      <alignment horizontal="right" wrapText="1"/>
      <protection/>
    </xf>
    <xf numFmtId="0" fontId="2" fillId="0" borderId="13" xfId="65" applyFont="1" applyBorder="1" applyAlignment="1" applyProtection="1">
      <alignment horizontal="center"/>
      <protection/>
    </xf>
    <xf numFmtId="0" fontId="48" fillId="0" borderId="13" xfId="65" applyFont="1" applyBorder="1" applyAlignment="1" applyProtection="1">
      <alignment wrapText="1"/>
      <protection/>
    </xf>
    <xf numFmtId="0" fontId="49" fillId="0" borderId="13" xfId="65" applyFont="1" applyBorder="1" applyAlignment="1" applyProtection="1">
      <alignment horizontal="center" wrapText="1"/>
      <protection/>
    </xf>
    <xf numFmtId="0" fontId="48" fillId="0" borderId="0" xfId="65" applyFont="1" applyProtection="1">
      <alignment/>
      <protection/>
    </xf>
    <xf numFmtId="0" fontId="48" fillId="0" borderId="10" xfId="65" applyFont="1" applyBorder="1" applyProtection="1">
      <alignment/>
      <protection/>
    </xf>
    <xf numFmtId="0" fontId="48" fillId="0" borderId="10" xfId="65" applyFont="1" applyBorder="1" applyAlignment="1" applyProtection="1">
      <alignment horizontal="center"/>
      <protection/>
    </xf>
    <xf numFmtId="0" fontId="8" fillId="0" borderId="0" xfId="0" applyFont="1" applyAlignment="1" applyProtection="1">
      <alignment wrapText="1"/>
      <protection/>
    </xf>
    <xf numFmtId="0" fontId="50" fillId="0" borderId="0" xfId="65" applyFont="1" applyAlignment="1" applyProtection="1">
      <alignment wrapText="1"/>
      <protection/>
    </xf>
    <xf numFmtId="0" fontId="0" fillId="0" borderId="0" xfId="65" applyFont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20" xfId="0" applyFont="1" applyBorder="1" applyAlignment="1" applyProtection="1">
      <alignment horizontal="center"/>
      <protection/>
    </xf>
    <xf numFmtId="174" fontId="6" fillId="0" borderId="20" xfId="0" applyNumberFormat="1" applyFont="1" applyFill="1" applyBorder="1" applyAlignment="1" applyProtection="1">
      <alignment horizontal="center"/>
      <protection/>
    </xf>
    <xf numFmtId="174" fontId="6" fillId="0" borderId="13" xfId="0" applyNumberFormat="1" applyFont="1" applyFill="1" applyBorder="1" applyAlignment="1" applyProtection="1">
      <alignment horizontal="center"/>
      <protection/>
    </xf>
    <xf numFmtId="174" fontId="7" fillId="0" borderId="17" xfId="0" applyNumberFormat="1" applyFont="1" applyFill="1" applyBorder="1" applyAlignment="1" applyProtection="1">
      <alignment horizontal="center"/>
      <protection/>
    </xf>
    <xf numFmtId="174" fontId="7" fillId="0" borderId="10" xfId="0" applyNumberFormat="1" applyFont="1" applyFill="1" applyBorder="1" applyAlignment="1" applyProtection="1">
      <alignment horizontal="center"/>
      <protection/>
    </xf>
    <xf numFmtId="174" fontId="7" fillId="0" borderId="18" xfId="0" applyNumberFormat="1" applyFont="1" applyFill="1" applyBorder="1" applyAlignment="1" applyProtection="1">
      <alignment horizontal="center"/>
      <protection/>
    </xf>
    <xf numFmtId="174" fontId="7" fillId="0" borderId="16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48" fillId="0" borderId="11" xfId="65" applyFont="1" applyBorder="1" applyAlignment="1" applyProtection="1">
      <alignment horizontal="center" wrapText="1"/>
      <protection/>
    </xf>
    <xf numFmtId="0" fontId="48" fillId="0" borderId="15" xfId="65" applyFont="1" applyBorder="1" applyAlignment="1" applyProtection="1">
      <alignment horizontal="center" wrapText="1"/>
      <protection/>
    </xf>
    <xf numFmtId="0" fontId="2" fillId="0" borderId="0" xfId="65" applyFont="1" applyAlignment="1" applyProtection="1">
      <alignment horizontal="center"/>
      <protection/>
    </xf>
    <xf numFmtId="0" fontId="2" fillId="0" borderId="0" xfId="65" applyFont="1" applyAlignment="1">
      <alignment horizontal="center"/>
      <protection/>
    </xf>
    <xf numFmtId="0" fontId="48" fillId="0" borderId="10" xfId="65" applyFont="1" applyBorder="1" applyAlignment="1" applyProtection="1">
      <alignment horizontal="center" wrapText="1"/>
      <protection/>
    </xf>
    <xf numFmtId="0" fontId="48" fillId="0" borderId="15" xfId="65" applyFont="1" applyBorder="1" applyAlignment="1" applyProtection="1">
      <alignment horizontal="center" vertical="top" wrapText="1"/>
      <protection/>
    </xf>
    <xf numFmtId="171" fontId="49" fillId="0" borderId="13" xfId="65" applyNumberFormat="1" applyFont="1" applyBorder="1" applyAlignment="1" applyProtection="1">
      <alignment horizontal="center" wrapText="1"/>
      <protection/>
    </xf>
    <xf numFmtId="171" fontId="49" fillId="0" borderId="15" xfId="65" applyNumberFormat="1" applyFont="1" applyBorder="1" applyAlignment="1" applyProtection="1">
      <alignment horizontal="center" wrapText="1"/>
      <protection/>
    </xf>
    <xf numFmtId="0" fontId="8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 horizontal="center"/>
      <protection/>
    </xf>
    <xf numFmtId="174" fontId="7" fillId="0" borderId="15" xfId="0" applyNumberFormat="1" applyFont="1" applyFill="1" applyBorder="1" applyAlignment="1" applyProtection="1">
      <alignment horizontal="center"/>
      <protection/>
    </xf>
    <xf numFmtId="174" fontId="7" fillId="0" borderId="13" xfId="0" applyNumberFormat="1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174" fontId="6" fillId="0" borderId="14" xfId="0" applyNumberFormat="1" applyFont="1" applyFill="1" applyBorder="1" applyAlignment="1" applyProtection="1">
      <alignment horizontal="center"/>
      <protection/>
    </xf>
    <xf numFmtId="174" fontId="7" fillId="0" borderId="28" xfId="0" applyNumberFormat="1" applyFont="1" applyFill="1" applyBorder="1" applyAlignment="1" applyProtection="1">
      <alignment horizontal="center"/>
      <protection/>
    </xf>
    <xf numFmtId="175" fontId="4" fillId="0" borderId="0" xfId="0" applyNumberFormat="1" applyFont="1" applyBorder="1" applyAlignment="1" applyProtection="1">
      <alignment horizontal="right"/>
      <protection/>
    </xf>
    <xf numFmtId="174" fontId="7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175" fontId="7" fillId="0" borderId="20" xfId="0" applyNumberFormat="1" applyFont="1" applyFill="1" applyBorder="1" applyAlignment="1" applyProtection="1">
      <alignment/>
      <protection/>
    </xf>
    <xf numFmtId="174" fontId="7" fillId="0" borderId="14" xfId="0" applyNumberFormat="1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75" fontId="7" fillId="0" borderId="13" xfId="0" applyNumberFormat="1" applyFont="1" applyFill="1" applyBorder="1" applyAlignment="1" applyProtection="1">
      <alignment/>
      <protection/>
    </xf>
    <xf numFmtId="175" fontId="4" fillId="0" borderId="20" xfId="0" applyNumberFormat="1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 horizontal="center"/>
      <protection/>
    </xf>
    <xf numFmtId="175" fontId="5" fillId="0" borderId="19" xfId="0" applyNumberFormat="1" applyFont="1" applyBorder="1" applyAlignment="1" applyProtection="1">
      <alignment horizontal="right"/>
      <protection/>
    </xf>
    <xf numFmtId="175" fontId="5" fillId="0" borderId="0" xfId="0" applyNumberFormat="1" applyFont="1" applyBorder="1" applyAlignment="1" applyProtection="1">
      <alignment horizontal="right"/>
      <protection/>
    </xf>
    <xf numFmtId="174" fontId="6" fillId="0" borderId="0" xfId="0" applyNumberFormat="1" applyFont="1" applyFill="1" applyBorder="1" applyAlignment="1" applyProtection="1">
      <alignment horizontal="center"/>
      <protection/>
    </xf>
    <xf numFmtId="175" fontId="6" fillId="0" borderId="19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 applyProtection="1">
      <alignment/>
      <protection/>
    </xf>
    <xf numFmtId="174" fontId="6" fillId="0" borderId="12" xfId="0" applyNumberFormat="1" applyFont="1" applyFill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175" fontId="5" fillId="0" borderId="20" xfId="0" applyNumberFormat="1" applyFont="1" applyBorder="1" applyAlignment="1" applyProtection="1">
      <alignment horizontal="right"/>
      <protection/>
    </xf>
    <xf numFmtId="175" fontId="6" fillId="0" borderId="20" xfId="0" applyNumberFormat="1" applyFont="1" applyFill="1" applyBorder="1" applyAlignment="1" applyProtection="1">
      <alignment/>
      <protection/>
    </xf>
    <xf numFmtId="174" fontId="6" fillId="0" borderId="19" xfId="0" applyNumberFormat="1" applyFont="1" applyFill="1" applyBorder="1" applyAlignment="1" applyProtection="1">
      <alignment horizontal="center"/>
      <protection/>
    </xf>
    <xf numFmtId="174" fontId="7" fillId="0" borderId="20" xfId="0" applyNumberFormat="1" applyFont="1" applyFill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left"/>
      <protection/>
    </xf>
    <xf numFmtId="174" fontId="6" fillId="0" borderId="3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75" fontId="2" fillId="0" borderId="0" xfId="0" applyNumberFormat="1" applyFont="1" applyBorder="1" applyAlignment="1" applyProtection="1">
      <alignment/>
      <protection/>
    </xf>
    <xf numFmtId="0" fontId="10" fillId="0" borderId="3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center"/>
      <protection/>
    </xf>
    <xf numFmtId="175" fontId="5" fillId="0" borderId="32" xfId="66" applyNumberFormat="1" applyFont="1" applyBorder="1" applyAlignment="1" applyProtection="1">
      <alignment horizontal="right"/>
      <protection/>
    </xf>
    <xf numFmtId="175" fontId="5" fillId="0" borderId="31" xfId="66" applyNumberFormat="1" applyFont="1" applyBorder="1" applyAlignment="1" applyProtection="1">
      <alignment horizontal="right"/>
      <protection/>
    </xf>
    <xf numFmtId="174" fontId="6" fillId="0" borderId="31" xfId="66" applyNumberFormat="1" applyFont="1" applyFill="1" applyBorder="1" applyAlignment="1" applyProtection="1">
      <alignment horizontal="center"/>
      <protection/>
    </xf>
    <xf numFmtId="175" fontId="6" fillId="0" borderId="32" xfId="66" applyNumberFormat="1" applyFont="1" applyFill="1" applyBorder="1" applyProtection="1">
      <alignment/>
      <protection/>
    </xf>
    <xf numFmtId="174" fontId="6" fillId="0" borderId="32" xfId="66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9" fontId="5" fillId="0" borderId="32" xfId="71" applyFont="1" applyBorder="1" applyAlignment="1" applyProtection="1">
      <alignment horizontal="right"/>
      <protection/>
    </xf>
    <xf numFmtId="176" fontId="4" fillId="0" borderId="33" xfId="65" applyNumberFormat="1" applyFont="1" applyBorder="1" applyAlignment="1">
      <alignment horizont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0" fontId="4" fillId="0" borderId="15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vertical="top" wrapText="1"/>
      <protection/>
    </xf>
    <xf numFmtId="0" fontId="4" fillId="0" borderId="36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0" borderId="37" xfId="0" applyFont="1" applyBorder="1" applyAlignment="1" applyProtection="1">
      <alignment horizontal="center" vertical="top" wrapText="1"/>
      <protection/>
    </xf>
    <xf numFmtId="0" fontId="4" fillId="0" borderId="38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39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40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left" wrapText="1"/>
      <protection/>
    </xf>
    <xf numFmtId="0" fontId="4" fillId="0" borderId="28" xfId="0" applyFont="1" applyBorder="1" applyAlignment="1" applyProtection="1">
      <alignment horizontal="left" wrapText="1"/>
      <protection/>
    </xf>
    <xf numFmtId="0" fontId="50" fillId="0" borderId="0" xfId="65" applyFont="1" applyAlignment="1" applyProtection="1">
      <alignment horizontal="left" wrapText="1"/>
      <protection/>
    </xf>
    <xf numFmtId="0" fontId="48" fillId="0" borderId="11" xfId="65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21" xfId="0" applyFont="1" applyBorder="1" applyAlignment="1" applyProtection="1">
      <alignment horizontal="center" vertical="top" wrapText="1"/>
      <protection/>
    </xf>
    <xf numFmtId="0" fontId="4" fillId="0" borderId="41" xfId="0" applyFont="1" applyBorder="1" applyAlignment="1" applyProtection="1">
      <alignment horizontal="center" vertical="top" wrapText="1"/>
      <protection/>
    </xf>
    <xf numFmtId="0" fontId="4" fillId="0" borderId="22" xfId="0" applyFont="1" applyBorder="1" applyAlignment="1" applyProtection="1">
      <alignment horizontal="center" vertical="top" wrapText="1"/>
      <protection/>
    </xf>
    <xf numFmtId="0" fontId="4" fillId="0" borderId="42" xfId="0" applyFont="1" applyBorder="1" applyAlignment="1" applyProtection="1">
      <alignment horizontal="center" vertical="top" wrapText="1"/>
      <protection/>
    </xf>
  </cellXfs>
  <cellStyles count="6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6" xfId="39"/>
    <cellStyle name="60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showGridLines="0" tabSelected="1" zoomScalePageLayoutView="0" workbookViewId="0" topLeftCell="A1">
      <selection activeCell="I14" sqref="I14:J14"/>
    </sheetView>
  </sheetViews>
  <sheetFormatPr defaultColWidth="9.140625" defaultRowHeight="12.75"/>
  <cols>
    <col min="1" max="1" width="1.1484375" style="4" customWidth="1"/>
    <col min="2" max="2" width="19.421875" style="4" customWidth="1"/>
    <col min="3" max="3" width="5.57421875" style="70" customWidth="1"/>
    <col min="4" max="6" width="10.7109375" style="4" customWidth="1"/>
    <col min="7" max="8" width="10.7109375" style="70" customWidth="1"/>
    <col min="9" max="10" width="10.7109375" style="4" customWidth="1"/>
    <col min="11" max="12" width="10.7109375" style="70" customWidth="1"/>
    <col min="13" max="16384" width="9.140625" style="4" customWidth="1"/>
  </cols>
  <sheetData>
    <row r="1" spans="1:12" ht="15.75" customHeight="1">
      <c r="A1" s="62"/>
      <c r="B1" s="136" t="s">
        <v>678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30" customHeight="1">
      <c r="A2" s="5"/>
      <c r="B2" s="138" t="s">
        <v>0</v>
      </c>
      <c r="C2" s="140" t="s">
        <v>1</v>
      </c>
      <c r="D2" s="142" t="s">
        <v>2</v>
      </c>
      <c r="E2" s="142" t="s">
        <v>3</v>
      </c>
      <c r="F2" s="144" t="s">
        <v>4</v>
      </c>
      <c r="G2" s="146" t="s">
        <v>5</v>
      </c>
      <c r="H2" s="142" t="s">
        <v>6</v>
      </c>
      <c r="I2" s="142" t="s">
        <v>7</v>
      </c>
      <c r="J2" s="142" t="s">
        <v>8</v>
      </c>
      <c r="K2" s="142" t="s">
        <v>9</v>
      </c>
      <c r="L2" s="142" t="s">
        <v>10</v>
      </c>
    </row>
    <row r="3" spans="1:12" ht="30" customHeight="1">
      <c r="A3" s="5"/>
      <c r="B3" s="139"/>
      <c r="C3" s="141"/>
      <c r="D3" s="143"/>
      <c r="E3" s="143"/>
      <c r="F3" s="145"/>
      <c r="G3" s="147"/>
      <c r="H3" s="143"/>
      <c r="I3" s="143"/>
      <c r="J3" s="143"/>
      <c r="K3" s="143"/>
      <c r="L3" s="143"/>
    </row>
    <row r="4" spans="1:12" ht="12.75">
      <c r="A4" s="5"/>
      <c r="B4" s="8" t="s">
        <v>11</v>
      </c>
      <c r="C4" s="65"/>
      <c r="D4" s="9"/>
      <c r="E4" s="9"/>
      <c r="F4" s="10"/>
      <c r="G4" s="71"/>
      <c r="H4" s="65"/>
      <c r="I4" s="9"/>
      <c r="J4" s="9"/>
      <c r="K4" s="65"/>
      <c r="L4" s="65"/>
    </row>
    <row r="5" spans="1:12" ht="12.75">
      <c r="A5" s="1"/>
      <c r="B5" s="11" t="s">
        <v>12</v>
      </c>
      <c r="C5" s="66" t="s">
        <v>13</v>
      </c>
      <c r="D5" s="13">
        <v>31944890392</v>
      </c>
      <c r="E5" s="13">
        <v>33666548138</v>
      </c>
      <c r="F5" s="14">
        <v>28494236620</v>
      </c>
      <c r="G5" s="72">
        <f>IF($D5=0,0,$F5/$D5)</f>
        <v>0.8919810420490861</v>
      </c>
      <c r="H5" s="73">
        <f>IF($E5=0,0,$F5/$E5)</f>
        <v>0.8463664437233491</v>
      </c>
      <c r="I5" s="13">
        <v>-674920941</v>
      </c>
      <c r="J5" s="13">
        <v>5847232459</v>
      </c>
      <c r="K5" s="73">
        <f>IF($E5=0,0,$I5/$E5)</f>
        <v>-0.0200472272427064</v>
      </c>
      <c r="L5" s="73">
        <f>IF($E5=0,0,$J5/$E5)</f>
        <v>0.1736807835193573</v>
      </c>
    </row>
    <row r="6" spans="1:12" ht="12.75">
      <c r="A6" s="1"/>
      <c r="B6" s="11" t="s">
        <v>14</v>
      </c>
      <c r="C6" s="66" t="s">
        <v>15</v>
      </c>
      <c r="D6" s="13">
        <v>17816740990</v>
      </c>
      <c r="E6" s="13">
        <v>17897576715</v>
      </c>
      <c r="F6" s="14">
        <v>14281423869</v>
      </c>
      <c r="G6" s="72">
        <f>IF($D6=0,0,$F6/$D6)</f>
        <v>0.8015732999102211</v>
      </c>
      <c r="H6" s="73">
        <f>IF($E6=0,0,$F6/$E6)</f>
        <v>0.7979529349931885</v>
      </c>
      <c r="I6" s="13">
        <v>-75979851</v>
      </c>
      <c r="J6" s="13">
        <v>3692132697</v>
      </c>
      <c r="K6" s="73">
        <f>IF($E6=0,0,$I6/$E6)</f>
        <v>-0.004245259132557377</v>
      </c>
      <c r="L6" s="73">
        <f>IF($E6=0,0,$J6/$E6)</f>
        <v>0.20629232413936882</v>
      </c>
    </row>
    <row r="7" spans="1:12" ht="12.75">
      <c r="A7" s="1"/>
      <c r="B7" s="11" t="s">
        <v>16</v>
      </c>
      <c r="C7" s="66" t="s">
        <v>17</v>
      </c>
      <c r="D7" s="13">
        <v>119421157334</v>
      </c>
      <c r="E7" s="13">
        <v>123314470607</v>
      </c>
      <c r="F7" s="14">
        <v>114531856824</v>
      </c>
      <c r="G7" s="72">
        <f aca="true" t="shared" si="0" ref="G7:G14">IF($D7=0,0,$F7/$D7)</f>
        <v>0.959058339249506</v>
      </c>
      <c r="H7" s="73">
        <f aca="true" t="shared" si="1" ref="H7:H14">IF($E7=0,0,$F7/$E7)</f>
        <v>0.9287787253209726</v>
      </c>
      <c r="I7" s="13">
        <v>-163437326</v>
      </c>
      <c r="J7" s="13">
        <v>8946051109</v>
      </c>
      <c r="K7" s="73">
        <f aca="true" t="shared" si="2" ref="K7:K14">IF($E7=0,0,$I7/$E7)</f>
        <v>-0.001325370211585877</v>
      </c>
      <c r="L7" s="73">
        <f aca="true" t="shared" si="3" ref="L7:L14">IF($E7=0,0,$J7/$E7)</f>
        <v>0.0725466448906133</v>
      </c>
    </row>
    <row r="8" spans="1:12" ht="12.75">
      <c r="A8" s="1"/>
      <c r="B8" s="11" t="s">
        <v>18</v>
      </c>
      <c r="C8" s="66" t="s">
        <v>19</v>
      </c>
      <c r="D8" s="13">
        <v>59559850527</v>
      </c>
      <c r="E8" s="13">
        <v>61117795537</v>
      </c>
      <c r="F8" s="14">
        <v>56444715316</v>
      </c>
      <c r="G8" s="72">
        <f t="shared" si="0"/>
        <v>0.9476973970982713</v>
      </c>
      <c r="H8" s="73">
        <f t="shared" si="1"/>
        <v>0.9235397779003502</v>
      </c>
      <c r="I8" s="13">
        <v>-465103901</v>
      </c>
      <c r="J8" s="13">
        <v>5138184122</v>
      </c>
      <c r="K8" s="73">
        <f t="shared" si="2"/>
        <v>-0.0076099587184624735</v>
      </c>
      <c r="L8" s="73">
        <f t="shared" si="3"/>
        <v>0.08407018081811218</v>
      </c>
    </row>
    <row r="9" spans="1:12" ht="12.75">
      <c r="A9" s="1"/>
      <c r="B9" s="11" t="s">
        <v>20</v>
      </c>
      <c r="C9" s="66" t="s">
        <v>21</v>
      </c>
      <c r="D9" s="13">
        <v>17720375549</v>
      </c>
      <c r="E9" s="13">
        <v>18679327462</v>
      </c>
      <c r="F9" s="14">
        <v>13344966472</v>
      </c>
      <c r="G9" s="72">
        <f t="shared" si="0"/>
        <v>0.753085984836991</v>
      </c>
      <c r="H9" s="73">
        <f t="shared" si="1"/>
        <v>0.7144243548997213</v>
      </c>
      <c r="I9" s="13">
        <v>-4063765</v>
      </c>
      <c r="J9" s="13">
        <v>5338424755</v>
      </c>
      <c r="K9" s="73">
        <f t="shared" si="2"/>
        <v>-0.00021755413883433743</v>
      </c>
      <c r="L9" s="73">
        <f t="shared" si="3"/>
        <v>0.28579319923911295</v>
      </c>
    </row>
    <row r="10" spans="1:12" ht="12.75">
      <c r="A10" s="1"/>
      <c r="B10" s="11" t="s">
        <v>22</v>
      </c>
      <c r="C10" s="66" t="s">
        <v>23</v>
      </c>
      <c r="D10" s="13">
        <v>16592423894</v>
      </c>
      <c r="E10" s="13">
        <v>16460527099</v>
      </c>
      <c r="F10" s="14">
        <v>13207564108</v>
      </c>
      <c r="G10" s="72">
        <f t="shared" si="0"/>
        <v>0.7959996798765488</v>
      </c>
      <c r="H10" s="73">
        <f t="shared" si="1"/>
        <v>0.80237795719205</v>
      </c>
      <c r="I10" s="13">
        <v>-230552247</v>
      </c>
      <c r="J10" s="13">
        <v>3483515238</v>
      </c>
      <c r="K10" s="73">
        <f t="shared" si="2"/>
        <v>-0.014006370853944669</v>
      </c>
      <c r="L10" s="73">
        <f t="shared" si="3"/>
        <v>0.21162841366189472</v>
      </c>
    </row>
    <row r="11" spans="1:12" ht="12.75">
      <c r="A11" s="1"/>
      <c r="B11" s="11" t="s">
        <v>24</v>
      </c>
      <c r="C11" s="66" t="s">
        <v>25</v>
      </c>
      <c r="D11" s="13">
        <v>16597002978</v>
      </c>
      <c r="E11" s="13">
        <v>17288251064</v>
      </c>
      <c r="F11" s="14">
        <v>14710115723</v>
      </c>
      <c r="G11" s="72">
        <f t="shared" si="0"/>
        <v>0.8863115673654367</v>
      </c>
      <c r="H11" s="73">
        <f t="shared" si="1"/>
        <v>0.8508735596529743</v>
      </c>
      <c r="I11" s="13">
        <v>-281887586</v>
      </c>
      <c r="J11" s="13">
        <v>2860022927</v>
      </c>
      <c r="K11" s="73">
        <f t="shared" si="2"/>
        <v>-0.016305153422198126</v>
      </c>
      <c r="L11" s="73">
        <f t="shared" si="3"/>
        <v>0.16543159376922384</v>
      </c>
    </row>
    <row r="12" spans="1:12" ht="12.75">
      <c r="A12" s="1"/>
      <c r="B12" s="11" t="s">
        <v>26</v>
      </c>
      <c r="C12" s="66" t="s">
        <v>27</v>
      </c>
      <c r="D12" s="13">
        <v>7068202383</v>
      </c>
      <c r="E12" s="13">
        <v>7134323529</v>
      </c>
      <c r="F12" s="14">
        <v>5733171073</v>
      </c>
      <c r="G12" s="72">
        <f t="shared" si="0"/>
        <v>0.8111215217590636</v>
      </c>
      <c r="H12" s="73">
        <f t="shared" si="1"/>
        <v>0.8036040207169585</v>
      </c>
      <c r="I12" s="13">
        <v>-17640298</v>
      </c>
      <c r="J12" s="13">
        <v>1418792754</v>
      </c>
      <c r="K12" s="73">
        <f t="shared" si="2"/>
        <v>-0.0024725957448235593</v>
      </c>
      <c r="L12" s="73">
        <f t="shared" si="3"/>
        <v>0.19886857502786512</v>
      </c>
    </row>
    <row r="13" spans="1:12" ht="12.75">
      <c r="A13" s="1"/>
      <c r="B13" s="11" t="s">
        <v>28</v>
      </c>
      <c r="C13" s="66" t="s">
        <v>29</v>
      </c>
      <c r="D13" s="13">
        <v>50127769857</v>
      </c>
      <c r="E13" s="13">
        <v>51772856171</v>
      </c>
      <c r="F13" s="14">
        <v>45014578898</v>
      </c>
      <c r="G13" s="72">
        <f t="shared" si="0"/>
        <v>0.8979968394048558</v>
      </c>
      <c r="H13" s="73">
        <f t="shared" si="1"/>
        <v>0.8694629237630205</v>
      </c>
      <c r="I13" s="15">
        <v>-988143</v>
      </c>
      <c r="J13" s="15">
        <v>6759265416</v>
      </c>
      <c r="K13" s="73">
        <f t="shared" si="2"/>
        <v>-1.9086121050310095E-05</v>
      </c>
      <c r="L13" s="73">
        <f t="shared" si="3"/>
        <v>0.13055616235802978</v>
      </c>
    </row>
    <row r="14" spans="1:12" ht="12.75">
      <c r="A14" s="16"/>
      <c r="B14" s="17" t="s">
        <v>675</v>
      </c>
      <c r="C14" s="67"/>
      <c r="D14" s="18">
        <f>SUM(D5:D13)</f>
        <v>336848413904</v>
      </c>
      <c r="E14" s="18">
        <f>SUM(E5:E13)</f>
        <v>347331676322</v>
      </c>
      <c r="F14" s="19">
        <f>SUM(F5:F13)</f>
        <v>305762628903</v>
      </c>
      <c r="G14" s="74">
        <f t="shared" si="0"/>
        <v>0.9077158041484521</v>
      </c>
      <c r="H14" s="75">
        <f t="shared" si="1"/>
        <v>0.8803188702533924</v>
      </c>
      <c r="I14" s="20">
        <f>SUM(I5:I13)</f>
        <v>-1914574058</v>
      </c>
      <c r="J14" s="20">
        <f>SUM(J5:J13)</f>
        <v>43483621477</v>
      </c>
      <c r="K14" s="75">
        <f t="shared" si="2"/>
        <v>-0.005512235677073865</v>
      </c>
      <c r="L14" s="75">
        <f t="shared" si="3"/>
        <v>0.12519336542368148</v>
      </c>
    </row>
    <row r="15" spans="1:12" ht="12.75">
      <c r="A15" s="1"/>
      <c r="B15" s="21"/>
      <c r="C15" s="68"/>
      <c r="D15" s="22"/>
      <c r="E15" s="22"/>
      <c r="F15" s="22"/>
      <c r="G15" s="76"/>
      <c r="H15" s="77" t="s">
        <v>676</v>
      </c>
      <c r="I15" s="135">
        <f>SUM(I14:J14)</f>
        <v>41569047419</v>
      </c>
      <c r="J15" s="135"/>
      <c r="K15" s="74"/>
      <c r="L15" s="77"/>
    </row>
    <row r="16" spans="1:38" ht="11.25">
      <c r="A16" s="1"/>
      <c r="B16" s="78" t="s">
        <v>677</v>
      </c>
      <c r="C16" s="69"/>
      <c r="D16" s="23"/>
      <c r="E16" s="23"/>
      <c r="F16" s="23"/>
      <c r="G16" s="69"/>
      <c r="H16" s="69"/>
      <c r="I16" s="23"/>
      <c r="J16" s="23"/>
      <c r="K16" s="69"/>
      <c r="L16" s="6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1.25">
      <c r="A17" s="1"/>
      <c r="B17" s="1"/>
      <c r="C17" s="69"/>
      <c r="D17" s="23"/>
      <c r="E17" s="23"/>
      <c r="F17" s="23"/>
      <c r="G17" s="69"/>
      <c r="H17" s="69"/>
      <c r="I17" s="23"/>
      <c r="J17" s="23"/>
      <c r="K17" s="69"/>
      <c r="L17" s="6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1.25">
      <c r="A18" s="1"/>
      <c r="B18" s="1"/>
      <c r="C18" s="69"/>
      <c r="D18" s="1"/>
      <c r="E18" s="1"/>
      <c r="F18" s="1"/>
      <c r="G18" s="69"/>
      <c r="H18" s="69"/>
      <c r="I18" s="1"/>
      <c r="J18" s="1"/>
      <c r="K18" s="69"/>
      <c r="L18" s="6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1.25">
      <c r="A19" s="1"/>
      <c r="B19" s="1"/>
      <c r="C19" s="69"/>
      <c r="D19" s="1"/>
      <c r="E19" s="1"/>
      <c r="F19" s="1"/>
      <c r="G19" s="69"/>
      <c r="H19" s="69"/>
      <c r="I19" s="1"/>
      <c r="J19" s="1"/>
      <c r="K19" s="69"/>
      <c r="L19" s="6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1.25">
      <c r="A20" s="1"/>
      <c r="B20" s="1"/>
      <c r="C20" s="69"/>
      <c r="D20" s="1"/>
      <c r="E20" s="1"/>
      <c r="F20" s="1"/>
      <c r="G20" s="69"/>
      <c r="H20" s="69"/>
      <c r="I20" s="1"/>
      <c r="J20" s="1"/>
      <c r="K20" s="69"/>
      <c r="L20" s="6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1.25">
      <c r="A21" s="1"/>
      <c r="B21" s="1"/>
      <c r="C21" s="69"/>
      <c r="D21" s="1"/>
      <c r="E21" s="1"/>
      <c r="F21" s="1"/>
      <c r="G21" s="69"/>
      <c r="H21" s="69"/>
      <c r="I21" s="1"/>
      <c r="J21" s="1"/>
      <c r="K21" s="69"/>
      <c r="L21" s="6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1.25">
      <c r="A22" s="1"/>
      <c r="B22" s="1"/>
      <c r="C22" s="69"/>
      <c r="D22" s="1"/>
      <c r="E22" s="1"/>
      <c r="F22" s="1"/>
      <c r="G22" s="69"/>
      <c r="H22" s="69"/>
      <c r="I22" s="1"/>
      <c r="J22" s="1"/>
      <c r="K22" s="69"/>
      <c r="L22" s="6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1.25">
      <c r="A23" s="1"/>
      <c r="B23" s="1"/>
      <c r="C23" s="69"/>
      <c r="D23" s="1"/>
      <c r="E23" s="1"/>
      <c r="F23" s="1"/>
      <c r="G23" s="69"/>
      <c r="H23" s="69"/>
      <c r="I23" s="1"/>
      <c r="J23" s="1"/>
      <c r="K23" s="69"/>
      <c r="L23" s="6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1.25">
      <c r="A24" s="1"/>
      <c r="B24" s="1"/>
      <c r="C24" s="69"/>
      <c r="D24" s="1"/>
      <c r="E24" s="1"/>
      <c r="F24" s="1"/>
      <c r="G24" s="69"/>
      <c r="H24" s="69"/>
      <c r="I24" s="1"/>
      <c r="J24" s="1"/>
      <c r="K24" s="69"/>
      <c r="L24" s="6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1.25">
      <c r="A25" s="1"/>
      <c r="B25" s="1"/>
      <c r="C25" s="69"/>
      <c r="D25" s="1"/>
      <c r="E25" s="1"/>
      <c r="F25" s="1"/>
      <c r="G25" s="69"/>
      <c r="H25" s="69"/>
      <c r="I25" s="1"/>
      <c r="J25" s="1"/>
      <c r="K25" s="69"/>
      <c r="L25" s="6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1.25">
      <c r="A26" s="1"/>
      <c r="B26" s="1"/>
      <c r="C26" s="69"/>
      <c r="D26" s="1"/>
      <c r="E26" s="1"/>
      <c r="F26" s="1"/>
      <c r="G26" s="69"/>
      <c r="H26" s="69"/>
      <c r="I26" s="1"/>
      <c r="J26" s="1"/>
      <c r="K26" s="69"/>
      <c r="L26" s="6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1.25">
      <c r="A27" s="1"/>
      <c r="B27" s="1"/>
      <c r="C27" s="69"/>
      <c r="D27" s="1"/>
      <c r="E27" s="1"/>
      <c r="F27" s="1"/>
      <c r="G27" s="69"/>
      <c r="H27" s="69"/>
      <c r="I27" s="1"/>
      <c r="J27" s="1"/>
      <c r="K27" s="69"/>
      <c r="L27" s="6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1.25">
      <c r="A28" s="1"/>
      <c r="B28" s="1"/>
      <c r="C28" s="69"/>
      <c r="D28" s="1"/>
      <c r="E28" s="1"/>
      <c r="F28" s="1"/>
      <c r="G28" s="69"/>
      <c r="H28" s="69"/>
      <c r="I28" s="1"/>
      <c r="J28" s="1"/>
      <c r="K28" s="69"/>
      <c r="L28" s="6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1.25">
      <c r="A29" s="1"/>
      <c r="B29" s="1"/>
      <c r="C29" s="69"/>
      <c r="D29" s="1"/>
      <c r="E29" s="1"/>
      <c r="F29" s="1"/>
      <c r="G29" s="69"/>
      <c r="H29" s="69"/>
      <c r="I29" s="1"/>
      <c r="J29" s="1"/>
      <c r="K29" s="69"/>
      <c r="L29" s="6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1.25">
      <c r="A30" s="1"/>
      <c r="B30" s="1"/>
      <c r="C30" s="69"/>
      <c r="D30" s="1"/>
      <c r="E30" s="1"/>
      <c r="F30" s="1"/>
      <c r="G30" s="69"/>
      <c r="H30" s="69"/>
      <c r="I30" s="1"/>
      <c r="J30" s="1"/>
      <c r="K30" s="69"/>
      <c r="L30" s="6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1.25">
      <c r="A31" s="1"/>
      <c r="B31" s="1"/>
      <c r="C31" s="69"/>
      <c r="D31" s="1"/>
      <c r="E31" s="1"/>
      <c r="F31" s="1"/>
      <c r="G31" s="69"/>
      <c r="H31" s="69"/>
      <c r="I31" s="1"/>
      <c r="J31" s="1"/>
      <c r="K31" s="69"/>
      <c r="L31" s="6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1.25">
      <c r="A32" s="1"/>
      <c r="B32" s="1"/>
      <c r="C32" s="69"/>
      <c r="D32" s="1"/>
      <c r="E32" s="1"/>
      <c r="F32" s="1"/>
      <c r="G32" s="69"/>
      <c r="H32" s="69"/>
      <c r="I32" s="1"/>
      <c r="J32" s="1"/>
      <c r="K32" s="69"/>
      <c r="L32" s="6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1.25">
      <c r="A33" s="1"/>
      <c r="B33" s="1"/>
      <c r="C33" s="69"/>
      <c r="D33" s="1"/>
      <c r="E33" s="1"/>
      <c r="F33" s="1"/>
      <c r="G33" s="69"/>
      <c r="H33" s="69"/>
      <c r="I33" s="1"/>
      <c r="J33" s="1"/>
      <c r="K33" s="69"/>
      <c r="L33" s="6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1.25">
      <c r="A34" s="1"/>
      <c r="B34" s="1"/>
      <c r="C34" s="69"/>
      <c r="D34" s="1"/>
      <c r="E34" s="1"/>
      <c r="F34" s="1"/>
      <c r="G34" s="69"/>
      <c r="H34" s="69"/>
      <c r="I34" s="1"/>
      <c r="J34" s="1"/>
      <c r="K34" s="69"/>
      <c r="L34" s="6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1.25">
      <c r="A35" s="1"/>
      <c r="B35" s="1"/>
      <c r="C35" s="69"/>
      <c r="D35" s="1"/>
      <c r="E35" s="1"/>
      <c r="F35" s="1"/>
      <c r="G35" s="69"/>
      <c r="H35" s="69"/>
      <c r="I35" s="1"/>
      <c r="J35" s="1"/>
      <c r="K35" s="69"/>
      <c r="L35" s="6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1.25">
      <c r="A36" s="1"/>
      <c r="B36" s="1"/>
      <c r="C36" s="69"/>
      <c r="D36" s="1"/>
      <c r="E36" s="1"/>
      <c r="F36" s="1"/>
      <c r="G36" s="69"/>
      <c r="H36" s="69"/>
      <c r="I36" s="1"/>
      <c r="J36" s="1"/>
      <c r="K36" s="69"/>
      <c r="L36" s="6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1.25">
      <c r="A37" s="1"/>
      <c r="B37" s="1"/>
      <c r="C37" s="69"/>
      <c r="D37" s="1"/>
      <c r="E37" s="1"/>
      <c r="F37" s="1"/>
      <c r="G37" s="69"/>
      <c r="H37" s="69"/>
      <c r="I37" s="1"/>
      <c r="J37" s="1"/>
      <c r="K37" s="69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1.25">
      <c r="A38" s="1"/>
      <c r="B38" s="1"/>
      <c r="C38" s="69"/>
      <c r="D38" s="1"/>
      <c r="E38" s="1"/>
      <c r="F38" s="1"/>
      <c r="G38" s="69"/>
      <c r="H38" s="69"/>
      <c r="I38" s="1"/>
      <c r="J38" s="1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1.25">
      <c r="A39" s="1"/>
      <c r="B39" s="1"/>
      <c r="C39" s="69"/>
      <c r="D39" s="1"/>
      <c r="E39" s="1"/>
      <c r="F39" s="1"/>
      <c r="G39" s="69"/>
      <c r="H39" s="69"/>
      <c r="I39" s="1"/>
      <c r="J39" s="1"/>
      <c r="K39" s="69"/>
      <c r="L39" s="6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1.25">
      <c r="A40" s="1"/>
      <c r="B40" s="1"/>
      <c r="C40" s="69"/>
      <c r="D40" s="1"/>
      <c r="E40" s="1"/>
      <c r="F40" s="1"/>
      <c r="G40" s="69"/>
      <c r="H40" s="69"/>
      <c r="I40" s="1"/>
      <c r="J40" s="1"/>
      <c r="K40" s="69"/>
      <c r="L40" s="6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1.25">
      <c r="A41" s="1"/>
      <c r="B41" s="1"/>
      <c r="C41" s="69"/>
      <c r="D41" s="1"/>
      <c r="E41" s="1"/>
      <c r="F41" s="1"/>
      <c r="G41" s="69"/>
      <c r="H41" s="69"/>
      <c r="I41" s="1"/>
      <c r="J41" s="1"/>
      <c r="K41" s="69"/>
      <c r="L41" s="6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1.25">
      <c r="A42" s="1"/>
      <c r="B42" s="1"/>
      <c r="C42" s="69"/>
      <c r="D42" s="1"/>
      <c r="E42" s="1"/>
      <c r="F42" s="1"/>
      <c r="G42" s="69"/>
      <c r="H42" s="69"/>
      <c r="I42" s="1"/>
      <c r="J42" s="1"/>
      <c r="K42" s="69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1.25">
      <c r="A43" s="1"/>
      <c r="B43" s="1"/>
      <c r="C43" s="69"/>
      <c r="D43" s="1"/>
      <c r="E43" s="1"/>
      <c r="F43" s="1"/>
      <c r="G43" s="69"/>
      <c r="H43" s="69"/>
      <c r="I43" s="1"/>
      <c r="J43" s="1"/>
      <c r="K43" s="69"/>
      <c r="L43" s="6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1.25">
      <c r="A44" s="1"/>
      <c r="B44" s="1"/>
      <c r="C44" s="69"/>
      <c r="D44" s="1"/>
      <c r="E44" s="1"/>
      <c r="F44" s="1"/>
      <c r="G44" s="69"/>
      <c r="H44" s="69"/>
      <c r="I44" s="1"/>
      <c r="J44" s="1"/>
      <c r="K44" s="69"/>
      <c r="L44" s="6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1.25">
      <c r="A45" s="1"/>
      <c r="B45" s="1"/>
      <c r="C45" s="69"/>
      <c r="D45" s="1"/>
      <c r="E45" s="1"/>
      <c r="F45" s="1"/>
      <c r="G45" s="69"/>
      <c r="H45" s="69"/>
      <c r="I45" s="1"/>
      <c r="J45" s="1"/>
      <c r="K45" s="69"/>
      <c r="L45" s="6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1.25">
      <c r="A46" s="1"/>
      <c r="B46" s="1"/>
      <c r="C46" s="69"/>
      <c r="D46" s="1"/>
      <c r="E46" s="1"/>
      <c r="F46" s="1"/>
      <c r="G46" s="69"/>
      <c r="H46" s="69"/>
      <c r="I46" s="1"/>
      <c r="J46" s="1"/>
      <c r="K46" s="69"/>
      <c r="L46" s="6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1.25">
      <c r="A47" s="1"/>
      <c r="B47" s="1"/>
      <c r="C47" s="69"/>
      <c r="D47" s="1"/>
      <c r="E47" s="1"/>
      <c r="F47" s="1"/>
      <c r="G47" s="69"/>
      <c r="H47" s="69"/>
      <c r="I47" s="1"/>
      <c r="J47" s="1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1.25">
      <c r="A48" s="1"/>
      <c r="B48" s="1"/>
      <c r="C48" s="69"/>
      <c r="D48" s="1"/>
      <c r="E48" s="1"/>
      <c r="F48" s="1"/>
      <c r="G48" s="69"/>
      <c r="H48" s="69"/>
      <c r="I48" s="1"/>
      <c r="J48" s="1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1.25">
      <c r="A49" s="1"/>
      <c r="B49" s="1"/>
      <c r="C49" s="69"/>
      <c r="D49" s="1"/>
      <c r="E49" s="1"/>
      <c r="F49" s="1"/>
      <c r="G49" s="69"/>
      <c r="H49" s="69"/>
      <c r="I49" s="1"/>
      <c r="J49" s="1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1.25">
      <c r="A50" s="1"/>
      <c r="B50" s="1"/>
      <c r="C50" s="69"/>
      <c r="D50" s="1"/>
      <c r="E50" s="1"/>
      <c r="F50" s="1"/>
      <c r="G50" s="69"/>
      <c r="H50" s="69"/>
      <c r="I50" s="1"/>
      <c r="J50" s="1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1.25">
      <c r="A51" s="1"/>
      <c r="B51" s="1"/>
      <c r="C51" s="69"/>
      <c r="D51" s="1"/>
      <c r="E51" s="1"/>
      <c r="F51" s="1"/>
      <c r="G51" s="69"/>
      <c r="H51" s="69"/>
      <c r="I51" s="1"/>
      <c r="J51" s="1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1.25">
      <c r="A52" s="1"/>
      <c r="B52" s="1"/>
      <c r="C52" s="69"/>
      <c r="D52" s="1"/>
      <c r="E52" s="1"/>
      <c r="F52" s="1"/>
      <c r="G52" s="69"/>
      <c r="H52" s="69"/>
      <c r="I52" s="1"/>
      <c r="J52" s="1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1.25">
      <c r="A53" s="1"/>
      <c r="B53" s="1"/>
      <c r="C53" s="69"/>
      <c r="D53" s="1"/>
      <c r="E53" s="1"/>
      <c r="F53" s="1"/>
      <c r="G53" s="69"/>
      <c r="H53" s="69"/>
      <c r="I53" s="1"/>
      <c r="J53" s="1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1.25">
      <c r="A54" s="1"/>
      <c r="B54" s="1"/>
      <c r="C54" s="69"/>
      <c r="D54" s="1"/>
      <c r="E54" s="1"/>
      <c r="F54" s="1"/>
      <c r="G54" s="69"/>
      <c r="H54" s="69"/>
      <c r="I54" s="1"/>
      <c r="J54" s="1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1.25">
      <c r="A55" s="1"/>
      <c r="B55" s="1"/>
      <c r="C55" s="69"/>
      <c r="D55" s="1"/>
      <c r="E55" s="1"/>
      <c r="F55" s="1"/>
      <c r="G55" s="69"/>
      <c r="H55" s="69"/>
      <c r="I55" s="1"/>
      <c r="J55" s="1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1.25">
      <c r="A56" s="1"/>
      <c r="B56" s="1"/>
      <c r="C56" s="69"/>
      <c r="D56" s="1"/>
      <c r="E56" s="1"/>
      <c r="F56" s="1"/>
      <c r="G56" s="69"/>
      <c r="H56" s="69"/>
      <c r="I56" s="1"/>
      <c r="J56" s="1"/>
      <c r="K56" s="69"/>
      <c r="L56" s="6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1.25">
      <c r="A57" s="1"/>
      <c r="B57" s="1"/>
      <c r="C57" s="69"/>
      <c r="D57" s="1"/>
      <c r="E57" s="1"/>
      <c r="F57" s="1"/>
      <c r="G57" s="69"/>
      <c r="H57" s="69"/>
      <c r="I57" s="1"/>
      <c r="J57" s="1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1.25">
      <c r="A58" s="1"/>
      <c r="B58" s="1"/>
      <c r="C58" s="69"/>
      <c r="D58" s="1"/>
      <c r="E58" s="1"/>
      <c r="F58" s="1"/>
      <c r="G58" s="69"/>
      <c r="H58" s="69"/>
      <c r="I58" s="1"/>
      <c r="J58" s="1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1.25">
      <c r="A59" s="1"/>
      <c r="B59" s="1"/>
      <c r="C59" s="69"/>
      <c r="D59" s="1"/>
      <c r="E59" s="1"/>
      <c r="F59" s="1"/>
      <c r="G59" s="69"/>
      <c r="H59" s="69"/>
      <c r="I59" s="1"/>
      <c r="J59" s="1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1.25">
      <c r="A60" s="1"/>
      <c r="B60" s="1"/>
      <c r="C60" s="69"/>
      <c r="D60" s="1"/>
      <c r="E60" s="1"/>
      <c r="F60" s="1"/>
      <c r="G60" s="69"/>
      <c r="H60" s="69"/>
      <c r="I60" s="1"/>
      <c r="J60" s="1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1.25">
      <c r="A61" s="1"/>
      <c r="B61" s="1"/>
      <c r="C61" s="69"/>
      <c r="D61" s="1"/>
      <c r="E61" s="1"/>
      <c r="F61" s="1"/>
      <c r="G61" s="69"/>
      <c r="H61" s="69"/>
      <c r="I61" s="1"/>
      <c r="J61" s="1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1.25">
      <c r="A62" s="1"/>
      <c r="B62" s="1"/>
      <c r="C62" s="69"/>
      <c r="D62" s="1"/>
      <c r="E62" s="1"/>
      <c r="F62" s="1"/>
      <c r="G62" s="69"/>
      <c r="H62" s="69"/>
      <c r="I62" s="1"/>
      <c r="J62" s="1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1.25">
      <c r="A63" s="1"/>
      <c r="B63" s="1"/>
      <c r="C63" s="69"/>
      <c r="D63" s="1"/>
      <c r="E63" s="1"/>
      <c r="F63" s="1"/>
      <c r="G63" s="69"/>
      <c r="H63" s="69"/>
      <c r="I63" s="1"/>
      <c r="J63" s="1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1.25">
      <c r="A64" s="1"/>
      <c r="B64" s="1"/>
      <c r="C64" s="69"/>
      <c r="D64" s="1"/>
      <c r="E64" s="1"/>
      <c r="F64" s="1"/>
      <c r="G64" s="69"/>
      <c r="H64" s="69"/>
      <c r="I64" s="1"/>
      <c r="J64" s="1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1.25">
      <c r="A65" s="1"/>
      <c r="B65" s="1"/>
      <c r="C65" s="69"/>
      <c r="D65" s="1"/>
      <c r="E65" s="1"/>
      <c r="F65" s="1"/>
      <c r="G65" s="69"/>
      <c r="H65" s="69"/>
      <c r="I65" s="1"/>
      <c r="J65" s="1"/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1.25">
      <c r="A66" s="1"/>
      <c r="B66" s="1"/>
      <c r="C66" s="69"/>
      <c r="D66" s="1"/>
      <c r="E66" s="1"/>
      <c r="F66" s="1"/>
      <c r="G66" s="69"/>
      <c r="H66" s="69"/>
      <c r="I66" s="1"/>
      <c r="J66" s="1"/>
      <c r="K66" s="69"/>
      <c r="L66" s="6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1.25">
      <c r="A67" s="1"/>
      <c r="B67" s="1"/>
      <c r="C67" s="69"/>
      <c r="D67" s="1"/>
      <c r="E67" s="1"/>
      <c r="F67" s="1"/>
      <c r="G67" s="69"/>
      <c r="H67" s="69"/>
      <c r="I67" s="1"/>
      <c r="J67" s="1"/>
      <c r="K67" s="69"/>
      <c r="L67" s="6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1.25">
      <c r="A68" s="1"/>
      <c r="B68" s="1"/>
      <c r="C68" s="69"/>
      <c r="D68" s="1"/>
      <c r="E68" s="1"/>
      <c r="F68" s="1"/>
      <c r="G68" s="69"/>
      <c r="H68" s="69"/>
      <c r="I68" s="1"/>
      <c r="J68" s="1"/>
      <c r="K68" s="69"/>
      <c r="L68" s="6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1.25">
      <c r="A69" s="1"/>
      <c r="B69" s="1"/>
      <c r="C69" s="69"/>
      <c r="D69" s="1"/>
      <c r="E69" s="1"/>
      <c r="F69" s="1"/>
      <c r="G69" s="69"/>
      <c r="H69" s="69"/>
      <c r="I69" s="1"/>
      <c r="J69" s="1"/>
      <c r="K69" s="69"/>
      <c r="L69" s="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1.25">
      <c r="A70" s="1"/>
      <c r="B70" s="1"/>
      <c r="C70" s="69"/>
      <c r="D70" s="1"/>
      <c r="E70" s="1"/>
      <c r="F70" s="1"/>
      <c r="G70" s="69"/>
      <c r="H70" s="69"/>
      <c r="I70" s="1"/>
      <c r="J70" s="1"/>
      <c r="K70" s="69"/>
      <c r="L70" s="6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1.25">
      <c r="A71" s="1"/>
      <c r="B71" s="1"/>
      <c r="C71" s="69"/>
      <c r="D71" s="1"/>
      <c r="E71" s="1"/>
      <c r="F71" s="1"/>
      <c r="G71" s="69"/>
      <c r="H71" s="69"/>
      <c r="I71" s="1"/>
      <c r="J71" s="1"/>
      <c r="K71" s="69"/>
      <c r="L71" s="6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1.25">
      <c r="A72" s="1"/>
      <c r="B72" s="1"/>
      <c r="C72" s="69"/>
      <c r="D72" s="1"/>
      <c r="E72" s="1"/>
      <c r="F72" s="1"/>
      <c r="G72" s="69"/>
      <c r="H72" s="69"/>
      <c r="I72" s="1"/>
      <c r="J72" s="1"/>
      <c r="K72" s="69"/>
      <c r="L72" s="6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1.25">
      <c r="A73" s="1"/>
      <c r="B73" s="1"/>
      <c r="C73" s="69"/>
      <c r="D73" s="1"/>
      <c r="E73" s="1"/>
      <c r="F73" s="1"/>
      <c r="G73" s="69"/>
      <c r="H73" s="69"/>
      <c r="I73" s="1"/>
      <c r="J73" s="1"/>
      <c r="K73" s="69"/>
      <c r="L73" s="6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1.25">
      <c r="A74" s="1"/>
      <c r="B74" s="1"/>
      <c r="C74" s="69"/>
      <c r="D74" s="1"/>
      <c r="E74" s="1"/>
      <c r="F74" s="1"/>
      <c r="G74" s="69"/>
      <c r="H74" s="69"/>
      <c r="I74" s="1"/>
      <c r="J74" s="1"/>
      <c r="K74" s="69"/>
      <c r="L74" s="6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1.25">
      <c r="A75" s="1"/>
      <c r="B75" s="1"/>
      <c r="C75" s="69"/>
      <c r="D75" s="1"/>
      <c r="E75" s="1"/>
      <c r="F75" s="1"/>
      <c r="G75" s="69"/>
      <c r="H75" s="69"/>
      <c r="I75" s="1"/>
      <c r="J75" s="1"/>
      <c r="K75" s="69"/>
      <c r="L75" s="6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1.25">
      <c r="A76" s="1"/>
      <c r="B76" s="1"/>
      <c r="C76" s="69"/>
      <c r="D76" s="1"/>
      <c r="E76" s="1"/>
      <c r="F76" s="1"/>
      <c r="G76" s="69"/>
      <c r="H76" s="69"/>
      <c r="I76" s="1"/>
      <c r="J76" s="1"/>
      <c r="K76" s="69"/>
      <c r="L76" s="6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1.25">
      <c r="A77" s="1"/>
      <c r="B77" s="1"/>
      <c r="C77" s="69"/>
      <c r="D77" s="1"/>
      <c r="E77" s="1"/>
      <c r="F77" s="1"/>
      <c r="G77" s="69"/>
      <c r="H77" s="69"/>
      <c r="I77" s="1"/>
      <c r="J77" s="1"/>
      <c r="K77" s="69"/>
      <c r="L77" s="6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1.25">
      <c r="A78" s="1"/>
      <c r="B78" s="1"/>
      <c r="C78" s="69"/>
      <c r="D78" s="1"/>
      <c r="E78" s="1"/>
      <c r="F78" s="1"/>
      <c r="G78" s="69"/>
      <c r="H78" s="69"/>
      <c r="I78" s="1"/>
      <c r="J78" s="1"/>
      <c r="K78" s="69"/>
      <c r="L78" s="6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1.25">
      <c r="A79" s="1"/>
      <c r="B79" s="1"/>
      <c r="C79" s="69"/>
      <c r="D79" s="1"/>
      <c r="E79" s="1"/>
      <c r="F79" s="1"/>
      <c r="G79" s="69"/>
      <c r="H79" s="69"/>
      <c r="I79" s="1"/>
      <c r="J79" s="1"/>
      <c r="K79" s="69"/>
      <c r="L79" s="6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1.25">
      <c r="A80" s="1"/>
      <c r="B80" s="1"/>
      <c r="C80" s="69"/>
      <c r="D80" s="1"/>
      <c r="E80" s="1"/>
      <c r="F80" s="1"/>
      <c r="G80" s="69"/>
      <c r="H80" s="69"/>
      <c r="I80" s="1"/>
      <c r="J80" s="1"/>
      <c r="K80" s="69"/>
      <c r="L80" s="6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1.25">
      <c r="A81" s="1"/>
      <c r="B81" s="1"/>
      <c r="C81" s="69"/>
      <c r="D81" s="1"/>
      <c r="E81" s="1"/>
      <c r="F81" s="1"/>
      <c r="G81" s="69"/>
      <c r="H81" s="69"/>
      <c r="I81" s="1"/>
      <c r="J81" s="1"/>
      <c r="K81" s="69"/>
      <c r="L81" s="6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</sheetData>
  <sheetProtection/>
  <mergeCells count="13">
    <mergeCell ref="J2:J3"/>
    <mergeCell ref="K2:K3"/>
    <mergeCell ref="L2:L3"/>
    <mergeCell ref="I15:J15"/>
    <mergeCell ref="B1:L1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59"/>
  <sheetViews>
    <sheetView showGridLines="0" zoomScalePageLayoutView="0" workbookViewId="0" topLeftCell="A286">
      <selection activeCell="A1" sqref="A1:IV1"/>
    </sheetView>
  </sheetViews>
  <sheetFormatPr defaultColWidth="9.140625" defaultRowHeight="12.75"/>
  <cols>
    <col min="1" max="1" width="2.28125" style="4" customWidth="1"/>
    <col min="2" max="2" width="23.28125" style="4" customWidth="1"/>
    <col min="3" max="3" width="7.421875" style="4" customWidth="1"/>
    <col min="4" max="4" width="12.7109375" style="4" customWidth="1"/>
    <col min="5" max="6" width="12.140625" style="4" customWidth="1"/>
    <col min="7" max="8" width="12.140625" style="70" customWidth="1"/>
    <col min="9" max="10" width="12.140625" style="4" customWidth="1"/>
    <col min="11" max="12" width="12.140625" style="70" customWidth="1"/>
    <col min="13" max="16384" width="9.140625" style="4" customWidth="1"/>
  </cols>
  <sheetData>
    <row r="1" spans="1:12" ht="12.75">
      <c r="A1" s="89" t="s">
        <v>687</v>
      </c>
      <c r="C1" s="90"/>
      <c r="D1" s="91"/>
      <c r="E1" s="91"/>
      <c r="F1" s="91"/>
      <c r="G1" s="90"/>
      <c r="H1" s="90"/>
      <c r="I1" s="91"/>
      <c r="J1" s="91"/>
      <c r="K1" s="90"/>
      <c r="L1" s="90"/>
    </row>
    <row r="2" spans="1:12" ht="30" customHeight="1">
      <c r="A2" s="24"/>
      <c r="B2" s="164" t="s">
        <v>0</v>
      </c>
      <c r="C2" s="140" t="s">
        <v>1</v>
      </c>
      <c r="D2" s="142" t="s">
        <v>2</v>
      </c>
      <c r="E2" s="142" t="s">
        <v>3</v>
      </c>
      <c r="F2" s="142" t="s">
        <v>4</v>
      </c>
      <c r="G2" s="146" t="s">
        <v>5</v>
      </c>
      <c r="H2" s="142" t="s">
        <v>6</v>
      </c>
      <c r="I2" s="166" t="s">
        <v>7</v>
      </c>
      <c r="J2" s="168" t="s">
        <v>8</v>
      </c>
      <c r="K2" s="144" t="s">
        <v>9</v>
      </c>
      <c r="L2" s="144" t="s">
        <v>10</v>
      </c>
    </row>
    <row r="3" spans="1:12" ht="30" customHeight="1">
      <c r="A3" s="25"/>
      <c r="B3" s="161"/>
      <c r="C3" s="141"/>
      <c r="D3" s="143"/>
      <c r="E3" s="143"/>
      <c r="F3" s="143"/>
      <c r="G3" s="147"/>
      <c r="H3" s="143"/>
      <c r="I3" s="167"/>
      <c r="J3" s="169"/>
      <c r="K3" s="145"/>
      <c r="L3" s="145"/>
    </row>
    <row r="4" spans="1:12" ht="12.75">
      <c r="A4" s="24"/>
      <c r="B4" s="7"/>
      <c r="C4" s="6"/>
      <c r="D4" s="6"/>
      <c r="E4" s="6"/>
      <c r="F4" s="6"/>
      <c r="G4" s="80"/>
      <c r="H4" s="79"/>
      <c r="I4" s="26"/>
      <c r="J4" s="27"/>
      <c r="K4" s="95"/>
      <c r="L4" s="95"/>
    </row>
    <row r="5" spans="1:12" ht="12.75">
      <c r="A5" s="25"/>
      <c r="B5" s="28" t="s">
        <v>54</v>
      </c>
      <c r="C5" s="8"/>
      <c r="D5" s="9"/>
      <c r="E5" s="9"/>
      <c r="F5" s="9"/>
      <c r="G5" s="71"/>
      <c r="H5" s="65"/>
      <c r="I5" s="29"/>
      <c r="J5" s="30"/>
      <c r="K5" s="96"/>
      <c r="L5" s="96"/>
    </row>
    <row r="6" spans="1:12" ht="12.75">
      <c r="A6" s="31" t="s">
        <v>55</v>
      </c>
      <c r="B6" s="32" t="s">
        <v>56</v>
      </c>
      <c r="C6" s="12" t="s">
        <v>57</v>
      </c>
      <c r="D6" s="13">
        <v>942007423</v>
      </c>
      <c r="E6" s="13">
        <v>1168745004</v>
      </c>
      <c r="F6" s="13">
        <v>873800664</v>
      </c>
      <c r="G6" s="72">
        <f>IF($D6=0,0,$F6/$D6)</f>
        <v>0.9275942446580911</v>
      </c>
      <c r="H6" s="73">
        <f>IF($E6=0,0,$F6/$E6)</f>
        <v>0.7476401276663768</v>
      </c>
      <c r="I6" s="33">
        <v>0</v>
      </c>
      <c r="J6" s="34">
        <v>294944340</v>
      </c>
      <c r="K6" s="97">
        <f>IF($E6=0,0,$I6/$E6)</f>
        <v>0</v>
      </c>
      <c r="L6" s="97">
        <f>IF($E6=0,0,$J6/$E6)</f>
        <v>0.2523598723336233</v>
      </c>
    </row>
    <row r="7" spans="1:12" ht="12.75">
      <c r="A7" s="31" t="s">
        <v>55</v>
      </c>
      <c r="B7" s="32" t="s">
        <v>58</v>
      </c>
      <c r="C7" s="12" t="s">
        <v>59</v>
      </c>
      <c r="D7" s="13">
        <v>1392230439</v>
      </c>
      <c r="E7" s="13">
        <v>1560118015</v>
      </c>
      <c r="F7" s="13">
        <v>1305356560</v>
      </c>
      <c r="G7" s="72">
        <f>IF($D7=0,0,$F7/$D7)</f>
        <v>0.9376009340361794</v>
      </c>
      <c r="H7" s="73">
        <f>IF($E7=0,0,$F7/$E7)</f>
        <v>0.8367037284676185</v>
      </c>
      <c r="I7" s="33">
        <v>0</v>
      </c>
      <c r="J7" s="34">
        <v>254761455</v>
      </c>
      <c r="K7" s="97">
        <f>IF($E7=0,0,$I7/$E7)</f>
        <v>0</v>
      </c>
      <c r="L7" s="97">
        <f>IF($E7=0,0,$J7/$E7)</f>
        <v>0.16329627153238147</v>
      </c>
    </row>
    <row r="8" spans="1:12" ht="12.75">
      <c r="A8" s="35"/>
      <c r="B8" s="36" t="s">
        <v>60</v>
      </c>
      <c r="C8" s="37"/>
      <c r="D8" s="20">
        <f>SUM(D6:D7)</f>
        <v>2334237862</v>
      </c>
      <c r="E8" s="20">
        <f>SUM(E6:E7)</f>
        <v>2728863019</v>
      </c>
      <c r="F8" s="20">
        <f>SUM(F6:F7)</f>
        <v>2179157224</v>
      </c>
      <c r="G8" s="74">
        <f aca="true" t="shared" si="0" ref="G8:G39">IF($D8=0,0,$F8/$D8)</f>
        <v>0.9335626242189708</v>
      </c>
      <c r="H8" s="75">
        <f aca="true" t="shared" si="1" ref="H8:H39">IF($E8=0,0,$F8/$E8)</f>
        <v>0.7985586703426978</v>
      </c>
      <c r="I8" s="38">
        <f>SUM(I6:I7)</f>
        <v>0</v>
      </c>
      <c r="J8" s="39">
        <f>SUM(J6:J7)</f>
        <v>549705795</v>
      </c>
      <c r="K8" s="77">
        <f aca="true" t="shared" si="2" ref="K8:K39">IF($E8=0,0,$I8/$E8)</f>
        <v>0</v>
      </c>
      <c r="L8" s="77">
        <f aca="true" t="shared" si="3" ref="L8:L39">IF($E8=0,0,$J8/$E8)</f>
        <v>0.20144132965730224</v>
      </c>
    </row>
    <row r="9" spans="1:12" ht="12.75">
      <c r="A9" s="31" t="s">
        <v>61</v>
      </c>
      <c r="B9" s="32" t="s">
        <v>62</v>
      </c>
      <c r="C9" s="12" t="s">
        <v>63</v>
      </c>
      <c r="D9" s="13">
        <v>43273252</v>
      </c>
      <c r="E9" s="13">
        <v>50176724</v>
      </c>
      <c r="F9" s="13">
        <v>32913120</v>
      </c>
      <c r="G9" s="72">
        <f t="shared" si="0"/>
        <v>0.7605880879948658</v>
      </c>
      <c r="H9" s="73">
        <f t="shared" si="1"/>
        <v>0.6559439791246635</v>
      </c>
      <c r="I9" s="33">
        <v>0</v>
      </c>
      <c r="J9" s="34">
        <v>17263604</v>
      </c>
      <c r="K9" s="97">
        <f t="shared" si="2"/>
        <v>0</v>
      </c>
      <c r="L9" s="97">
        <f t="shared" si="3"/>
        <v>0.34405602087533654</v>
      </c>
    </row>
    <row r="10" spans="1:12" ht="12.75">
      <c r="A10" s="31" t="s">
        <v>61</v>
      </c>
      <c r="B10" s="32" t="s">
        <v>64</v>
      </c>
      <c r="C10" s="12" t="s">
        <v>65</v>
      </c>
      <c r="D10" s="13">
        <v>39411450</v>
      </c>
      <c r="E10" s="13">
        <v>44685810</v>
      </c>
      <c r="F10" s="13">
        <v>33024623</v>
      </c>
      <c r="G10" s="72">
        <f t="shared" si="0"/>
        <v>0.8379448865748406</v>
      </c>
      <c r="H10" s="73">
        <f t="shared" si="1"/>
        <v>0.7390404918250335</v>
      </c>
      <c r="I10" s="33">
        <v>0</v>
      </c>
      <c r="J10" s="34">
        <v>11661187</v>
      </c>
      <c r="K10" s="97">
        <f t="shared" si="2"/>
        <v>0</v>
      </c>
      <c r="L10" s="97">
        <f t="shared" si="3"/>
        <v>0.2609595081749665</v>
      </c>
    </row>
    <row r="11" spans="1:12" ht="12.75">
      <c r="A11" s="31" t="s">
        <v>61</v>
      </c>
      <c r="B11" s="32" t="s">
        <v>66</v>
      </c>
      <c r="C11" s="12" t="s">
        <v>67</v>
      </c>
      <c r="D11" s="13">
        <v>8213262</v>
      </c>
      <c r="E11" s="13">
        <v>19254000</v>
      </c>
      <c r="F11" s="13">
        <v>10404809</v>
      </c>
      <c r="G11" s="72">
        <f t="shared" si="0"/>
        <v>1.266830280100647</v>
      </c>
      <c r="H11" s="73">
        <f t="shared" si="1"/>
        <v>0.540397268100135</v>
      </c>
      <c r="I11" s="33">
        <v>0</v>
      </c>
      <c r="J11" s="34">
        <v>8849191</v>
      </c>
      <c r="K11" s="97">
        <f t="shared" si="2"/>
        <v>0</v>
      </c>
      <c r="L11" s="97">
        <f t="shared" si="3"/>
        <v>0.45960273189986495</v>
      </c>
    </row>
    <row r="12" spans="1:12" ht="12.75">
      <c r="A12" s="31" t="s">
        <v>61</v>
      </c>
      <c r="B12" s="32" t="s">
        <v>68</v>
      </c>
      <c r="C12" s="12" t="s">
        <v>69</v>
      </c>
      <c r="D12" s="13">
        <v>63678981</v>
      </c>
      <c r="E12" s="13">
        <v>63678981</v>
      </c>
      <c r="F12" s="13">
        <v>23213332</v>
      </c>
      <c r="G12" s="72">
        <f t="shared" si="0"/>
        <v>0.36453680061243443</v>
      </c>
      <c r="H12" s="73">
        <f t="shared" si="1"/>
        <v>0.36453680061243443</v>
      </c>
      <c r="I12" s="33">
        <v>0</v>
      </c>
      <c r="J12" s="34">
        <v>40465649</v>
      </c>
      <c r="K12" s="97">
        <f t="shared" si="2"/>
        <v>0</v>
      </c>
      <c r="L12" s="97">
        <f t="shared" si="3"/>
        <v>0.6354631993875656</v>
      </c>
    </row>
    <row r="13" spans="1:12" ht="12.75">
      <c r="A13" s="31" t="s">
        <v>61</v>
      </c>
      <c r="B13" s="32" t="s">
        <v>70</v>
      </c>
      <c r="C13" s="12" t="s">
        <v>71</v>
      </c>
      <c r="D13" s="13">
        <v>31192000</v>
      </c>
      <c r="E13" s="13">
        <v>31192000</v>
      </c>
      <c r="F13" s="13">
        <v>33563600</v>
      </c>
      <c r="G13" s="72">
        <f t="shared" si="0"/>
        <v>1.076032315978456</v>
      </c>
      <c r="H13" s="73">
        <f t="shared" si="1"/>
        <v>1.076032315978456</v>
      </c>
      <c r="I13" s="33">
        <v>-2371600</v>
      </c>
      <c r="J13" s="34">
        <v>0</v>
      </c>
      <c r="K13" s="97">
        <f t="shared" si="2"/>
        <v>-0.07603231597845601</v>
      </c>
      <c r="L13" s="97">
        <f t="shared" si="3"/>
        <v>0</v>
      </c>
    </row>
    <row r="14" spans="1:12" ht="12.75">
      <c r="A14" s="31" t="s">
        <v>61</v>
      </c>
      <c r="B14" s="32" t="s">
        <v>72</v>
      </c>
      <c r="C14" s="12" t="s">
        <v>73</v>
      </c>
      <c r="D14" s="13">
        <v>26975000</v>
      </c>
      <c r="E14" s="13">
        <v>27631000</v>
      </c>
      <c r="F14" s="13">
        <v>19947255</v>
      </c>
      <c r="G14" s="72">
        <f t="shared" si="0"/>
        <v>0.7394719184430028</v>
      </c>
      <c r="H14" s="73">
        <f t="shared" si="1"/>
        <v>0.721915782997358</v>
      </c>
      <c r="I14" s="33">
        <v>0</v>
      </c>
      <c r="J14" s="34">
        <v>7683745</v>
      </c>
      <c r="K14" s="97">
        <f t="shared" si="2"/>
        <v>0</v>
      </c>
      <c r="L14" s="97">
        <f t="shared" si="3"/>
        <v>0.27808421700264196</v>
      </c>
    </row>
    <row r="15" spans="1:12" ht="12.75">
      <c r="A15" s="31" t="s">
        <v>61</v>
      </c>
      <c r="B15" s="32" t="s">
        <v>74</v>
      </c>
      <c r="C15" s="12" t="s">
        <v>75</v>
      </c>
      <c r="D15" s="13">
        <v>40685600</v>
      </c>
      <c r="E15" s="13">
        <v>41850000</v>
      </c>
      <c r="F15" s="13">
        <v>33913146</v>
      </c>
      <c r="G15" s="72">
        <f t="shared" si="0"/>
        <v>0.8335417444992823</v>
      </c>
      <c r="H15" s="73">
        <f t="shared" si="1"/>
        <v>0.8103499641577061</v>
      </c>
      <c r="I15" s="33">
        <v>0</v>
      </c>
      <c r="J15" s="34">
        <v>7936854</v>
      </c>
      <c r="K15" s="97">
        <f t="shared" si="2"/>
        <v>0</v>
      </c>
      <c r="L15" s="97">
        <f t="shared" si="3"/>
        <v>0.1896500358422939</v>
      </c>
    </row>
    <row r="16" spans="1:12" ht="12.75">
      <c r="A16" s="31" t="s">
        <v>61</v>
      </c>
      <c r="B16" s="32" t="s">
        <v>76</v>
      </c>
      <c r="C16" s="12" t="s">
        <v>77</v>
      </c>
      <c r="D16" s="13">
        <v>36231400</v>
      </c>
      <c r="E16" s="13">
        <v>47196529</v>
      </c>
      <c r="F16" s="13">
        <v>43343258</v>
      </c>
      <c r="G16" s="72">
        <f t="shared" si="0"/>
        <v>1.1962899032331071</v>
      </c>
      <c r="H16" s="73">
        <f t="shared" si="1"/>
        <v>0.9183568986609164</v>
      </c>
      <c r="I16" s="33">
        <v>0</v>
      </c>
      <c r="J16" s="34">
        <v>3853271</v>
      </c>
      <c r="K16" s="97">
        <f t="shared" si="2"/>
        <v>0</v>
      </c>
      <c r="L16" s="97">
        <f t="shared" si="3"/>
        <v>0.08164310133908365</v>
      </c>
    </row>
    <row r="17" spans="1:12" ht="12.75">
      <c r="A17" s="31" t="s">
        <v>61</v>
      </c>
      <c r="B17" s="32" t="s">
        <v>78</v>
      </c>
      <c r="C17" s="12" t="s">
        <v>79</v>
      </c>
      <c r="D17" s="13">
        <v>19884564</v>
      </c>
      <c r="E17" s="13">
        <v>20843740</v>
      </c>
      <c r="F17" s="13">
        <v>22467184</v>
      </c>
      <c r="G17" s="72">
        <f t="shared" si="0"/>
        <v>1.129880645107431</v>
      </c>
      <c r="H17" s="73">
        <f t="shared" si="1"/>
        <v>1.0778864061823838</v>
      </c>
      <c r="I17" s="33">
        <v>-1623444</v>
      </c>
      <c r="J17" s="34">
        <v>0</v>
      </c>
      <c r="K17" s="97">
        <f t="shared" si="2"/>
        <v>-0.07788640618238378</v>
      </c>
      <c r="L17" s="97">
        <f t="shared" si="3"/>
        <v>0</v>
      </c>
    </row>
    <row r="18" spans="1:12" ht="12.75">
      <c r="A18" s="31" t="s">
        <v>50</v>
      </c>
      <c r="B18" s="32" t="s">
        <v>80</v>
      </c>
      <c r="C18" s="12" t="s">
        <v>81</v>
      </c>
      <c r="D18" s="13">
        <v>13731000</v>
      </c>
      <c r="E18" s="13">
        <v>2405100</v>
      </c>
      <c r="F18" s="13">
        <v>985089</v>
      </c>
      <c r="G18" s="72">
        <f t="shared" si="0"/>
        <v>0.07174197072318113</v>
      </c>
      <c r="H18" s="73">
        <f t="shared" si="1"/>
        <v>0.4095833853062243</v>
      </c>
      <c r="I18" s="33">
        <v>0</v>
      </c>
      <c r="J18" s="34">
        <v>1420011</v>
      </c>
      <c r="K18" s="97">
        <f t="shared" si="2"/>
        <v>0</v>
      </c>
      <c r="L18" s="97">
        <f t="shared" si="3"/>
        <v>0.5904166146937757</v>
      </c>
    </row>
    <row r="19" spans="1:12" ht="12.75">
      <c r="A19" s="35"/>
      <c r="B19" s="36" t="s">
        <v>82</v>
      </c>
      <c r="C19" s="37"/>
      <c r="D19" s="20">
        <f>SUM(D9:D18)</f>
        <v>323276509</v>
      </c>
      <c r="E19" s="20">
        <f>SUM(E9:E18)</f>
        <v>348913884</v>
      </c>
      <c r="F19" s="20">
        <f>SUM(F9:F18)</f>
        <v>253775416</v>
      </c>
      <c r="G19" s="74">
        <f t="shared" si="0"/>
        <v>0.7850103825514894</v>
      </c>
      <c r="H19" s="75">
        <f t="shared" si="1"/>
        <v>0.7273296582259249</v>
      </c>
      <c r="I19" s="38">
        <f>SUM(I9:I18)</f>
        <v>-3995044</v>
      </c>
      <c r="J19" s="39">
        <f>SUM(J9:J18)</f>
        <v>99133512</v>
      </c>
      <c r="K19" s="77">
        <f t="shared" si="2"/>
        <v>-0.011449942760088046</v>
      </c>
      <c r="L19" s="77">
        <f t="shared" si="3"/>
        <v>0.28412028453416316</v>
      </c>
    </row>
    <row r="20" spans="1:12" ht="12.75">
      <c r="A20" s="31" t="s">
        <v>61</v>
      </c>
      <c r="B20" s="32" t="s">
        <v>83</v>
      </c>
      <c r="C20" s="12" t="s">
        <v>84</v>
      </c>
      <c r="D20" s="13">
        <v>0</v>
      </c>
      <c r="E20" s="13">
        <v>0</v>
      </c>
      <c r="F20" s="13">
        <v>40476800</v>
      </c>
      <c r="G20" s="72">
        <f t="shared" si="0"/>
        <v>0</v>
      </c>
      <c r="H20" s="73">
        <f t="shared" si="1"/>
        <v>0</v>
      </c>
      <c r="I20" s="33">
        <v>-40476800</v>
      </c>
      <c r="J20" s="34">
        <v>0</v>
      </c>
      <c r="K20" s="97">
        <f t="shared" si="2"/>
        <v>0</v>
      </c>
      <c r="L20" s="97">
        <f t="shared" si="3"/>
        <v>0</v>
      </c>
    </row>
    <row r="21" spans="1:12" ht="12.75">
      <c r="A21" s="31" t="s">
        <v>61</v>
      </c>
      <c r="B21" s="32" t="s">
        <v>85</v>
      </c>
      <c r="C21" s="12" t="s">
        <v>86</v>
      </c>
      <c r="D21" s="13">
        <v>84082175</v>
      </c>
      <c r="E21" s="13">
        <v>110057777</v>
      </c>
      <c r="F21" s="13">
        <v>41041390</v>
      </c>
      <c r="G21" s="72">
        <f t="shared" si="0"/>
        <v>0.4881104705010307</v>
      </c>
      <c r="H21" s="73">
        <f t="shared" si="1"/>
        <v>0.3729076773920302</v>
      </c>
      <c r="I21" s="33">
        <v>0</v>
      </c>
      <c r="J21" s="34">
        <v>69016387</v>
      </c>
      <c r="K21" s="97">
        <f t="shared" si="2"/>
        <v>0</v>
      </c>
      <c r="L21" s="97">
        <f t="shared" si="3"/>
        <v>0.6270923226079698</v>
      </c>
    </row>
    <row r="22" spans="1:12" ht="12.75">
      <c r="A22" s="31" t="s">
        <v>61</v>
      </c>
      <c r="B22" s="32" t="s">
        <v>87</v>
      </c>
      <c r="C22" s="12" t="s">
        <v>88</v>
      </c>
      <c r="D22" s="13">
        <v>12214950</v>
      </c>
      <c r="E22" s="13">
        <v>33262025</v>
      </c>
      <c r="F22" s="13">
        <v>10035619</v>
      </c>
      <c r="G22" s="72">
        <f t="shared" si="0"/>
        <v>0.8215849430411094</v>
      </c>
      <c r="H22" s="73">
        <f t="shared" si="1"/>
        <v>0.3017140116995282</v>
      </c>
      <c r="I22" s="33">
        <v>0</v>
      </c>
      <c r="J22" s="34">
        <v>23226406</v>
      </c>
      <c r="K22" s="97">
        <f t="shared" si="2"/>
        <v>0</v>
      </c>
      <c r="L22" s="97">
        <f t="shared" si="3"/>
        <v>0.6982859883004718</v>
      </c>
    </row>
    <row r="23" spans="1:12" ht="12.75">
      <c r="A23" s="31" t="s">
        <v>61</v>
      </c>
      <c r="B23" s="32" t="s">
        <v>89</v>
      </c>
      <c r="C23" s="12" t="s">
        <v>90</v>
      </c>
      <c r="D23" s="13">
        <v>43995264</v>
      </c>
      <c r="E23" s="13">
        <v>65717908</v>
      </c>
      <c r="F23" s="13">
        <v>38854284</v>
      </c>
      <c r="G23" s="72">
        <f t="shared" si="0"/>
        <v>0.8831469678190816</v>
      </c>
      <c r="H23" s="73">
        <f t="shared" si="1"/>
        <v>0.5912282539486802</v>
      </c>
      <c r="I23" s="33">
        <v>0</v>
      </c>
      <c r="J23" s="34">
        <v>26863624</v>
      </c>
      <c r="K23" s="97">
        <f t="shared" si="2"/>
        <v>0</v>
      </c>
      <c r="L23" s="97">
        <f t="shared" si="3"/>
        <v>0.40877174605131983</v>
      </c>
    </row>
    <row r="24" spans="1:12" ht="12.75">
      <c r="A24" s="31" t="s">
        <v>61</v>
      </c>
      <c r="B24" s="32" t="s">
        <v>91</v>
      </c>
      <c r="C24" s="12" t="s">
        <v>92</v>
      </c>
      <c r="D24" s="13">
        <v>0</v>
      </c>
      <c r="E24" s="13">
        <v>33584195</v>
      </c>
      <c r="F24" s="13">
        <v>21354542</v>
      </c>
      <c r="G24" s="72">
        <f t="shared" si="0"/>
        <v>0</v>
      </c>
      <c r="H24" s="73">
        <f t="shared" si="1"/>
        <v>0.6358509411942135</v>
      </c>
      <c r="I24" s="33">
        <v>0</v>
      </c>
      <c r="J24" s="34">
        <v>12229653</v>
      </c>
      <c r="K24" s="97">
        <f t="shared" si="2"/>
        <v>0</v>
      </c>
      <c r="L24" s="97">
        <f t="shared" si="3"/>
        <v>0.36414905880578646</v>
      </c>
    </row>
    <row r="25" spans="1:12" ht="12.75">
      <c r="A25" s="31" t="s">
        <v>61</v>
      </c>
      <c r="B25" s="32" t="s">
        <v>93</v>
      </c>
      <c r="C25" s="12" t="s">
        <v>94</v>
      </c>
      <c r="D25" s="13">
        <v>84043200</v>
      </c>
      <c r="E25" s="13">
        <v>116363616</v>
      </c>
      <c r="F25" s="13">
        <v>42065835</v>
      </c>
      <c r="G25" s="72">
        <f t="shared" si="0"/>
        <v>0.5005263364555371</v>
      </c>
      <c r="H25" s="73">
        <f t="shared" si="1"/>
        <v>0.3615033327943332</v>
      </c>
      <c r="I25" s="33">
        <v>0</v>
      </c>
      <c r="J25" s="34">
        <v>74297781</v>
      </c>
      <c r="K25" s="97">
        <f t="shared" si="2"/>
        <v>0</v>
      </c>
      <c r="L25" s="97">
        <f t="shared" si="3"/>
        <v>0.6384966672056668</v>
      </c>
    </row>
    <row r="26" spans="1:12" ht="12.75">
      <c r="A26" s="31" t="s">
        <v>61</v>
      </c>
      <c r="B26" s="32" t="s">
        <v>95</v>
      </c>
      <c r="C26" s="12" t="s">
        <v>96</v>
      </c>
      <c r="D26" s="13">
        <v>9144000</v>
      </c>
      <c r="E26" s="13">
        <v>9417393</v>
      </c>
      <c r="F26" s="13">
        <v>5252961</v>
      </c>
      <c r="G26" s="72">
        <f t="shared" si="0"/>
        <v>0.5744708005249344</v>
      </c>
      <c r="H26" s="73">
        <f t="shared" si="1"/>
        <v>0.5577935422255395</v>
      </c>
      <c r="I26" s="33">
        <v>0</v>
      </c>
      <c r="J26" s="34">
        <v>4164432</v>
      </c>
      <c r="K26" s="97">
        <f t="shared" si="2"/>
        <v>0</v>
      </c>
      <c r="L26" s="97">
        <f t="shared" si="3"/>
        <v>0.4422064577744605</v>
      </c>
    </row>
    <row r="27" spans="1:12" ht="12.75">
      <c r="A27" s="31" t="s">
        <v>50</v>
      </c>
      <c r="B27" s="32" t="s">
        <v>97</v>
      </c>
      <c r="C27" s="12" t="s">
        <v>98</v>
      </c>
      <c r="D27" s="13">
        <v>513039813</v>
      </c>
      <c r="E27" s="13">
        <v>536144344</v>
      </c>
      <c r="F27" s="13">
        <v>471312078</v>
      </c>
      <c r="G27" s="72">
        <f t="shared" si="0"/>
        <v>0.918665698172629</v>
      </c>
      <c r="H27" s="73">
        <f t="shared" si="1"/>
        <v>0.8790768442761004</v>
      </c>
      <c r="I27" s="33">
        <v>0</v>
      </c>
      <c r="J27" s="34">
        <v>64832266</v>
      </c>
      <c r="K27" s="97">
        <f t="shared" si="2"/>
        <v>0</v>
      </c>
      <c r="L27" s="97">
        <f t="shared" si="3"/>
        <v>0.12092315572389961</v>
      </c>
    </row>
    <row r="28" spans="1:12" ht="12.75">
      <c r="A28" s="35"/>
      <c r="B28" s="36" t="s">
        <v>99</v>
      </c>
      <c r="C28" s="37"/>
      <c r="D28" s="20">
        <f>SUM(D20:D27)</f>
        <v>746519402</v>
      </c>
      <c r="E28" s="20">
        <f>SUM(E20:E27)</f>
        <v>904547258</v>
      </c>
      <c r="F28" s="20">
        <f>SUM(F20:F27)</f>
        <v>670393509</v>
      </c>
      <c r="G28" s="74">
        <f t="shared" si="0"/>
        <v>0.8980255666549977</v>
      </c>
      <c r="H28" s="75">
        <f t="shared" si="1"/>
        <v>0.7411370750073072</v>
      </c>
      <c r="I28" s="38">
        <f>SUM(I20:I27)</f>
        <v>-40476800</v>
      </c>
      <c r="J28" s="39">
        <f>SUM(J20:J27)</f>
        <v>274630549</v>
      </c>
      <c r="K28" s="77">
        <f t="shared" si="2"/>
        <v>-0.04474813188809644</v>
      </c>
      <c r="L28" s="77">
        <f t="shared" si="3"/>
        <v>0.3036110568807893</v>
      </c>
    </row>
    <row r="29" spans="1:12" ht="12.75">
      <c r="A29" s="31" t="s">
        <v>61</v>
      </c>
      <c r="B29" s="32" t="s">
        <v>100</v>
      </c>
      <c r="C29" s="12" t="s">
        <v>101</v>
      </c>
      <c r="D29" s="13">
        <v>15950000</v>
      </c>
      <c r="E29" s="13">
        <v>15950000</v>
      </c>
      <c r="F29" s="13">
        <v>13677499</v>
      </c>
      <c r="G29" s="72">
        <f t="shared" si="0"/>
        <v>0.857523448275862</v>
      </c>
      <c r="H29" s="73">
        <f t="shared" si="1"/>
        <v>0.857523448275862</v>
      </c>
      <c r="I29" s="33">
        <v>0</v>
      </c>
      <c r="J29" s="34">
        <v>2272501</v>
      </c>
      <c r="K29" s="97">
        <f t="shared" si="2"/>
        <v>0</v>
      </c>
      <c r="L29" s="97">
        <f t="shared" si="3"/>
        <v>0.14247655172413792</v>
      </c>
    </row>
    <row r="30" spans="1:12" ht="12.75">
      <c r="A30" s="31" t="s">
        <v>61</v>
      </c>
      <c r="B30" s="32" t="s">
        <v>102</v>
      </c>
      <c r="C30" s="12" t="s">
        <v>103</v>
      </c>
      <c r="D30" s="13">
        <v>13949550</v>
      </c>
      <c r="E30" s="13">
        <v>13949550</v>
      </c>
      <c r="F30" s="13">
        <v>8219700</v>
      </c>
      <c r="G30" s="72">
        <f t="shared" si="0"/>
        <v>0.58924481434885</v>
      </c>
      <c r="H30" s="73">
        <f t="shared" si="1"/>
        <v>0.58924481434885</v>
      </c>
      <c r="I30" s="33">
        <v>0</v>
      </c>
      <c r="J30" s="34">
        <v>5729850</v>
      </c>
      <c r="K30" s="97">
        <f t="shared" si="2"/>
        <v>0</v>
      </c>
      <c r="L30" s="97">
        <f t="shared" si="3"/>
        <v>0.41075518565115005</v>
      </c>
    </row>
    <row r="31" spans="1:12" ht="12.75">
      <c r="A31" s="31" t="s">
        <v>61</v>
      </c>
      <c r="B31" s="32" t="s">
        <v>104</v>
      </c>
      <c r="C31" s="12" t="s">
        <v>105</v>
      </c>
      <c r="D31" s="13">
        <v>12615850</v>
      </c>
      <c r="E31" s="13">
        <v>12615850</v>
      </c>
      <c r="F31" s="13">
        <v>9200</v>
      </c>
      <c r="G31" s="72">
        <f t="shared" si="0"/>
        <v>0.0007292413907901568</v>
      </c>
      <c r="H31" s="73">
        <f t="shared" si="1"/>
        <v>0.0007292413907901568</v>
      </c>
      <c r="I31" s="33">
        <v>0</v>
      </c>
      <c r="J31" s="34">
        <v>12606650</v>
      </c>
      <c r="K31" s="97">
        <f t="shared" si="2"/>
        <v>0</v>
      </c>
      <c r="L31" s="97">
        <f t="shared" si="3"/>
        <v>0.9992707586092099</v>
      </c>
    </row>
    <row r="32" spans="1:12" ht="12.75">
      <c r="A32" s="31" t="s">
        <v>61</v>
      </c>
      <c r="B32" s="32" t="s">
        <v>106</v>
      </c>
      <c r="C32" s="12" t="s">
        <v>107</v>
      </c>
      <c r="D32" s="13">
        <v>67361000</v>
      </c>
      <c r="E32" s="13">
        <v>54864562</v>
      </c>
      <c r="F32" s="13">
        <v>46027313</v>
      </c>
      <c r="G32" s="72">
        <f t="shared" si="0"/>
        <v>0.6832931963599115</v>
      </c>
      <c r="H32" s="73">
        <f t="shared" si="1"/>
        <v>0.8389260995102813</v>
      </c>
      <c r="I32" s="33">
        <v>0</v>
      </c>
      <c r="J32" s="34">
        <v>8837249</v>
      </c>
      <c r="K32" s="97">
        <f t="shared" si="2"/>
        <v>0</v>
      </c>
      <c r="L32" s="97">
        <f t="shared" si="3"/>
        <v>0.16107390048971867</v>
      </c>
    </row>
    <row r="33" spans="1:12" ht="12.75">
      <c r="A33" s="31" t="s">
        <v>61</v>
      </c>
      <c r="B33" s="32" t="s">
        <v>108</v>
      </c>
      <c r="C33" s="12" t="s">
        <v>109</v>
      </c>
      <c r="D33" s="13">
        <v>6389000</v>
      </c>
      <c r="E33" s="13">
        <v>6389000</v>
      </c>
      <c r="F33" s="13">
        <v>18803121</v>
      </c>
      <c r="G33" s="72">
        <f t="shared" si="0"/>
        <v>2.943046016591016</v>
      </c>
      <c r="H33" s="73">
        <f t="shared" si="1"/>
        <v>2.943046016591016</v>
      </c>
      <c r="I33" s="33">
        <v>-12414121</v>
      </c>
      <c r="J33" s="34">
        <v>0</v>
      </c>
      <c r="K33" s="97">
        <f t="shared" si="2"/>
        <v>-1.9430460165910157</v>
      </c>
      <c r="L33" s="97">
        <f t="shared" si="3"/>
        <v>0</v>
      </c>
    </row>
    <row r="34" spans="1:12" ht="12.75">
      <c r="A34" s="31" t="s">
        <v>61</v>
      </c>
      <c r="B34" s="32" t="s">
        <v>110</v>
      </c>
      <c r="C34" s="12" t="s">
        <v>111</v>
      </c>
      <c r="D34" s="13">
        <v>38222900</v>
      </c>
      <c r="E34" s="13">
        <v>41070793</v>
      </c>
      <c r="F34" s="13">
        <v>35224656</v>
      </c>
      <c r="G34" s="72">
        <f t="shared" si="0"/>
        <v>0.9215589607277312</v>
      </c>
      <c r="H34" s="73">
        <f t="shared" si="1"/>
        <v>0.8576570703175855</v>
      </c>
      <c r="I34" s="33">
        <v>0</v>
      </c>
      <c r="J34" s="34">
        <v>5846137</v>
      </c>
      <c r="K34" s="97">
        <f t="shared" si="2"/>
        <v>0</v>
      </c>
      <c r="L34" s="97">
        <f t="shared" si="3"/>
        <v>0.14234292968241447</v>
      </c>
    </row>
    <row r="35" spans="1:12" ht="12.75">
      <c r="A35" s="31" t="s">
        <v>61</v>
      </c>
      <c r="B35" s="32" t="s">
        <v>112</v>
      </c>
      <c r="C35" s="12" t="s">
        <v>113</v>
      </c>
      <c r="D35" s="13">
        <v>68423250</v>
      </c>
      <c r="E35" s="13">
        <v>68423250</v>
      </c>
      <c r="F35" s="13">
        <v>54174426</v>
      </c>
      <c r="G35" s="72">
        <f t="shared" si="0"/>
        <v>0.7917546448027535</v>
      </c>
      <c r="H35" s="73">
        <f t="shared" si="1"/>
        <v>0.7917546448027535</v>
      </c>
      <c r="I35" s="33">
        <v>0</v>
      </c>
      <c r="J35" s="34">
        <v>14248824</v>
      </c>
      <c r="K35" s="97">
        <f t="shared" si="2"/>
        <v>0</v>
      </c>
      <c r="L35" s="97">
        <f t="shared" si="3"/>
        <v>0.20824535519724655</v>
      </c>
    </row>
    <row r="36" spans="1:12" ht="12.75">
      <c r="A36" s="31" t="s">
        <v>61</v>
      </c>
      <c r="B36" s="32" t="s">
        <v>114</v>
      </c>
      <c r="C36" s="12" t="s">
        <v>115</v>
      </c>
      <c r="D36" s="13">
        <v>23274000</v>
      </c>
      <c r="E36" s="13">
        <v>23274000</v>
      </c>
      <c r="F36" s="13">
        <v>7065294</v>
      </c>
      <c r="G36" s="72">
        <f t="shared" si="0"/>
        <v>0.3035702500644496</v>
      </c>
      <c r="H36" s="73">
        <f t="shared" si="1"/>
        <v>0.3035702500644496</v>
      </c>
      <c r="I36" s="33">
        <v>0</v>
      </c>
      <c r="J36" s="34">
        <v>16208706</v>
      </c>
      <c r="K36" s="97">
        <f t="shared" si="2"/>
        <v>0</v>
      </c>
      <c r="L36" s="97">
        <f t="shared" si="3"/>
        <v>0.6964297499355504</v>
      </c>
    </row>
    <row r="37" spans="1:12" ht="12.75">
      <c r="A37" s="31" t="s">
        <v>50</v>
      </c>
      <c r="B37" s="32" t="s">
        <v>116</v>
      </c>
      <c r="C37" s="12" t="s">
        <v>117</v>
      </c>
      <c r="D37" s="13">
        <v>609167346</v>
      </c>
      <c r="E37" s="13">
        <v>609167346</v>
      </c>
      <c r="F37" s="13">
        <v>512567727</v>
      </c>
      <c r="G37" s="72">
        <f t="shared" si="0"/>
        <v>0.8414235109049986</v>
      </c>
      <c r="H37" s="73">
        <f t="shared" si="1"/>
        <v>0.8414235109049986</v>
      </c>
      <c r="I37" s="33">
        <v>0</v>
      </c>
      <c r="J37" s="34">
        <v>96599619</v>
      </c>
      <c r="K37" s="97">
        <f t="shared" si="2"/>
        <v>0</v>
      </c>
      <c r="L37" s="97">
        <f t="shared" si="3"/>
        <v>0.1585764890950015</v>
      </c>
    </row>
    <row r="38" spans="1:12" ht="12.75">
      <c r="A38" s="35"/>
      <c r="B38" s="36" t="s">
        <v>118</v>
      </c>
      <c r="C38" s="37"/>
      <c r="D38" s="20">
        <f>SUM(D29:D37)</f>
        <v>855352896</v>
      </c>
      <c r="E38" s="20">
        <f>SUM(E29:E37)</f>
        <v>845704351</v>
      </c>
      <c r="F38" s="20">
        <f>SUM(F29:F37)</f>
        <v>695768936</v>
      </c>
      <c r="G38" s="74">
        <f t="shared" si="0"/>
        <v>0.8134290995607969</v>
      </c>
      <c r="H38" s="75">
        <f t="shared" si="1"/>
        <v>0.8227094198785788</v>
      </c>
      <c r="I38" s="38">
        <f>SUM(I29:I37)</f>
        <v>-12414121</v>
      </c>
      <c r="J38" s="39">
        <f>SUM(J29:J37)</f>
        <v>162349536</v>
      </c>
      <c r="K38" s="77">
        <f t="shared" si="2"/>
        <v>-0.014679031727010707</v>
      </c>
      <c r="L38" s="77">
        <f t="shared" si="3"/>
        <v>0.1919696118484319</v>
      </c>
    </row>
    <row r="39" spans="1:12" ht="12.75">
      <c r="A39" s="31" t="s">
        <v>61</v>
      </c>
      <c r="B39" s="32" t="s">
        <v>119</v>
      </c>
      <c r="C39" s="12" t="s">
        <v>120</v>
      </c>
      <c r="D39" s="13">
        <v>38533718</v>
      </c>
      <c r="E39" s="13">
        <v>51384289</v>
      </c>
      <c r="F39" s="13">
        <v>47841291</v>
      </c>
      <c r="G39" s="72">
        <f t="shared" si="0"/>
        <v>1.241543600853673</v>
      </c>
      <c r="H39" s="73">
        <f t="shared" si="1"/>
        <v>0.9310490021570601</v>
      </c>
      <c r="I39" s="33">
        <v>0</v>
      </c>
      <c r="J39" s="34">
        <v>3542998</v>
      </c>
      <c r="K39" s="97">
        <f t="shared" si="2"/>
        <v>0</v>
      </c>
      <c r="L39" s="97">
        <f t="shared" si="3"/>
        <v>0.0689509978429399</v>
      </c>
    </row>
    <row r="40" spans="1:12" ht="12.75">
      <c r="A40" s="31" t="s">
        <v>61</v>
      </c>
      <c r="B40" s="32" t="s">
        <v>121</v>
      </c>
      <c r="C40" s="12" t="s">
        <v>122</v>
      </c>
      <c r="D40" s="13">
        <v>56206100</v>
      </c>
      <c r="E40" s="13">
        <v>63550300</v>
      </c>
      <c r="F40" s="13">
        <v>49770970</v>
      </c>
      <c r="G40" s="72">
        <f aca="true" t="shared" si="4" ref="G40:G58">IF($D40=0,0,$F40/$D40)</f>
        <v>0.8855083345046179</v>
      </c>
      <c r="H40" s="73">
        <f aca="true" t="shared" si="5" ref="H40:H58">IF($E40=0,0,$F40/$E40)</f>
        <v>0.7831744303331377</v>
      </c>
      <c r="I40" s="33">
        <v>0</v>
      </c>
      <c r="J40" s="34">
        <v>13779330</v>
      </c>
      <c r="K40" s="97">
        <f aca="true" t="shared" si="6" ref="K40:K58">IF($E40=0,0,$I40/$E40)</f>
        <v>0</v>
      </c>
      <c r="L40" s="97">
        <f aca="true" t="shared" si="7" ref="L40:L58">IF($E40=0,0,$J40/$E40)</f>
        <v>0.2168255696668623</v>
      </c>
    </row>
    <row r="41" spans="1:12" ht="12.75">
      <c r="A41" s="31" t="s">
        <v>61</v>
      </c>
      <c r="B41" s="32" t="s">
        <v>123</v>
      </c>
      <c r="C41" s="12" t="s">
        <v>124</v>
      </c>
      <c r="D41" s="13">
        <v>10704290</v>
      </c>
      <c r="E41" s="13">
        <v>17320970</v>
      </c>
      <c r="F41" s="13">
        <v>9046582</v>
      </c>
      <c r="G41" s="72">
        <f t="shared" si="4"/>
        <v>0.845136108980605</v>
      </c>
      <c r="H41" s="73">
        <f t="shared" si="5"/>
        <v>0.5222907262122156</v>
      </c>
      <c r="I41" s="33">
        <v>0</v>
      </c>
      <c r="J41" s="34">
        <v>8274388</v>
      </c>
      <c r="K41" s="97">
        <f t="shared" si="6"/>
        <v>0</v>
      </c>
      <c r="L41" s="97">
        <f t="shared" si="7"/>
        <v>0.4777092737877844</v>
      </c>
    </row>
    <row r="42" spans="1:12" ht="12.75">
      <c r="A42" s="31" t="s">
        <v>61</v>
      </c>
      <c r="B42" s="32" t="s">
        <v>125</v>
      </c>
      <c r="C42" s="12" t="s">
        <v>126</v>
      </c>
      <c r="D42" s="13">
        <v>11027000</v>
      </c>
      <c r="E42" s="13">
        <v>11027000</v>
      </c>
      <c r="F42" s="13">
        <v>10105656</v>
      </c>
      <c r="G42" s="72">
        <f t="shared" si="4"/>
        <v>0.9164465403101478</v>
      </c>
      <c r="H42" s="73">
        <f t="shared" si="5"/>
        <v>0.9164465403101478</v>
      </c>
      <c r="I42" s="33">
        <v>0</v>
      </c>
      <c r="J42" s="34">
        <v>921344</v>
      </c>
      <c r="K42" s="97">
        <f t="shared" si="6"/>
        <v>0</v>
      </c>
      <c r="L42" s="97">
        <f t="shared" si="7"/>
        <v>0.08355345968985219</v>
      </c>
    </row>
    <row r="43" spans="1:12" ht="12.75">
      <c r="A43" s="31" t="s">
        <v>50</v>
      </c>
      <c r="B43" s="32" t="s">
        <v>127</v>
      </c>
      <c r="C43" s="12" t="s">
        <v>128</v>
      </c>
      <c r="D43" s="13">
        <v>120336336</v>
      </c>
      <c r="E43" s="13">
        <v>190255395</v>
      </c>
      <c r="F43" s="13">
        <v>87041163</v>
      </c>
      <c r="G43" s="72">
        <f t="shared" si="4"/>
        <v>0.7233157157120024</v>
      </c>
      <c r="H43" s="73">
        <f t="shared" si="5"/>
        <v>0.45749642474001856</v>
      </c>
      <c r="I43" s="33">
        <v>0</v>
      </c>
      <c r="J43" s="34">
        <v>103214232</v>
      </c>
      <c r="K43" s="97">
        <f t="shared" si="6"/>
        <v>0</v>
      </c>
      <c r="L43" s="97">
        <f t="shared" si="7"/>
        <v>0.5425035752599815</v>
      </c>
    </row>
    <row r="44" spans="1:12" ht="12.75">
      <c r="A44" s="35"/>
      <c r="B44" s="36" t="s">
        <v>129</v>
      </c>
      <c r="C44" s="37"/>
      <c r="D44" s="20">
        <f>SUM(D39:D43)</f>
        <v>236807444</v>
      </c>
      <c r="E44" s="2">
        <f>SUM(E39:E43)</f>
        <v>333537954</v>
      </c>
      <c r="F44" s="20">
        <f>SUM(F39:F43)</f>
        <v>203805662</v>
      </c>
      <c r="G44" s="74">
        <f t="shared" si="4"/>
        <v>0.8606387474880224</v>
      </c>
      <c r="H44" s="75">
        <f t="shared" si="5"/>
        <v>0.6110418906029507</v>
      </c>
      <c r="I44" s="38">
        <f>SUM(I39:I43)</f>
        <v>0</v>
      </c>
      <c r="J44" s="39">
        <f>SUM(J39:J43)</f>
        <v>129732292</v>
      </c>
      <c r="K44" s="77">
        <f t="shared" si="6"/>
        <v>0</v>
      </c>
      <c r="L44" s="77">
        <f t="shared" si="7"/>
        <v>0.38895810939704933</v>
      </c>
    </row>
    <row r="45" spans="1:12" ht="12.75">
      <c r="A45" s="31" t="s">
        <v>61</v>
      </c>
      <c r="B45" s="32" t="s">
        <v>130</v>
      </c>
      <c r="C45" s="12" t="s">
        <v>131</v>
      </c>
      <c r="D45" s="13">
        <v>119975900</v>
      </c>
      <c r="E45" s="13">
        <v>119969238</v>
      </c>
      <c r="F45" s="13">
        <v>99953665</v>
      </c>
      <c r="G45" s="72">
        <f t="shared" si="4"/>
        <v>0.833114525500538</v>
      </c>
      <c r="H45" s="73">
        <f t="shared" si="5"/>
        <v>0.8331607891016195</v>
      </c>
      <c r="I45" s="33">
        <v>0</v>
      </c>
      <c r="J45" s="34">
        <v>20015573</v>
      </c>
      <c r="K45" s="97">
        <f t="shared" si="6"/>
        <v>0</v>
      </c>
      <c r="L45" s="97">
        <f t="shared" si="7"/>
        <v>0.16683921089838047</v>
      </c>
    </row>
    <row r="46" spans="1:12" ht="12.75">
      <c r="A46" s="31" t="s">
        <v>61</v>
      </c>
      <c r="B46" s="32" t="s">
        <v>132</v>
      </c>
      <c r="C46" s="12" t="s">
        <v>133</v>
      </c>
      <c r="D46" s="13">
        <v>33298000</v>
      </c>
      <c r="E46" s="13">
        <v>33298000</v>
      </c>
      <c r="F46" s="13">
        <v>9561937</v>
      </c>
      <c r="G46" s="72">
        <f t="shared" si="4"/>
        <v>0.28716250225238754</v>
      </c>
      <c r="H46" s="73">
        <f t="shared" si="5"/>
        <v>0.28716250225238754</v>
      </c>
      <c r="I46" s="33">
        <v>0</v>
      </c>
      <c r="J46" s="34">
        <v>23736063</v>
      </c>
      <c r="K46" s="97">
        <f t="shared" si="6"/>
        <v>0</v>
      </c>
      <c r="L46" s="97">
        <f t="shared" si="7"/>
        <v>0.7128374977476125</v>
      </c>
    </row>
    <row r="47" spans="1:12" ht="12.75">
      <c r="A47" s="31" t="s">
        <v>61</v>
      </c>
      <c r="B47" s="32" t="s">
        <v>134</v>
      </c>
      <c r="C47" s="12" t="s">
        <v>135</v>
      </c>
      <c r="D47" s="13">
        <v>86101800</v>
      </c>
      <c r="E47" s="13">
        <v>72101800</v>
      </c>
      <c r="F47" s="13">
        <v>52271046</v>
      </c>
      <c r="G47" s="72">
        <f t="shared" si="4"/>
        <v>0.6070842421412793</v>
      </c>
      <c r="H47" s="73">
        <f t="shared" si="5"/>
        <v>0.7249617346584968</v>
      </c>
      <c r="I47" s="33">
        <v>0</v>
      </c>
      <c r="J47" s="34">
        <v>19830754</v>
      </c>
      <c r="K47" s="97">
        <f t="shared" si="6"/>
        <v>0</v>
      </c>
      <c r="L47" s="97">
        <f t="shared" si="7"/>
        <v>0.2750382653415033</v>
      </c>
    </row>
    <row r="48" spans="1:12" ht="12.75">
      <c r="A48" s="31" t="s">
        <v>61</v>
      </c>
      <c r="B48" s="32" t="s">
        <v>136</v>
      </c>
      <c r="C48" s="12" t="s">
        <v>137</v>
      </c>
      <c r="D48" s="13">
        <v>54410377</v>
      </c>
      <c r="E48" s="13">
        <v>54410377</v>
      </c>
      <c r="F48" s="13">
        <v>51169103</v>
      </c>
      <c r="G48" s="72">
        <f t="shared" si="4"/>
        <v>0.940429120717175</v>
      </c>
      <c r="H48" s="73">
        <f t="shared" si="5"/>
        <v>0.940429120717175</v>
      </c>
      <c r="I48" s="33">
        <v>0</v>
      </c>
      <c r="J48" s="34">
        <v>3241274</v>
      </c>
      <c r="K48" s="97">
        <f t="shared" si="6"/>
        <v>0</v>
      </c>
      <c r="L48" s="97">
        <f t="shared" si="7"/>
        <v>0.05957087928282504</v>
      </c>
    </row>
    <row r="49" spans="1:12" ht="12.75">
      <c r="A49" s="31" t="s">
        <v>61</v>
      </c>
      <c r="B49" s="32" t="s">
        <v>138</v>
      </c>
      <c r="C49" s="12" t="s">
        <v>139</v>
      </c>
      <c r="D49" s="13">
        <v>149668439</v>
      </c>
      <c r="E49" s="13">
        <v>259249000</v>
      </c>
      <c r="F49" s="13">
        <v>172046708</v>
      </c>
      <c r="G49" s="72">
        <f t="shared" si="4"/>
        <v>1.149518957700895</v>
      </c>
      <c r="H49" s="73">
        <f t="shared" si="5"/>
        <v>0.6636349918418201</v>
      </c>
      <c r="I49" s="33">
        <v>0</v>
      </c>
      <c r="J49" s="34">
        <v>87202292</v>
      </c>
      <c r="K49" s="97">
        <f t="shared" si="6"/>
        <v>0</v>
      </c>
      <c r="L49" s="97">
        <f t="shared" si="7"/>
        <v>0.33636500815818</v>
      </c>
    </row>
    <row r="50" spans="1:12" ht="12.75">
      <c r="A50" s="31" t="s">
        <v>50</v>
      </c>
      <c r="B50" s="32" t="s">
        <v>140</v>
      </c>
      <c r="C50" s="12" t="s">
        <v>141</v>
      </c>
      <c r="D50" s="13">
        <v>835455054</v>
      </c>
      <c r="E50" s="13">
        <v>835455054</v>
      </c>
      <c r="F50" s="13">
        <v>767698711</v>
      </c>
      <c r="G50" s="72">
        <f t="shared" si="4"/>
        <v>0.9188988771142199</v>
      </c>
      <c r="H50" s="73">
        <f t="shared" si="5"/>
        <v>0.9188988771142199</v>
      </c>
      <c r="I50" s="33">
        <v>0</v>
      </c>
      <c r="J50" s="34">
        <v>67756343</v>
      </c>
      <c r="K50" s="97">
        <f t="shared" si="6"/>
        <v>0</v>
      </c>
      <c r="L50" s="97">
        <f t="shared" si="7"/>
        <v>0.08110112288578004</v>
      </c>
    </row>
    <row r="51" spans="1:12" ht="12.75">
      <c r="A51" s="35"/>
      <c r="B51" s="36" t="s">
        <v>142</v>
      </c>
      <c r="C51" s="37"/>
      <c r="D51" s="20">
        <f>SUM(D45:D50)</f>
        <v>1278909570</v>
      </c>
      <c r="E51" s="20">
        <f>SUM(E45:E50)</f>
        <v>1374483469</v>
      </c>
      <c r="F51" s="20">
        <f>SUM(F45:F50)</f>
        <v>1152701170</v>
      </c>
      <c r="G51" s="74">
        <f t="shared" si="4"/>
        <v>0.9013156184295344</v>
      </c>
      <c r="H51" s="75">
        <f t="shared" si="5"/>
        <v>0.8386431674137508</v>
      </c>
      <c r="I51" s="38">
        <f>SUM(I45:I50)</f>
        <v>0</v>
      </c>
      <c r="J51" s="39">
        <f>SUM(J45:J50)</f>
        <v>221782299</v>
      </c>
      <c r="K51" s="77">
        <f t="shared" si="6"/>
        <v>0</v>
      </c>
      <c r="L51" s="77">
        <f t="shared" si="7"/>
        <v>0.16135683258624917</v>
      </c>
    </row>
    <row r="52" spans="1:12" ht="12.75">
      <c r="A52" s="31" t="s">
        <v>61</v>
      </c>
      <c r="B52" s="32" t="s">
        <v>143</v>
      </c>
      <c r="C52" s="12" t="s">
        <v>144</v>
      </c>
      <c r="D52" s="13">
        <v>147577402</v>
      </c>
      <c r="E52" s="13">
        <v>126565813</v>
      </c>
      <c r="F52" s="13">
        <v>99447372</v>
      </c>
      <c r="G52" s="72">
        <f t="shared" si="4"/>
        <v>0.6738658537978599</v>
      </c>
      <c r="H52" s="73">
        <f t="shared" si="5"/>
        <v>0.7857364452753131</v>
      </c>
      <c r="I52" s="33">
        <v>0</v>
      </c>
      <c r="J52" s="34">
        <v>27118441</v>
      </c>
      <c r="K52" s="97">
        <f t="shared" si="6"/>
        <v>0</v>
      </c>
      <c r="L52" s="97">
        <f t="shared" si="7"/>
        <v>0.214263554724687</v>
      </c>
    </row>
    <row r="53" spans="1:12" ht="12.75">
      <c r="A53" s="31" t="s">
        <v>61</v>
      </c>
      <c r="B53" s="32" t="s">
        <v>145</v>
      </c>
      <c r="C53" s="12" t="s">
        <v>146</v>
      </c>
      <c r="D53" s="13">
        <v>80423152</v>
      </c>
      <c r="E53" s="13">
        <v>102560303</v>
      </c>
      <c r="F53" s="13">
        <v>115780662</v>
      </c>
      <c r="G53" s="72">
        <f t="shared" si="4"/>
        <v>1.4396434250674481</v>
      </c>
      <c r="H53" s="73">
        <f t="shared" si="5"/>
        <v>1.1289032755685209</v>
      </c>
      <c r="I53" s="33">
        <v>-13220359</v>
      </c>
      <c r="J53" s="34">
        <v>0</v>
      </c>
      <c r="K53" s="97">
        <f t="shared" si="6"/>
        <v>-0.12890327556852088</v>
      </c>
      <c r="L53" s="97">
        <f t="shared" si="7"/>
        <v>0</v>
      </c>
    </row>
    <row r="54" spans="1:12" ht="12.75">
      <c r="A54" s="31" t="s">
        <v>61</v>
      </c>
      <c r="B54" s="32" t="s">
        <v>147</v>
      </c>
      <c r="C54" s="12" t="s">
        <v>148</v>
      </c>
      <c r="D54" s="13">
        <v>171421285</v>
      </c>
      <c r="E54" s="13">
        <v>187341855</v>
      </c>
      <c r="F54" s="13">
        <v>121398898</v>
      </c>
      <c r="G54" s="72">
        <f t="shared" si="4"/>
        <v>0.7081903393735498</v>
      </c>
      <c r="H54" s="73">
        <f t="shared" si="5"/>
        <v>0.6480073446481033</v>
      </c>
      <c r="I54" s="33">
        <v>0</v>
      </c>
      <c r="J54" s="34">
        <v>65942957</v>
      </c>
      <c r="K54" s="97">
        <f t="shared" si="6"/>
        <v>0</v>
      </c>
      <c r="L54" s="97">
        <f t="shared" si="7"/>
        <v>0.35199265535189667</v>
      </c>
    </row>
    <row r="55" spans="1:12" ht="12.75">
      <c r="A55" s="31" t="s">
        <v>61</v>
      </c>
      <c r="B55" s="32" t="s">
        <v>149</v>
      </c>
      <c r="C55" s="12" t="s">
        <v>150</v>
      </c>
      <c r="D55" s="13">
        <v>61410000</v>
      </c>
      <c r="E55" s="13">
        <v>61498150</v>
      </c>
      <c r="F55" s="13">
        <v>104889229</v>
      </c>
      <c r="G55" s="72">
        <f t="shared" si="4"/>
        <v>1.7080154535092005</v>
      </c>
      <c r="H55" s="73">
        <f t="shared" si="5"/>
        <v>1.7055672243799205</v>
      </c>
      <c r="I55" s="33">
        <v>-43391079</v>
      </c>
      <c r="J55" s="34">
        <v>0</v>
      </c>
      <c r="K55" s="97">
        <f t="shared" si="6"/>
        <v>-0.7055672243799204</v>
      </c>
      <c r="L55" s="97">
        <f t="shared" si="7"/>
        <v>0</v>
      </c>
    </row>
    <row r="56" spans="1:12" ht="12.75">
      <c r="A56" s="31" t="s">
        <v>50</v>
      </c>
      <c r="B56" s="32" t="s">
        <v>151</v>
      </c>
      <c r="C56" s="12" t="s">
        <v>152</v>
      </c>
      <c r="D56" s="13">
        <v>0</v>
      </c>
      <c r="E56" s="13">
        <v>0</v>
      </c>
      <c r="F56" s="13">
        <v>606500276</v>
      </c>
      <c r="G56" s="72">
        <f t="shared" si="4"/>
        <v>0</v>
      </c>
      <c r="H56" s="73">
        <f t="shared" si="5"/>
        <v>0</v>
      </c>
      <c r="I56" s="33">
        <v>-606500276</v>
      </c>
      <c r="J56" s="34">
        <v>0</v>
      </c>
      <c r="K56" s="97">
        <f t="shared" si="6"/>
        <v>0</v>
      </c>
      <c r="L56" s="97">
        <f t="shared" si="7"/>
        <v>0</v>
      </c>
    </row>
    <row r="57" spans="1:12" ht="12.75">
      <c r="A57" s="35"/>
      <c r="B57" s="36" t="s">
        <v>153</v>
      </c>
      <c r="C57" s="37"/>
      <c r="D57" s="20">
        <f>SUM(D52:D56)</f>
        <v>460831839</v>
      </c>
      <c r="E57" s="20">
        <f>SUM(E52:E56)</f>
        <v>477966121</v>
      </c>
      <c r="F57" s="20">
        <f>SUM(F52:F56)</f>
        <v>1048016437</v>
      </c>
      <c r="G57" s="74">
        <f t="shared" si="4"/>
        <v>2.2741840912602393</v>
      </c>
      <c r="H57" s="75">
        <f t="shared" si="5"/>
        <v>2.1926584143816337</v>
      </c>
      <c r="I57" s="38">
        <f>SUM(I52:I56)</f>
        <v>-663111714</v>
      </c>
      <c r="J57" s="39">
        <f>SUM(J52:J56)</f>
        <v>93061398</v>
      </c>
      <c r="K57" s="77">
        <f t="shared" si="6"/>
        <v>-1.387361331411186</v>
      </c>
      <c r="L57" s="77">
        <f t="shared" si="7"/>
        <v>0.1947029170295524</v>
      </c>
    </row>
    <row r="58" spans="1:12" ht="12.75">
      <c r="A58" s="35"/>
      <c r="B58" s="36" t="s">
        <v>154</v>
      </c>
      <c r="C58" s="37"/>
      <c r="D58" s="20">
        <f>SUM(D6:D7,D9:D18,D20:D27,D29:D37,D39:D43,D45:D50,D52:D56)</f>
        <v>6235935522</v>
      </c>
      <c r="E58" s="20">
        <f>SUM(E6:E7,E9:E18,E20:E27,E29:E37,E39:E43,E45:E50,E52:E56)</f>
        <v>7014016056</v>
      </c>
      <c r="F58" s="20">
        <f>SUM(F6:F7,F9:F18,F20:F27,F29:F37,F39:F43,F45:F50,F52:F56)</f>
        <v>6203618354</v>
      </c>
      <c r="G58" s="74">
        <f t="shared" si="4"/>
        <v>0.9948175910597556</v>
      </c>
      <c r="H58" s="75">
        <f t="shared" si="5"/>
        <v>0.8844602442409921</v>
      </c>
      <c r="I58" s="38">
        <f>SUM(I6:I7,I9:I18,I20:I27,I29:I37,I39:I43,I45:I50,I52:I56)</f>
        <v>-719997679</v>
      </c>
      <c r="J58" s="39">
        <f>SUM(J6:J7,J9:J18,J20:J27,J29:J37,J39:J43,J45:J50,J52:J56)</f>
        <v>1530395381</v>
      </c>
      <c r="K58" s="77">
        <f t="shared" si="6"/>
        <v>-0.10265127328644941</v>
      </c>
      <c r="L58" s="77">
        <f t="shared" si="7"/>
        <v>0.2181910290454573</v>
      </c>
    </row>
    <row r="59" spans="1:12" ht="12.75">
      <c r="A59" s="25"/>
      <c r="B59" s="10"/>
      <c r="C59" s="9"/>
      <c r="D59" s="40"/>
      <c r="E59" s="40"/>
      <c r="F59" s="40"/>
      <c r="G59" s="72"/>
      <c r="H59" s="73"/>
      <c r="I59" s="41"/>
      <c r="J59" s="42"/>
      <c r="K59" s="96"/>
      <c r="L59" s="96"/>
    </row>
    <row r="60" spans="1:12" ht="12.75">
      <c r="A60" s="25"/>
      <c r="B60" s="28" t="s">
        <v>155</v>
      </c>
      <c r="C60" s="8"/>
      <c r="D60" s="40"/>
      <c r="E60" s="40"/>
      <c r="F60" s="40"/>
      <c r="G60" s="72"/>
      <c r="H60" s="73"/>
      <c r="I60" s="41"/>
      <c r="J60" s="42"/>
      <c r="K60" s="96"/>
      <c r="L60" s="96"/>
    </row>
    <row r="61" spans="1:12" ht="12.75">
      <c r="A61" s="31" t="s">
        <v>55</v>
      </c>
      <c r="B61" s="32" t="s">
        <v>156</v>
      </c>
      <c r="C61" s="12" t="s">
        <v>157</v>
      </c>
      <c r="D61" s="13">
        <v>1469462648</v>
      </c>
      <c r="E61" s="13">
        <v>1557970940</v>
      </c>
      <c r="F61" s="13">
        <v>1257030022</v>
      </c>
      <c r="G61" s="72">
        <f aca="true" t="shared" si="8" ref="G61:G90">IF($D61=0,0,$F61/$D61)</f>
        <v>0.8554351644874202</v>
      </c>
      <c r="H61" s="73">
        <f aca="true" t="shared" si="9" ref="H61:H90">IF($E61=0,0,$F61/$E61)</f>
        <v>0.806837913164157</v>
      </c>
      <c r="I61" s="33">
        <v>0</v>
      </c>
      <c r="J61" s="34">
        <v>300940918</v>
      </c>
      <c r="K61" s="97">
        <f aca="true" t="shared" si="10" ref="K61:K90">IF($E61=0,0,$I61/$E61)</f>
        <v>0</v>
      </c>
      <c r="L61" s="97">
        <f aca="true" t="shared" si="11" ref="L61:L90">IF($E61=0,0,$J61/$E61)</f>
        <v>0.19316208683584304</v>
      </c>
    </row>
    <row r="62" spans="1:12" ht="12.75">
      <c r="A62" s="35"/>
      <c r="B62" s="36" t="s">
        <v>60</v>
      </c>
      <c r="C62" s="37"/>
      <c r="D62" s="20">
        <f>D61</f>
        <v>1469462648</v>
      </c>
      <c r="E62" s="20">
        <f>E61</f>
        <v>1557970940</v>
      </c>
      <c r="F62" s="20">
        <f>F61</f>
        <v>1257030022</v>
      </c>
      <c r="G62" s="74">
        <f t="shared" si="8"/>
        <v>0.8554351644874202</v>
      </c>
      <c r="H62" s="75">
        <f t="shared" si="9"/>
        <v>0.806837913164157</v>
      </c>
      <c r="I62" s="38">
        <f>I61</f>
        <v>0</v>
      </c>
      <c r="J62" s="39">
        <f>J61</f>
        <v>300940918</v>
      </c>
      <c r="K62" s="77">
        <f t="shared" si="10"/>
        <v>0</v>
      </c>
      <c r="L62" s="77">
        <f t="shared" si="11"/>
        <v>0.19316208683584304</v>
      </c>
    </row>
    <row r="63" spans="1:12" ht="12.75">
      <c r="A63" s="31" t="s">
        <v>61</v>
      </c>
      <c r="B63" s="32" t="s">
        <v>158</v>
      </c>
      <c r="C63" s="12" t="s">
        <v>159</v>
      </c>
      <c r="D63" s="13">
        <v>43035079</v>
      </c>
      <c r="E63" s="13">
        <v>32454693</v>
      </c>
      <c r="F63" s="13">
        <v>17537241</v>
      </c>
      <c r="G63" s="72">
        <f t="shared" si="8"/>
        <v>0.4075103707837971</v>
      </c>
      <c r="H63" s="73">
        <f t="shared" si="9"/>
        <v>0.5403607114693706</v>
      </c>
      <c r="I63" s="33">
        <v>0</v>
      </c>
      <c r="J63" s="34">
        <v>14917452</v>
      </c>
      <c r="K63" s="97">
        <f t="shared" si="10"/>
        <v>0</v>
      </c>
      <c r="L63" s="97">
        <f t="shared" si="11"/>
        <v>0.45963928853062946</v>
      </c>
    </row>
    <row r="64" spans="1:12" ht="12.75">
      <c r="A64" s="31" t="s">
        <v>61</v>
      </c>
      <c r="B64" s="32" t="s">
        <v>160</v>
      </c>
      <c r="C64" s="12" t="s">
        <v>161</v>
      </c>
      <c r="D64" s="13">
        <v>32730000</v>
      </c>
      <c r="E64" s="13">
        <v>31730000</v>
      </c>
      <c r="F64" s="13">
        <v>26003341</v>
      </c>
      <c r="G64" s="72">
        <f t="shared" si="8"/>
        <v>0.7944803238619004</v>
      </c>
      <c r="H64" s="73">
        <f t="shared" si="9"/>
        <v>0.8195190986448156</v>
      </c>
      <c r="I64" s="33">
        <v>0</v>
      </c>
      <c r="J64" s="34">
        <v>5726659</v>
      </c>
      <c r="K64" s="97">
        <f t="shared" si="10"/>
        <v>0</v>
      </c>
      <c r="L64" s="97">
        <f t="shared" si="11"/>
        <v>0.18048090135518438</v>
      </c>
    </row>
    <row r="65" spans="1:12" ht="12.75">
      <c r="A65" s="31" t="s">
        <v>61</v>
      </c>
      <c r="B65" s="32" t="s">
        <v>162</v>
      </c>
      <c r="C65" s="12" t="s">
        <v>163</v>
      </c>
      <c r="D65" s="13">
        <v>72435713</v>
      </c>
      <c r="E65" s="13">
        <v>62423895</v>
      </c>
      <c r="F65" s="13">
        <v>41597867</v>
      </c>
      <c r="G65" s="72">
        <f t="shared" si="8"/>
        <v>0.5742729004406983</v>
      </c>
      <c r="H65" s="73">
        <f t="shared" si="9"/>
        <v>0.6663773063183578</v>
      </c>
      <c r="I65" s="33">
        <v>0</v>
      </c>
      <c r="J65" s="34">
        <v>20826028</v>
      </c>
      <c r="K65" s="97">
        <f t="shared" si="10"/>
        <v>0</v>
      </c>
      <c r="L65" s="97">
        <f t="shared" si="11"/>
        <v>0.33362269368164227</v>
      </c>
    </row>
    <row r="66" spans="1:12" ht="12.75">
      <c r="A66" s="31" t="s">
        <v>61</v>
      </c>
      <c r="B66" s="32" t="s">
        <v>164</v>
      </c>
      <c r="C66" s="12" t="s">
        <v>165</v>
      </c>
      <c r="D66" s="13">
        <v>0</v>
      </c>
      <c r="E66" s="13">
        <v>0</v>
      </c>
      <c r="F66" s="13">
        <v>0</v>
      </c>
      <c r="G66" s="72">
        <f t="shared" si="8"/>
        <v>0</v>
      </c>
      <c r="H66" s="73">
        <f t="shared" si="9"/>
        <v>0</v>
      </c>
      <c r="I66" s="33">
        <v>0</v>
      </c>
      <c r="J66" s="34">
        <v>0</v>
      </c>
      <c r="K66" s="97">
        <f t="shared" si="10"/>
        <v>0</v>
      </c>
      <c r="L66" s="97">
        <f t="shared" si="11"/>
        <v>0</v>
      </c>
    </row>
    <row r="67" spans="1:12" ht="12.75">
      <c r="A67" s="31" t="s">
        <v>50</v>
      </c>
      <c r="B67" s="32" t="s">
        <v>166</v>
      </c>
      <c r="C67" s="12" t="s">
        <v>167</v>
      </c>
      <c r="D67" s="13">
        <v>1745000</v>
      </c>
      <c r="E67" s="13">
        <v>1192377</v>
      </c>
      <c r="F67" s="13">
        <v>453840</v>
      </c>
      <c r="G67" s="72">
        <f t="shared" si="8"/>
        <v>0.26008022922636104</v>
      </c>
      <c r="H67" s="73">
        <f t="shared" si="9"/>
        <v>0.38061787505126315</v>
      </c>
      <c r="I67" s="33">
        <v>0</v>
      </c>
      <c r="J67" s="34">
        <v>738537</v>
      </c>
      <c r="K67" s="97">
        <f t="shared" si="10"/>
        <v>0</v>
      </c>
      <c r="L67" s="97">
        <f t="shared" si="11"/>
        <v>0.6193821249487369</v>
      </c>
    </row>
    <row r="68" spans="1:12" ht="12.75">
      <c r="A68" s="35"/>
      <c r="B68" s="36" t="s">
        <v>168</v>
      </c>
      <c r="C68" s="37"/>
      <c r="D68" s="20">
        <f>SUM(D63:D67)</f>
        <v>149945792</v>
      </c>
      <c r="E68" s="20">
        <f>SUM(E63:E67)</f>
        <v>127800965</v>
      </c>
      <c r="F68" s="20">
        <f>SUM(F63:F67)</f>
        <v>85592289</v>
      </c>
      <c r="G68" s="74">
        <f t="shared" si="8"/>
        <v>0.5708215472962389</v>
      </c>
      <c r="H68" s="75">
        <f t="shared" si="9"/>
        <v>0.6697311636105409</v>
      </c>
      <c r="I68" s="38">
        <f>SUM(I63:I67)</f>
        <v>0</v>
      </c>
      <c r="J68" s="39">
        <f>SUM(J63:J67)</f>
        <v>42208676</v>
      </c>
      <c r="K68" s="77">
        <f t="shared" si="10"/>
        <v>0</v>
      </c>
      <c r="L68" s="77">
        <f t="shared" si="11"/>
        <v>0.3302688363894592</v>
      </c>
    </row>
    <row r="69" spans="1:12" ht="12.75">
      <c r="A69" s="31" t="s">
        <v>61</v>
      </c>
      <c r="B69" s="32" t="s">
        <v>169</v>
      </c>
      <c r="C69" s="12" t="s">
        <v>170</v>
      </c>
      <c r="D69" s="13">
        <v>83076688</v>
      </c>
      <c r="E69" s="13">
        <v>92803270</v>
      </c>
      <c r="F69" s="13">
        <v>36483931</v>
      </c>
      <c r="G69" s="72">
        <f t="shared" si="8"/>
        <v>0.43915967136292194</v>
      </c>
      <c r="H69" s="73">
        <f t="shared" si="9"/>
        <v>0.3931319553718312</v>
      </c>
      <c r="I69" s="33">
        <v>0</v>
      </c>
      <c r="J69" s="34">
        <v>56319339</v>
      </c>
      <c r="K69" s="97">
        <f t="shared" si="10"/>
        <v>0</v>
      </c>
      <c r="L69" s="97">
        <f t="shared" si="11"/>
        <v>0.6068680446281688</v>
      </c>
    </row>
    <row r="70" spans="1:12" ht="12.75">
      <c r="A70" s="31" t="s">
        <v>61</v>
      </c>
      <c r="B70" s="32" t="s">
        <v>171</v>
      </c>
      <c r="C70" s="12" t="s">
        <v>172</v>
      </c>
      <c r="D70" s="13">
        <v>29155100</v>
      </c>
      <c r="E70" s="13">
        <v>29155100</v>
      </c>
      <c r="F70" s="13">
        <v>16143909</v>
      </c>
      <c r="G70" s="72">
        <f t="shared" si="8"/>
        <v>0.5537250429598938</v>
      </c>
      <c r="H70" s="73">
        <f t="shared" si="9"/>
        <v>0.5537250429598938</v>
      </c>
      <c r="I70" s="33">
        <v>0</v>
      </c>
      <c r="J70" s="34">
        <v>13011191</v>
      </c>
      <c r="K70" s="97">
        <f t="shared" si="10"/>
        <v>0</v>
      </c>
      <c r="L70" s="97">
        <f t="shared" si="11"/>
        <v>0.44627495704010617</v>
      </c>
    </row>
    <row r="71" spans="1:12" ht="12.75">
      <c r="A71" s="31" t="s">
        <v>61</v>
      </c>
      <c r="B71" s="32" t="s">
        <v>173</v>
      </c>
      <c r="C71" s="12" t="s">
        <v>174</v>
      </c>
      <c r="D71" s="13">
        <v>24802792</v>
      </c>
      <c r="E71" s="13">
        <v>24668000</v>
      </c>
      <c r="F71" s="13">
        <v>26114420</v>
      </c>
      <c r="G71" s="72">
        <f t="shared" si="8"/>
        <v>1.05288227228612</v>
      </c>
      <c r="H71" s="73">
        <f t="shared" si="9"/>
        <v>1.0586354791632884</v>
      </c>
      <c r="I71" s="33">
        <v>-1446420</v>
      </c>
      <c r="J71" s="34">
        <v>0</v>
      </c>
      <c r="K71" s="97">
        <f t="shared" si="10"/>
        <v>-0.05863547916328847</v>
      </c>
      <c r="L71" s="97">
        <f t="shared" si="11"/>
        <v>0</v>
      </c>
    </row>
    <row r="72" spans="1:12" ht="12.75">
      <c r="A72" s="31" t="s">
        <v>61</v>
      </c>
      <c r="B72" s="32" t="s">
        <v>175</v>
      </c>
      <c r="C72" s="12" t="s">
        <v>176</v>
      </c>
      <c r="D72" s="13">
        <v>156246000</v>
      </c>
      <c r="E72" s="13">
        <v>188244803</v>
      </c>
      <c r="F72" s="13">
        <v>171849096</v>
      </c>
      <c r="G72" s="72">
        <f t="shared" si="8"/>
        <v>1.0998623708766944</v>
      </c>
      <c r="H72" s="73">
        <f t="shared" si="9"/>
        <v>0.9129022063891984</v>
      </c>
      <c r="I72" s="33">
        <v>0</v>
      </c>
      <c r="J72" s="34">
        <v>16395707</v>
      </c>
      <c r="K72" s="97">
        <f t="shared" si="10"/>
        <v>0</v>
      </c>
      <c r="L72" s="97">
        <f t="shared" si="11"/>
        <v>0.08709779361080157</v>
      </c>
    </row>
    <row r="73" spans="1:12" ht="12.75">
      <c r="A73" s="31" t="s">
        <v>61</v>
      </c>
      <c r="B73" s="32" t="s">
        <v>177</v>
      </c>
      <c r="C73" s="12" t="s">
        <v>178</v>
      </c>
      <c r="D73" s="13">
        <v>43086000</v>
      </c>
      <c r="E73" s="13">
        <v>62816000</v>
      </c>
      <c r="F73" s="13">
        <v>43327339</v>
      </c>
      <c r="G73" s="72">
        <f t="shared" si="8"/>
        <v>1.0056013322192823</v>
      </c>
      <c r="H73" s="73">
        <f t="shared" si="9"/>
        <v>0.6897500477585329</v>
      </c>
      <c r="I73" s="33">
        <v>0</v>
      </c>
      <c r="J73" s="34">
        <v>19488661</v>
      </c>
      <c r="K73" s="97">
        <f t="shared" si="10"/>
        <v>0</v>
      </c>
      <c r="L73" s="97">
        <f t="shared" si="11"/>
        <v>0.3102499522414671</v>
      </c>
    </row>
    <row r="74" spans="1:12" ht="12.75">
      <c r="A74" s="31" t="s">
        <v>50</v>
      </c>
      <c r="B74" s="32" t="s">
        <v>179</v>
      </c>
      <c r="C74" s="12" t="s">
        <v>180</v>
      </c>
      <c r="D74" s="13">
        <v>711000</v>
      </c>
      <c r="E74" s="13">
        <v>950000</v>
      </c>
      <c r="F74" s="13">
        <v>929791</v>
      </c>
      <c r="G74" s="72">
        <f t="shared" si="8"/>
        <v>1.3077229254571028</v>
      </c>
      <c r="H74" s="73">
        <f t="shared" si="9"/>
        <v>0.9787273684210527</v>
      </c>
      <c r="I74" s="33">
        <v>0</v>
      </c>
      <c r="J74" s="34">
        <v>20209</v>
      </c>
      <c r="K74" s="97">
        <f t="shared" si="10"/>
        <v>0</v>
      </c>
      <c r="L74" s="97">
        <f t="shared" si="11"/>
        <v>0.02127263157894737</v>
      </c>
    </row>
    <row r="75" spans="1:12" ht="12.75">
      <c r="A75" s="35"/>
      <c r="B75" s="36" t="s">
        <v>181</v>
      </c>
      <c r="C75" s="37"/>
      <c r="D75" s="20">
        <f>SUM(D69:D74)</f>
        <v>337077580</v>
      </c>
      <c r="E75" s="20">
        <f>SUM(E69:E74)</f>
        <v>398637173</v>
      </c>
      <c r="F75" s="20">
        <f>SUM(F69:F74)</f>
        <v>294848486</v>
      </c>
      <c r="G75" s="74">
        <f t="shared" si="8"/>
        <v>0.8747199561596473</v>
      </c>
      <c r="H75" s="75">
        <f t="shared" si="9"/>
        <v>0.7396412225710822</v>
      </c>
      <c r="I75" s="38">
        <f>SUM(I69:I74)</f>
        <v>-1446420</v>
      </c>
      <c r="J75" s="39">
        <f>SUM(J69:J74)</f>
        <v>105235107</v>
      </c>
      <c r="K75" s="77">
        <f t="shared" si="10"/>
        <v>-0.0036284122454380337</v>
      </c>
      <c r="L75" s="77">
        <f t="shared" si="11"/>
        <v>0.26398718967435586</v>
      </c>
    </row>
    <row r="76" spans="1:12" ht="12.75">
      <c r="A76" s="31" t="s">
        <v>61</v>
      </c>
      <c r="B76" s="32" t="s">
        <v>182</v>
      </c>
      <c r="C76" s="12" t="s">
        <v>183</v>
      </c>
      <c r="D76" s="13">
        <v>61377000</v>
      </c>
      <c r="E76" s="13">
        <v>64039547</v>
      </c>
      <c r="F76" s="13">
        <v>35294034</v>
      </c>
      <c r="G76" s="72">
        <f t="shared" si="8"/>
        <v>0.575036805317953</v>
      </c>
      <c r="H76" s="73">
        <f t="shared" si="9"/>
        <v>0.551128726753798</v>
      </c>
      <c r="I76" s="33">
        <v>0</v>
      </c>
      <c r="J76" s="34">
        <v>28745513</v>
      </c>
      <c r="K76" s="97">
        <f t="shared" si="10"/>
        <v>0</v>
      </c>
      <c r="L76" s="97">
        <f t="shared" si="11"/>
        <v>0.4488712732462021</v>
      </c>
    </row>
    <row r="77" spans="1:12" ht="12.75">
      <c r="A77" s="31" t="s">
        <v>61</v>
      </c>
      <c r="B77" s="32" t="s">
        <v>184</v>
      </c>
      <c r="C77" s="12" t="s">
        <v>185</v>
      </c>
      <c r="D77" s="13">
        <v>79603947</v>
      </c>
      <c r="E77" s="13">
        <v>79603947</v>
      </c>
      <c r="F77" s="13">
        <v>55864751</v>
      </c>
      <c r="G77" s="72">
        <f t="shared" si="8"/>
        <v>0.7017836816558858</v>
      </c>
      <c r="H77" s="73">
        <f t="shared" si="9"/>
        <v>0.7017836816558858</v>
      </c>
      <c r="I77" s="33">
        <v>0</v>
      </c>
      <c r="J77" s="34">
        <v>23739196</v>
      </c>
      <c r="K77" s="97">
        <f t="shared" si="10"/>
        <v>0</v>
      </c>
      <c r="L77" s="97">
        <f t="shared" si="11"/>
        <v>0.2982163183441143</v>
      </c>
    </row>
    <row r="78" spans="1:12" ht="12.75">
      <c r="A78" s="31" t="s">
        <v>61</v>
      </c>
      <c r="B78" s="32" t="s">
        <v>186</v>
      </c>
      <c r="C78" s="12" t="s">
        <v>187</v>
      </c>
      <c r="D78" s="13">
        <v>61022000</v>
      </c>
      <c r="E78" s="13">
        <v>56022000</v>
      </c>
      <c r="F78" s="13">
        <v>28541755</v>
      </c>
      <c r="G78" s="72">
        <f t="shared" si="8"/>
        <v>0.4677289338271443</v>
      </c>
      <c r="H78" s="73">
        <f t="shared" si="9"/>
        <v>0.5094740459105351</v>
      </c>
      <c r="I78" s="33">
        <v>0</v>
      </c>
      <c r="J78" s="34">
        <v>27480245</v>
      </c>
      <c r="K78" s="97">
        <f t="shared" si="10"/>
        <v>0</v>
      </c>
      <c r="L78" s="97">
        <f t="shared" si="11"/>
        <v>0.49052595408946487</v>
      </c>
    </row>
    <row r="79" spans="1:12" ht="12.75">
      <c r="A79" s="31" t="s">
        <v>61</v>
      </c>
      <c r="B79" s="32" t="s">
        <v>188</v>
      </c>
      <c r="C79" s="12" t="s">
        <v>189</v>
      </c>
      <c r="D79" s="13">
        <v>308308998</v>
      </c>
      <c r="E79" s="13">
        <v>358302827</v>
      </c>
      <c r="F79" s="13">
        <v>235118664</v>
      </c>
      <c r="G79" s="72">
        <f t="shared" si="8"/>
        <v>0.7626072074613923</v>
      </c>
      <c r="H79" s="73">
        <f t="shared" si="9"/>
        <v>0.6562009738203936</v>
      </c>
      <c r="I79" s="33">
        <v>0</v>
      </c>
      <c r="J79" s="34">
        <v>123184163</v>
      </c>
      <c r="K79" s="97">
        <f t="shared" si="10"/>
        <v>0</v>
      </c>
      <c r="L79" s="97">
        <f t="shared" si="11"/>
        <v>0.34379902617960645</v>
      </c>
    </row>
    <row r="80" spans="1:12" ht="12.75">
      <c r="A80" s="31" t="s">
        <v>61</v>
      </c>
      <c r="B80" s="32" t="s">
        <v>190</v>
      </c>
      <c r="C80" s="12" t="s">
        <v>191</v>
      </c>
      <c r="D80" s="13">
        <v>0</v>
      </c>
      <c r="E80" s="13">
        <v>48246000</v>
      </c>
      <c r="F80" s="13">
        <v>29343668</v>
      </c>
      <c r="G80" s="72">
        <f t="shared" si="8"/>
        <v>0</v>
      </c>
      <c r="H80" s="73">
        <f t="shared" si="9"/>
        <v>0.6082093437797952</v>
      </c>
      <c r="I80" s="33">
        <v>0</v>
      </c>
      <c r="J80" s="34">
        <v>18902332</v>
      </c>
      <c r="K80" s="97">
        <f t="shared" si="10"/>
        <v>0</v>
      </c>
      <c r="L80" s="97">
        <f t="shared" si="11"/>
        <v>0.39179065622020476</v>
      </c>
    </row>
    <row r="81" spans="1:12" ht="12.75">
      <c r="A81" s="31" t="s">
        <v>61</v>
      </c>
      <c r="B81" s="32" t="s">
        <v>192</v>
      </c>
      <c r="C81" s="12" t="s">
        <v>193</v>
      </c>
      <c r="D81" s="13">
        <v>74435200</v>
      </c>
      <c r="E81" s="13">
        <v>74435200</v>
      </c>
      <c r="F81" s="13">
        <v>17378252</v>
      </c>
      <c r="G81" s="72">
        <f t="shared" si="8"/>
        <v>0.23346819784188125</v>
      </c>
      <c r="H81" s="73">
        <f t="shared" si="9"/>
        <v>0.23346819784188125</v>
      </c>
      <c r="I81" s="33">
        <v>0</v>
      </c>
      <c r="J81" s="34">
        <v>57056948</v>
      </c>
      <c r="K81" s="97">
        <f t="shared" si="10"/>
        <v>0</v>
      </c>
      <c r="L81" s="97">
        <f t="shared" si="11"/>
        <v>0.7665318021581188</v>
      </c>
    </row>
    <row r="82" spans="1:12" ht="12.75">
      <c r="A82" s="31" t="s">
        <v>50</v>
      </c>
      <c r="B82" s="32" t="s">
        <v>194</v>
      </c>
      <c r="C82" s="12" t="s">
        <v>195</v>
      </c>
      <c r="D82" s="13">
        <v>7055000</v>
      </c>
      <c r="E82" s="13">
        <v>6358719</v>
      </c>
      <c r="F82" s="13">
        <v>4104876</v>
      </c>
      <c r="G82" s="72">
        <f t="shared" si="8"/>
        <v>0.5818392629340893</v>
      </c>
      <c r="H82" s="73">
        <f t="shared" si="9"/>
        <v>0.6455507783879112</v>
      </c>
      <c r="I82" s="33">
        <v>0</v>
      </c>
      <c r="J82" s="34">
        <v>2253843</v>
      </c>
      <c r="K82" s="97">
        <f t="shared" si="10"/>
        <v>0</v>
      </c>
      <c r="L82" s="97">
        <f t="shared" si="11"/>
        <v>0.35444922161208886</v>
      </c>
    </row>
    <row r="83" spans="1:12" ht="12.75">
      <c r="A83" s="35"/>
      <c r="B83" s="36" t="s">
        <v>196</v>
      </c>
      <c r="C83" s="37"/>
      <c r="D83" s="20">
        <f>SUM(D76:D82)</f>
        <v>591802145</v>
      </c>
      <c r="E83" s="20">
        <f>SUM(E76:E82)</f>
        <v>687008240</v>
      </c>
      <c r="F83" s="20">
        <f>SUM(F76:F82)</f>
        <v>405646000</v>
      </c>
      <c r="G83" s="74">
        <f t="shared" si="8"/>
        <v>0.685441922485766</v>
      </c>
      <c r="H83" s="75">
        <f t="shared" si="9"/>
        <v>0.5904528888911144</v>
      </c>
      <c r="I83" s="38">
        <f>SUM(I76:I82)</f>
        <v>0</v>
      </c>
      <c r="J83" s="39">
        <f>SUM(J76:J82)</f>
        <v>281362240</v>
      </c>
      <c r="K83" s="77">
        <f t="shared" si="10"/>
        <v>0</v>
      </c>
      <c r="L83" s="77">
        <f t="shared" si="11"/>
        <v>0.4095471111088857</v>
      </c>
    </row>
    <row r="84" spans="1:12" ht="12.75">
      <c r="A84" s="31" t="s">
        <v>61</v>
      </c>
      <c r="B84" s="32" t="s">
        <v>197</v>
      </c>
      <c r="C84" s="12" t="s">
        <v>198</v>
      </c>
      <c r="D84" s="13">
        <v>0</v>
      </c>
      <c r="E84" s="13">
        <v>0</v>
      </c>
      <c r="F84" s="13">
        <v>27786650</v>
      </c>
      <c r="G84" s="72">
        <f t="shared" si="8"/>
        <v>0</v>
      </c>
      <c r="H84" s="73">
        <f t="shared" si="9"/>
        <v>0</v>
      </c>
      <c r="I84" s="33">
        <v>-27786650</v>
      </c>
      <c r="J84" s="34">
        <v>0</v>
      </c>
      <c r="K84" s="97">
        <f t="shared" si="10"/>
        <v>0</v>
      </c>
      <c r="L84" s="97">
        <f t="shared" si="11"/>
        <v>0</v>
      </c>
    </row>
    <row r="85" spans="1:12" ht="12.75">
      <c r="A85" s="31" t="s">
        <v>61</v>
      </c>
      <c r="B85" s="32" t="s">
        <v>199</v>
      </c>
      <c r="C85" s="12" t="s">
        <v>200</v>
      </c>
      <c r="D85" s="13">
        <v>66691559</v>
      </c>
      <c r="E85" s="13">
        <v>67672200</v>
      </c>
      <c r="F85" s="13">
        <v>60013736</v>
      </c>
      <c r="G85" s="72">
        <f t="shared" si="8"/>
        <v>0.8998700420243587</v>
      </c>
      <c r="H85" s="73">
        <f t="shared" si="9"/>
        <v>0.8868299833609665</v>
      </c>
      <c r="I85" s="33">
        <v>0</v>
      </c>
      <c r="J85" s="34">
        <v>7658464</v>
      </c>
      <c r="K85" s="97">
        <f t="shared" si="10"/>
        <v>0</v>
      </c>
      <c r="L85" s="97">
        <f t="shared" si="11"/>
        <v>0.11317001663903346</v>
      </c>
    </row>
    <row r="86" spans="1:12" ht="12.75">
      <c r="A86" s="31" t="s">
        <v>61</v>
      </c>
      <c r="B86" s="32" t="s">
        <v>201</v>
      </c>
      <c r="C86" s="12" t="s">
        <v>202</v>
      </c>
      <c r="D86" s="13">
        <v>136860750</v>
      </c>
      <c r="E86" s="13">
        <v>78264650</v>
      </c>
      <c r="F86" s="13">
        <v>45134705</v>
      </c>
      <c r="G86" s="72">
        <f t="shared" si="8"/>
        <v>0.3297856032500187</v>
      </c>
      <c r="H86" s="73">
        <f t="shared" si="9"/>
        <v>0.5766933730617846</v>
      </c>
      <c r="I86" s="33">
        <v>0</v>
      </c>
      <c r="J86" s="34">
        <v>33129945</v>
      </c>
      <c r="K86" s="97">
        <f t="shared" si="10"/>
        <v>0</v>
      </c>
      <c r="L86" s="97">
        <f t="shared" si="11"/>
        <v>0.4233066269382154</v>
      </c>
    </row>
    <row r="87" spans="1:12" ht="12.75">
      <c r="A87" s="31" t="s">
        <v>61</v>
      </c>
      <c r="B87" s="32" t="s">
        <v>203</v>
      </c>
      <c r="C87" s="12" t="s">
        <v>204</v>
      </c>
      <c r="D87" s="13">
        <v>43017176</v>
      </c>
      <c r="E87" s="13">
        <v>38299422</v>
      </c>
      <c r="F87" s="13">
        <v>17786073</v>
      </c>
      <c r="G87" s="72">
        <f t="shared" si="8"/>
        <v>0.41346444964216156</v>
      </c>
      <c r="H87" s="73">
        <f t="shared" si="9"/>
        <v>0.4643953373499997</v>
      </c>
      <c r="I87" s="33">
        <v>0</v>
      </c>
      <c r="J87" s="34">
        <v>20513349</v>
      </c>
      <c r="K87" s="97">
        <f t="shared" si="10"/>
        <v>0</v>
      </c>
      <c r="L87" s="97">
        <f t="shared" si="11"/>
        <v>0.5356046626500003</v>
      </c>
    </row>
    <row r="88" spans="1:12" ht="12.75">
      <c r="A88" s="31" t="s">
        <v>50</v>
      </c>
      <c r="B88" s="32" t="s">
        <v>205</v>
      </c>
      <c r="C88" s="12" t="s">
        <v>206</v>
      </c>
      <c r="D88" s="13">
        <v>3460000</v>
      </c>
      <c r="E88" s="13">
        <v>6085000</v>
      </c>
      <c r="F88" s="13">
        <v>395404</v>
      </c>
      <c r="G88" s="72">
        <f t="shared" si="8"/>
        <v>0.11427861271676301</v>
      </c>
      <c r="H88" s="73">
        <f t="shared" si="9"/>
        <v>0.06498011503697618</v>
      </c>
      <c r="I88" s="33">
        <v>0</v>
      </c>
      <c r="J88" s="34">
        <v>5689596</v>
      </c>
      <c r="K88" s="97">
        <f t="shared" si="10"/>
        <v>0</v>
      </c>
      <c r="L88" s="97">
        <f t="shared" si="11"/>
        <v>0.9350198849630238</v>
      </c>
    </row>
    <row r="89" spans="1:12" ht="12.75">
      <c r="A89" s="35"/>
      <c r="B89" s="36" t="s">
        <v>207</v>
      </c>
      <c r="C89" s="37"/>
      <c r="D89" s="20">
        <f>SUM(D84:D88)</f>
        <v>250029485</v>
      </c>
      <c r="E89" s="20">
        <f>SUM(E84:E88)</f>
        <v>190321272</v>
      </c>
      <c r="F89" s="20">
        <f>SUM(F84:F88)</f>
        <v>151116568</v>
      </c>
      <c r="G89" s="74">
        <f t="shared" si="8"/>
        <v>0.6043949896549201</v>
      </c>
      <c r="H89" s="75">
        <f t="shared" si="9"/>
        <v>0.7940077659842458</v>
      </c>
      <c r="I89" s="38">
        <f>SUM(I84:I88)</f>
        <v>-27786650</v>
      </c>
      <c r="J89" s="39">
        <f>SUM(J84:J88)</f>
        <v>66991354</v>
      </c>
      <c r="K89" s="77">
        <f t="shared" si="10"/>
        <v>-0.1459986564192362</v>
      </c>
      <c r="L89" s="77">
        <f t="shared" si="11"/>
        <v>0.3519908904349904</v>
      </c>
    </row>
    <row r="90" spans="1:12" ht="12.75">
      <c r="A90" s="43"/>
      <c r="B90" s="44" t="s">
        <v>208</v>
      </c>
      <c r="C90" s="45"/>
      <c r="D90" s="46">
        <f>SUM(D61,D63:D67,D69:D74,D76:D82,D84:D88)</f>
        <v>2798317650</v>
      </c>
      <c r="E90" s="46">
        <f>SUM(E61,E63:E67,E69:E74,E76:E82,E84:E88)</f>
        <v>2961738590</v>
      </c>
      <c r="F90" s="46">
        <f>SUM(F61,F63:F67,F69:F74,F76:F82,F84:F88)</f>
        <v>2194233365</v>
      </c>
      <c r="G90" s="92">
        <f t="shared" si="8"/>
        <v>0.784125906864076</v>
      </c>
      <c r="H90" s="93">
        <f t="shared" si="9"/>
        <v>0.7408599031692396</v>
      </c>
      <c r="I90" s="38">
        <f>SUM(I61,I63:I67,I69:I74,I76:I82,I84:I88)</f>
        <v>-29233070</v>
      </c>
      <c r="J90" s="39">
        <f>SUM(J61,J63:J67,J69:J74,J76:J82,J84:J88)</f>
        <v>796738295</v>
      </c>
      <c r="K90" s="98">
        <f t="shared" si="10"/>
        <v>-0.009870239763462716</v>
      </c>
      <c r="L90" s="98">
        <f t="shared" si="11"/>
        <v>0.2690103365942232</v>
      </c>
    </row>
    <row r="91" spans="1:12" ht="12.75">
      <c r="A91" s="25"/>
      <c r="B91" s="10"/>
      <c r="C91" s="9"/>
      <c r="D91" s="40"/>
      <c r="E91" s="40"/>
      <c r="F91" s="40"/>
      <c r="G91" s="72"/>
      <c r="H91" s="73"/>
      <c r="I91" s="41"/>
      <c r="J91" s="42"/>
      <c r="K91" s="97"/>
      <c r="L91" s="97"/>
    </row>
    <row r="92" spans="1:12" ht="12.75">
      <c r="A92" s="25"/>
      <c r="B92" s="28" t="s">
        <v>209</v>
      </c>
      <c r="C92" s="8"/>
      <c r="D92" s="40"/>
      <c r="E92" s="40"/>
      <c r="F92" s="40"/>
      <c r="G92" s="72"/>
      <c r="H92" s="73"/>
      <c r="I92" s="41"/>
      <c r="J92" s="42"/>
      <c r="K92" s="97"/>
      <c r="L92" s="97"/>
    </row>
    <row r="93" spans="1:12" ht="12.75">
      <c r="A93" s="31" t="s">
        <v>55</v>
      </c>
      <c r="B93" s="32" t="s">
        <v>210</v>
      </c>
      <c r="C93" s="12" t="s">
        <v>211</v>
      </c>
      <c r="D93" s="13">
        <v>3790365854</v>
      </c>
      <c r="E93" s="13">
        <v>3810949622</v>
      </c>
      <c r="F93" s="13">
        <v>2721077248</v>
      </c>
      <c r="G93" s="72">
        <f>IF($D93=0,0,$F93/$D93)</f>
        <v>0.7178930353460281</v>
      </c>
      <c r="H93" s="73">
        <f>IF($E93=0,0,$F93/$E93)</f>
        <v>0.7140155388808234</v>
      </c>
      <c r="I93" s="33">
        <v>0</v>
      </c>
      <c r="J93" s="34">
        <v>1089872374</v>
      </c>
      <c r="K93" s="97">
        <f>IF($E93=0,0,$I93/$E93)</f>
        <v>0</v>
      </c>
      <c r="L93" s="97">
        <f>IF($E93=0,0,$J93/$E93)</f>
        <v>0.28598446111917664</v>
      </c>
    </row>
    <row r="94" spans="1:12" ht="12.75">
      <c r="A94" s="31" t="s">
        <v>55</v>
      </c>
      <c r="B94" s="32" t="s">
        <v>212</v>
      </c>
      <c r="C94" s="12" t="s">
        <v>213</v>
      </c>
      <c r="D94" s="13">
        <v>10875150000</v>
      </c>
      <c r="E94" s="13">
        <v>10827949000</v>
      </c>
      <c r="F94" s="13">
        <v>9748282369</v>
      </c>
      <c r="G94" s="72">
        <f>IF($D94=0,0,$F94/$D94)</f>
        <v>0.8963814171758551</v>
      </c>
      <c r="H94" s="73">
        <f>IF($E94=0,0,$F94/$E94)</f>
        <v>0.9002889068834735</v>
      </c>
      <c r="I94" s="33">
        <v>0</v>
      </c>
      <c r="J94" s="34">
        <v>1079666631</v>
      </c>
      <c r="K94" s="97">
        <f>IF($E94=0,0,$I94/$E94)</f>
        <v>0</v>
      </c>
      <c r="L94" s="97">
        <f>IF($E94=0,0,$J94/$E94)</f>
        <v>0.0997110931165265</v>
      </c>
    </row>
    <row r="95" spans="1:12" ht="12.75">
      <c r="A95" s="31" t="s">
        <v>55</v>
      </c>
      <c r="B95" s="32" t="s">
        <v>214</v>
      </c>
      <c r="C95" s="12" t="s">
        <v>215</v>
      </c>
      <c r="D95" s="13">
        <v>4167986756</v>
      </c>
      <c r="E95" s="13">
        <v>4388781289</v>
      </c>
      <c r="F95" s="13">
        <v>4116511173</v>
      </c>
      <c r="G95" s="72">
        <f>IF($D95=0,0,$F95/$D95)</f>
        <v>0.9876497728967352</v>
      </c>
      <c r="H95" s="73">
        <f>IF($E95=0,0,$F95/$E95)</f>
        <v>0.9379622500937982</v>
      </c>
      <c r="I95" s="33">
        <v>0</v>
      </c>
      <c r="J95" s="34">
        <v>272270116</v>
      </c>
      <c r="K95" s="97">
        <f>IF($E95=0,0,$I95/$E95)</f>
        <v>0</v>
      </c>
      <c r="L95" s="97">
        <f>IF($E95=0,0,$J95/$E95)</f>
        <v>0.06203774990620181</v>
      </c>
    </row>
    <row r="96" spans="1:12" ht="12.75">
      <c r="A96" s="35"/>
      <c r="B96" s="36" t="s">
        <v>60</v>
      </c>
      <c r="C96" s="37"/>
      <c r="D96" s="20">
        <f>SUM(D93:D95)</f>
        <v>18833502610</v>
      </c>
      <c r="E96" s="20">
        <f>SUM(E93:E95)</f>
        <v>19027679911</v>
      </c>
      <c r="F96" s="20">
        <f>SUM(F93:F95)</f>
        <v>16585870790</v>
      </c>
      <c r="G96" s="74">
        <f>IF($D96=0,0,$F96/$D96)</f>
        <v>0.8806577901868037</v>
      </c>
      <c r="H96" s="75">
        <f>IF($E96=0,0,$F96/$E96)</f>
        <v>0.8716706854213804</v>
      </c>
      <c r="I96" s="38">
        <f>SUM(I93:I95)</f>
        <v>0</v>
      </c>
      <c r="J96" s="39">
        <f>SUM(J93:J95)</f>
        <v>2441809121</v>
      </c>
      <c r="K96" s="77">
        <f>IF($E96=0,0,$I96/$E96)</f>
        <v>0</v>
      </c>
      <c r="L96" s="77">
        <f>IF($E96=0,0,$J96/$E96)</f>
        <v>0.12832931457861962</v>
      </c>
    </row>
    <row r="97" spans="1:12" ht="12.75">
      <c r="A97" s="31" t="s">
        <v>61</v>
      </c>
      <c r="B97" s="32" t="s">
        <v>216</v>
      </c>
      <c r="C97" s="12" t="s">
        <v>217</v>
      </c>
      <c r="D97" s="13">
        <v>408425346</v>
      </c>
      <c r="E97" s="13">
        <v>518120111</v>
      </c>
      <c r="F97" s="13">
        <v>206234782</v>
      </c>
      <c r="G97" s="72">
        <f>IF($D97=0,0,$F97/$D97)</f>
        <v>0.5049509880319719</v>
      </c>
      <c r="H97" s="73">
        <f>IF($E97=0,0,$F97/$E97)</f>
        <v>0.3980443484464551</v>
      </c>
      <c r="I97" s="33">
        <v>0</v>
      </c>
      <c r="J97" s="34">
        <v>311885329</v>
      </c>
      <c r="K97" s="97">
        <f>IF($E97=0,0,$I97/$E97)</f>
        <v>0</v>
      </c>
      <c r="L97" s="97">
        <f>IF($E97=0,0,$J97/$E97)</f>
        <v>0.6019556515535449</v>
      </c>
    </row>
    <row r="98" spans="1:12" ht="12.75">
      <c r="A98" s="31" t="s">
        <v>61</v>
      </c>
      <c r="B98" s="32" t="s">
        <v>218</v>
      </c>
      <c r="C98" s="12" t="s">
        <v>219</v>
      </c>
      <c r="D98" s="13">
        <v>82391545</v>
      </c>
      <c r="E98" s="13">
        <v>73883691</v>
      </c>
      <c r="F98" s="13">
        <v>66330878</v>
      </c>
      <c r="G98" s="72">
        <f aca="true" t="shared" si="12" ref="G98:G108">IF($D98=0,0,$F98/$D98)</f>
        <v>0.8050689909990157</v>
      </c>
      <c r="H98" s="73">
        <f aca="true" t="shared" si="13" ref="H98:H108">IF($E98=0,0,$F98/$E98)</f>
        <v>0.8977742868855861</v>
      </c>
      <c r="I98" s="33">
        <v>0</v>
      </c>
      <c r="J98" s="34">
        <v>7552813</v>
      </c>
      <c r="K98" s="97">
        <f aca="true" t="shared" si="14" ref="K98:K108">IF($E98=0,0,$I98/$E98)</f>
        <v>0</v>
      </c>
      <c r="L98" s="97">
        <f aca="true" t="shared" si="15" ref="L98:L108">IF($E98=0,0,$J98/$E98)</f>
        <v>0.10222571311441385</v>
      </c>
    </row>
    <row r="99" spans="1:12" ht="12.75">
      <c r="A99" s="31" t="s">
        <v>61</v>
      </c>
      <c r="B99" s="32" t="s">
        <v>220</v>
      </c>
      <c r="C99" s="12" t="s">
        <v>221</v>
      </c>
      <c r="D99" s="13">
        <v>47654000</v>
      </c>
      <c r="E99" s="13">
        <v>47654000</v>
      </c>
      <c r="F99" s="13">
        <v>57734119</v>
      </c>
      <c r="G99" s="72">
        <f t="shared" si="12"/>
        <v>1.2115272380073026</v>
      </c>
      <c r="H99" s="73">
        <f t="shared" si="13"/>
        <v>1.2115272380073026</v>
      </c>
      <c r="I99" s="33">
        <v>-10080119</v>
      </c>
      <c r="J99" s="34">
        <v>0</v>
      </c>
      <c r="K99" s="97">
        <f t="shared" si="14"/>
        <v>-0.21152723800730264</v>
      </c>
      <c r="L99" s="97">
        <f t="shared" si="15"/>
        <v>0</v>
      </c>
    </row>
    <row r="100" spans="1:12" ht="12.75">
      <c r="A100" s="31" t="s">
        <v>50</v>
      </c>
      <c r="B100" s="32" t="s">
        <v>222</v>
      </c>
      <c r="C100" s="12" t="s">
        <v>223</v>
      </c>
      <c r="D100" s="13">
        <v>17237736</v>
      </c>
      <c r="E100" s="13">
        <v>16808436</v>
      </c>
      <c r="F100" s="13">
        <v>15382009</v>
      </c>
      <c r="G100" s="72">
        <f t="shared" si="12"/>
        <v>0.892345085224649</v>
      </c>
      <c r="H100" s="73">
        <f t="shared" si="13"/>
        <v>0.9151362446809448</v>
      </c>
      <c r="I100" s="33">
        <v>0</v>
      </c>
      <c r="J100" s="34">
        <v>1426427</v>
      </c>
      <c r="K100" s="97">
        <f t="shared" si="14"/>
        <v>0</v>
      </c>
      <c r="L100" s="97">
        <f t="shared" si="15"/>
        <v>0.08486375531905527</v>
      </c>
    </row>
    <row r="101" spans="1:12" ht="12.75">
      <c r="A101" s="35"/>
      <c r="B101" s="36" t="s">
        <v>224</v>
      </c>
      <c r="C101" s="37"/>
      <c r="D101" s="20">
        <f>SUM(D97:D100)</f>
        <v>555708627</v>
      </c>
      <c r="E101" s="20">
        <f>SUM(E97:E100)</f>
        <v>656466238</v>
      </c>
      <c r="F101" s="20">
        <f>SUM(F97:F100)</f>
        <v>345681788</v>
      </c>
      <c r="G101" s="74">
        <f t="shared" si="12"/>
        <v>0.6220558242296281</v>
      </c>
      <c r="H101" s="75">
        <f t="shared" si="13"/>
        <v>0.5265796898453748</v>
      </c>
      <c r="I101" s="38">
        <f>SUM(I97:I100)</f>
        <v>-10080119</v>
      </c>
      <c r="J101" s="39">
        <f>SUM(J97:J100)</f>
        <v>320864569</v>
      </c>
      <c r="K101" s="77">
        <f t="shared" si="14"/>
        <v>-0.015355121735902586</v>
      </c>
      <c r="L101" s="77">
        <f t="shared" si="15"/>
        <v>0.4887754318905278</v>
      </c>
    </row>
    <row r="102" spans="1:12" ht="12.75">
      <c r="A102" s="31" t="s">
        <v>61</v>
      </c>
      <c r="B102" s="32" t="s">
        <v>225</v>
      </c>
      <c r="C102" s="12" t="s">
        <v>226</v>
      </c>
      <c r="D102" s="13">
        <v>483995868</v>
      </c>
      <c r="E102" s="13">
        <v>461909368</v>
      </c>
      <c r="F102" s="13">
        <v>363152315</v>
      </c>
      <c r="G102" s="72">
        <f t="shared" si="12"/>
        <v>0.7503211060471285</v>
      </c>
      <c r="H102" s="73">
        <f t="shared" si="13"/>
        <v>0.7861982028474469</v>
      </c>
      <c r="I102" s="33">
        <v>0</v>
      </c>
      <c r="J102" s="34">
        <v>98757053</v>
      </c>
      <c r="K102" s="97">
        <f t="shared" si="14"/>
        <v>0</v>
      </c>
      <c r="L102" s="97">
        <f t="shared" si="15"/>
        <v>0.2138017971525531</v>
      </c>
    </row>
    <row r="103" spans="1:12" ht="12.75">
      <c r="A103" s="31" t="s">
        <v>61</v>
      </c>
      <c r="B103" s="32" t="s">
        <v>227</v>
      </c>
      <c r="C103" s="12" t="s">
        <v>228</v>
      </c>
      <c r="D103" s="13">
        <v>65560000</v>
      </c>
      <c r="E103" s="13">
        <v>90163678</v>
      </c>
      <c r="F103" s="13">
        <v>52222047</v>
      </c>
      <c r="G103" s="72">
        <f t="shared" si="12"/>
        <v>0.7965534929835265</v>
      </c>
      <c r="H103" s="73">
        <f t="shared" si="13"/>
        <v>0.5791916230391577</v>
      </c>
      <c r="I103" s="33">
        <v>0</v>
      </c>
      <c r="J103" s="34">
        <v>37941631</v>
      </c>
      <c r="K103" s="97">
        <f t="shared" si="14"/>
        <v>0</v>
      </c>
      <c r="L103" s="97">
        <f t="shared" si="15"/>
        <v>0.4208083769608423</v>
      </c>
    </row>
    <row r="104" spans="1:12" ht="12.75">
      <c r="A104" s="31" t="s">
        <v>61</v>
      </c>
      <c r="B104" s="32" t="s">
        <v>229</v>
      </c>
      <c r="C104" s="12" t="s">
        <v>230</v>
      </c>
      <c r="D104" s="13">
        <v>84209000</v>
      </c>
      <c r="E104" s="13">
        <v>84209000</v>
      </c>
      <c r="F104" s="13">
        <v>87296032</v>
      </c>
      <c r="G104" s="72">
        <f t="shared" si="12"/>
        <v>1.0366591694474463</v>
      </c>
      <c r="H104" s="73">
        <f t="shared" si="13"/>
        <v>1.0366591694474463</v>
      </c>
      <c r="I104" s="33">
        <v>-3087032</v>
      </c>
      <c r="J104" s="34">
        <v>0</v>
      </c>
      <c r="K104" s="97">
        <f t="shared" si="14"/>
        <v>-0.03665916944744624</v>
      </c>
      <c r="L104" s="97">
        <f t="shared" si="15"/>
        <v>0</v>
      </c>
    </row>
    <row r="105" spans="1:12" ht="12.75">
      <c r="A105" s="31" t="s">
        <v>61</v>
      </c>
      <c r="B105" s="32" t="s">
        <v>231</v>
      </c>
      <c r="C105" s="12" t="s">
        <v>232</v>
      </c>
      <c r="D105" s="13">
        <v>294678621</v>
      </c>
      <c r="E105" s="13">
        <v>223260164</v>
      </c>
      <c r="F105" s="13">
        <v>149227818</v>
      </c>
      <c r="G105" s="72">
        <f t="shared" si="12"/>
        <v>0.5064087021094075</v>
      </c>
      <c r="H105" s="73">
        <f t="shared" si="13"/>
        <v>0.668403244566281</v>
      </c>
      <c r="I105" s="33">
        <v>0</v>
      </c>
      <c r="J105" s="34">
        <v>74032346</v>
      </c>
      <c r="K105" s="97">
        <f t="shared" si="14"/>
        <v>0</v>
      </c>
      <c r="L105" s="97">
        <f t="shared" si="15"/>
        <v>0.331596755433719</v>
      </c>
    </row>
    <row r="106" spans="1:12" ht="12.75">
      <c r="A106" s="31" t="s">
        <v>50</v>
      </c>
      <c r="B106" s="32" t="s">
        <v>233</v>
      </c>
      <c r="C106" s="12" t="s">
        <v>234</v>
      </c>
      <c r="D106" s="13">
        <v>5085771</v>
      </c>
      <c r="E106" s="13">
        <v>5085771</v>
      </c>
      <c r="F106" s="13">
        <v>22515</v>
      </c>
      <c r="G106" s="72">
        <f t="shared" si="12"/>
        <v>0.0044270573724219985</v>
      </c>
      <c r="H106" s="73">
        <f t="shared" si="13"/>
        <v>0.0044270573724219985</v>
      </c>
      <c r="I106" s="33">
        <v>0</v>
      </c>
      <c r="J106" s="34">
        <v>5063256</v>
      </c>
      <c r="K106" s="97">
        <f t="shared" si="14"/>
        <v>0</v>
      </c>
      <c r="L106" s="97">
        <f t="shared" si="15"/>
        <v>0.995572942627578</v>
      </c>
    </row>
    <row r="107" spans="1:12" ht="12.75">
      <c r="A107" s="35"/>
      <c r="B107" s="36" t="s">
        <v>235</v>
      </c>
      <c r="C107" s="37"/>
      <c r="D107" s="20">
        <f>SUM(D102:D106)</f>
        <v>933529260</v>
      </c>
      <c r="E107" s="20">
        <f>SUM(E102:E106)</f>
        <v>864627981</v>
      </c>
      <c r="F107" s="20">
        <f>SUM(F102:F106)</f>
        <v>651920727</v>
      </c>
      <c r="G107" s="74">
        <f t="shared" si="12"/>
        <v>0.6983398967055409</v>
      </c>
      <c r="H107" s="75">
        <f t="shared" si="13"/>
        <v>0.7539898561298122</v>
      </c>
      <c r="I107" s="38">
        <f>SUM(I102:I106)</f>
        <v>-3087032</v>
      </c>
      <c r="J107" s="39">
        <f>SUM(J102:J106)</f>
        <v>215794286</v>
      </c>
      <c r="K107" s="77">
        <f t="shared" si="14"/>
        <v>-0.003570358660414438</v>
      </c>
      <c r="L107" s="77">
        <f t="shared" si="15"/>
        <v>0.24958050253060224</v>
      </c>
    </row>
    <row r="108" spans="1:12" ht="12.75">
      <c r="A108" s="43"/>
      <c r="B108" s="44" t="s">
        <v>236</v>
      </c>
      <c r="C108" s="45"/>
      <c r="D108" s="46">
        <f>SUM(D93:D95,D97:D100,D102:D106)</f>
        <v>20322740497</v>
      </c>
      <c r="E108" s="46">
        <f>SUM(E93:E95,E97:E100,E102:E106)</f>
        <v>20548774130</v>
      </c>
      <c r="F108" s="46">
        <f>SUM(F93:F95,F97:F100,F102:F106)</f>
        <v>17583473305</v>
      </c>
      <c r="G108" s="92">
        <f t="shared" si="12"/>
        <v>0.8652117221885324</v>
      </c>
      <c r="H108" s="93">
        <f t="shared" si="13"/>
        <v>0.8556945146099574</v>
      </c>
      <c r="I108" s="38">
        <f>SUM(I93:I95,I97:I100,I102:I106)</f>
        <v>-13167151</v>
      </c>
      <c r="J108" s="39">
        <f>SUM(J93:J95,J97:J100,J102:J106)</f>
        <v>2978467976</v>
      </c>
      <c r="K108" s="98">
        <f t="shared" si="14"/>
        <v>-0.0006407754991465274</v>
      </c>
      <c r="L108" s="98">
        <f t="shared" si="15"/>
        <v>0.1449462608891891</v>
      </c>
    </row>
    <row r="109" spans="1:12" ht="12.75">
      <c r="A109" s="25"/>
      <c r="B109" s="10"/>
      <c r="C109" s="9"/>
      <c r="D109" s="40"/>
      <c r="E109" s="40"/>
      <c r="F109" s="40"/>
      <c r="G109" s="72"/>
      <c r="H109" s="73"/>
      <c r="I109" s="41"/>
      <c r="J109" s="42"/>
      <c r="K109" s="97"/>
      <c r="L109" s="97"/>
    </row>
    <row r="110" spans="1:12" ht="12.75">
      <c r="A110" s="25"/>
      <c r="B110" s="28" t="s">
        <v>237</v>
      </c>
      <c r="C110" s="8"/>
      <c r="D110" s="40"/>
      <c r="E110" s="40"/>
      <c r="F110" s="40"/>
      <c r="G110" s="72"/>
      <c r="H110" s="73"/>
      <c r="I110" s="41"/>
      <c r="J110" s="42"/>
      <c r="K110" s="97"/>
      <c r="L110" s="97"/>
    </row>
    <row r="111" spans="1:12" ht="12.75">
      <c r="A111" s="31" t="s">
        <v>55</v>
      </c>
      <c r="B111" s="32" t="s">
        <v>238</v>
      </c>
      <c r="C111" s="12" t="s">
        <v>239</v>
      </c>
      <c r="D111" s="13">
        <v>5711022000</v>
      </c>
      <c r="E111" s="13">
        <v>5613077000</v>
      </c>
      <c r="F111" s="13">
        <v>5755427000</v>
      </c>
      <c r="G111" s="72">
        <f aca="true" t="shared" si="16" ref="G111:G142">IF($D111=0,0,$F111/$D111)</f>
        <v>1.00777531587166</v>
      </c>
      <c r="H111" s="73">
        <f aca="true" t="shared" si="17" ref="H111:H142">IF($E111=0,0,$F111/$E111)</f>
        <v>1.0253604217437244</v>
      </c>
      <c r="I111" s="33">
        <v>-142350000</v>
      </c>
      <c r="J111" s="34">
        <v>0</v>
      </c>
      <c r="K111" s="97">
        <f aca="true" t="shared" si="18" ref="K111:K142">IF($E111=0,0,$I111/$E111)</f>
        <v>-0.02536042174372452</v>
      </c>
      <c r="L111" s="97">
        <f aca="true" t="shared" si="19" ref="L111:L142">IF($E111=0,0,$J111/$E111)</f>
        <v>0</v>
      </c>
    </row>
    <row r="112" spans="1:12" ht="12.75">
      <c r="A112" s="35"/>
      <c r="B112" s="36" t="s">
        <v>60</v>
      </c>
      <c r="C112" s="37"/>
      <c r="D112" s="20">
        <f>D111</f>
        <v>5711022000</v>
      </c>
      <c r="E112" s="20">
        <f>E111</f>
        <v>5613077000</v>
      </c>
      <c r="F112" s="20">
        <f>F111</f>
        <v>5755427000</v>
      </c>
      <c r="G112" s="74">
        <f t="shared" si="16"/>
        <v>1.00777531587166</v>
      </c>
      <c r="H112" s="75">
        <f t="shared" si="17"/>
        <v>1.0253604217437244</v>
      </c>
      <c r="I112" s="38">
        <f>I111</f>
        <v>-142350000</v>
      </c>
      <c r="J112" s="39">
        <f>J111</f>
        <v>0</v>
      </c>
      <c r="K112" s="77">
        <f t="shared" si="18"/>
        <v>-0.02536042174372452</v>
      </c>
      <c r="L112" s="77">
        <f t="shared" si="19"/>
        <v>0</v>
      </c>
    </row>
    <row r="113" spans="1:12" ht="12.75">
      <c r="A113" s="31" t="s">
        <v>61</v>
      </c>
      <c r="B113" s="32" t="s">
        <v>240</v>
      </c>
      <c r="C113" s="12" t="s">
        <v>241</v>
      </c>
      <c r="D113" s="13">
        <v>17733000</v>
      </c>
      <c r="E113" s="13">
        <v>23488957</v>
      </c>
      <c r="F113" s="13">
        <v>10824330</v>
      </c>
      <c r="G113" s="72">
        <f t="shared" si="16"/>
        <v>0.6104060226695991</v>
      </c>
      <c r="H113" s="73">
        <f t="shared" si="17"/>
        <v>0.46082633639288456</v>
      </c>
      <c r="I113" s="33">
        <v>0</v>
      </c>
      <c r="J113" s="34">
        <v>12664627</v>
      </c>
      <c r="K113" s="97">
        <f t="shared" si="18"/>
        <v>0</v>
      </c>
      <c r="L113" s="97">
        <f t="shared" si="19"/>
        <v>0.5391736636071155</v>
      </c>
    </row>
    <row r="114" spans="1:12" ht="12.75">
      <c r="A114" s="31" t="s">
        <v>61</v>
      </c>
      <c r="B114" s="32" t="s">
        <v>242</v>
      </c>
      <c r="C114" s="12" t="s">
        <v>243</v>
      </c>
      <c r="D114" s="13">
        <v>33493250</v>
      </c>
      <c r="E114" s="13">
        <v>37765332</v>
      </c>
      <c r="F114" s="13">
        <v>27184810</v>
      </c>
      <c r="G114" s="72">
        <f t="shared" si="16"/>
        <v>0.8116504071715943</v>
      </c>
      <c r="H114" s="73">
        <f t="shared" si="17"/>
        <v>0.7198350593078329</v>
      </c>
      <c r="I114" s="33">
        <v>0</v>
      </c>
      <c r="J114" s="34">
        <v>10580522</v>
      </c>
      <c r="K114" s="97">
        <f t="shared" si="18"/>
        <v>0</v>
      </c>
      <c r="L114" s="97">
        <f t="shared" si="19"/>
        <v>0.2801649406921671</v>
      </c>
    </row>
    <row r="115" spans="1:12" ht="12.75">
      <c r="A115" s="31" t="s">
        <v>61</v>
      </c>
      <c r="B115" s="32" t="s">
        <v>244</v>
      </c>
      <c r="C115" s="12" t="s">
        <v>245</v>
      </c>
      <c r="D115" s="13">
        <v>55527384</v>
      </c>
      <c r="E115" s="13">
        <v>92712854</v>
      </c>
      <c r="F115" s="13">
        <v>72663888</v>
      </c>
      <c r="G115" s="72">
        <f t="shared" si="16"/>
        <v>1.3086135662360756</v>
      </c>
      <c r="H115" s="73">
        <f t="shared" si="17"/>
        <v>0.783752035073799</v>
      </c>
      <c r="I115" s="33">
        <v>0</v>
      </c>
      <c r="J115" s="34">
        <v>20048966</v>
      </c>
      <c r="K115" s="97">
        <f t="shared" si="18"/>
        <v>0</v>
      </c>
      <c r="L115" s="97">
        <f t="shared" si="19"/>
        <v>0.21624796492620108</v>
      </c>
    </row>
    <row r="116" spans="1:12" ht="12.75">
      <c r="A116" s="31" t="s">
        <v>61</v>
      </c>
      <c r="B116" s="32" t="s">
        <v>246</v>
      </c>
      <c r="C116" s="12" t="s">
        <v>247</v>
      </c>
      <c r="D116" s="13">
        <v>31033200</v>
      </c>
      <c r="E116" s="13">
        <v>40874354</v>
      </c>
      <c r="F116" s="13">
        <v>21916701</v>
      </c>
      <c r="G116" s="72">
        <f t="shared" si="16"/>
        <v>0.7062340010053749</v>
      </c>
      <c r="H116" s="73">
        <f t="shared" si="17"/>
        <v>0.5361968778760393</v>
      </c>
      <c r="I116" s="33">
        <v>0</v>
      </c>
      <c r="J116" s="34">
        <v>18957653</v>
      </c>
      <c r="K116" s="97">
        <f t="shared" si="18"/>
        <v>0</v>
      </c>
      <c r="L116" s="97">
        <f t="shared" si="19"/>
        <v>0.4638031221239607</v>
      </c>
    </row>
    <row r="117" spans="1:12" ht="12.75">
      <c r="A117" s="31" t="s">
        <v>61</v>
      </c>
      <c r="B117" s="32" t="s">
        <v>248</v>
      </c>
      <c r="C117" s="12" t="s">
        <v>249</v>
      </c>
      <c r="D117" s="13">
        <v>16538000</v>
      </c>
      <c r="E117" s="13">
        <v>20387000</v>
      </c>
      <c r="F117" s="13">
        <v>20514751</v>
      </c>
      <c r="G117" s="72">
        <f t="shared" si="16"/>
        <v>1.2404614221792236</v>
      </c>
      <c r="H117" s="73">
        <f t="shared" si="17"/>
        <v>1.0062662971501446</v>
      </c>
      <c r="I117" s="33">
        <v>-127751</v>
      </c>
      <c r="J117" s="34">
        <v>0</v>
      </c>
      <c r="K117" s="97">
        <f t="shared" si="18"/>
        <v>-0.0062662971501447</v>
      </c>
      <c r="L117" s="97">
        <f t="shared" si="19"/>
        <v>0</v>
      </c>
    </row>
    <row r="118" spans="1:12" ht="12.75">
      <c r="A118" s="31" t="s">
        <v>61</v>
      </c>
      <c r="B118" s="32" t="s">
        <v>250</v>
      </c>
      <c r="C118" s="12" t="s">
        <v>251</v>
      </c>
      <c r="D118" s="13">
        <v>101031000</v>
      </c>
      <c r="E118" s="13">
        <v>146803806</v>
      </c>
      <c r="F118" s="13">
        <v>97719282</v>
      </c>
      <c r="G118" s="72">
        <f t="shared" si="16"/>
        <v>0.9672207738218962</v>
      </c>
      <c r="H118" s="73">
        <f t="shared" si="17"/>
        <v>0.6656454261138162</v>
      </c>
      <c r="I118" s="33">
        <v>0</v>
      </c>
      <c r="J118" s="34">
        <v>49084524</v>
      </c>
      <c r="K118" s="97">
        <f t="shared" si="18"/>
        <v>0</v>
      </c>
      <c r="L118" s="97">
        <f t="shared" si="19"/>
        <v>0.33435457388618384</v>
      </c>
    </row>
    <row r="119" spans="1:12" ht="12.75">
      <c r="A119" s="31" t="s">
        <v>50</v>
      </c>
      <c r="B119" s="32" t="s">
        <v>252</v>
      </c>
      <c r="C119" s="12" t="s">
        <v>253</v>
      </c>
      <c r="D119" s="13">
        <v>336966128</v>
      </c>
      <c r="E119" s="13">
        <v>421544664</v>
      </c>
      <c r="F119" s="13">
        <v>335058173</v>
      </c>
      <c r="G119" s="72">
        <f t="shared" si="16"/>
        <v>0.9943378433573596</v>
      </c>
      <c r="H119" s="73">
        <f t="shared" si="17"/>
        <v>0.7948343357514306</v>
      </c>
      <c r="I119" s="33">
        <v>0</v>
      </c>
      <c r="J119" s="34">
        <v>86486491</v>
      </c>
      <c r="K119" s="97">
        <f t="shared" si="18"/>
        <v>0</v>
      </c>
      <c r="L119" s="97">
        <f t="shared" si="19"/>
        <v>0.2051656642485694</v>
      </c>
    </row>
    <row r="120" spans="1:12" ht="12.75">
      <c r="A120" s="35"/>
      <c r="B120" s="36" t="s">
        <v>254</v>
      </c>
      <c r="C120" s="37"/>
      <c r="D120" s="20">
        <f>SUM(D113:D119)</f>
        <v>592321962</v>
      </c>
      <c r="E120" s="20">
        <f>SUM(E113:E119)</f>
        <v>783576967</v>
      </c>
      <c r="F120" s="20">
        <f>SUM(F113:F119)</f>
        <v>585881935</v>
      </c>
      <c r="G120" s="74">
        <f t="shared" si="16"/>
        <v>0.9891274890800014</v>
      </c>
      <c r="H120" s="75">
        <f t="shared" si="17"/>
        <v>0.7477018336094098</v>
      </c>
      <c r="I120" s="38">
        <f>SUM(I113:I119)</f>
        <v>-127751</v>
      </c>
      <c r="J120" s="39">
        <f>SUM(J113:J119)</f>
        <v>197822783</v>
      </c>
      <c r="K120" s="77">
        <f t="shared" si="18"/>
        <v>-0.00016303567534546994</v>
      </c>
      <c r="L120" s="77">
        <f t="shared" si="19"/>
        <v>0.25246120206593564</v>
      </c>
    </row>
    <row r="121" spans="1:12" ht="12.75">
      <c r="A121" s="31" t="s">
        <v>61</v>
      </c>
      <c r="B121" s="32" t="s">
        <v>255</v>
      </c>
      <c r="C121" s="12" t="s">
        <v>256</v>
      </c>
      <c r="D121" s="13">
        <v>32700000</v>
      </c>
      <c r="E121" s="13">
        <v>39490000</v>
      </c>
      <c r="F121" s="13">
        <v>37335632</v>
      </c>
      <c r="G121" s="72">
        <f t="shared" si="16"/>
        <v>1.1417624464831804</v>
      </c>
      <c r="H121" s="73">
        <f t="shared" si="17"/>
        <v>0.9454452266396556</v>
      </c>
      <c r="I121" s="33">
        <v>0</v>
      </c>
      <c r="J121" s="34">
        <v>2154368</v>
      </c>
      <c r="K121" s="97">
        <f t="shared" si="18"/>
        <v>0</v>
      </c>
      <c r="L121" s="97">
        <f t="shared" si="19"/>
        <v>0.054554773360344394</v>
      </c>
    </row>
    <row r="122" spans="1:12" ht="12.75">
      <c r="A122" s="31" t="s">
        <v>61</v>
      </c>
      <c r="B122" s="32" t="s">
        <v>257</v>
      </c>
      <c r="C122" s="12" t="s">
        <v>258</v>
      </c>
      <c r="D122" s="13">
        <v>23015000</v>
      </c>
      <c r="E122" s="13">
        <v>67991890</v>
      </c>
      <c r="F122" s="13">
        <v>55885332</v>
      </c>
      <c r="G122" s="72">
        <f t="shared" si="16"/>
        <v>2.4282134260265043</v>
      </c>
      <c r="H122" s="73">
        <f t="shared" si="17"/>
        <v>0.8219411462161149</v>
      </c>
      <c r="I122" s="33">
        <v>0</v>
      </c>
      <c r="J122" s="34">
        <v>12106558</v>
      </c>
      <c r="K122" s="97">
        <f t="shared" si="18"/>
        <v>0</v>
      </c>
      <c r="L122" s="97">
        <f t="shared" si="19"/>
        <v>0.1780588537838851</v>
      </c>
    </row>
    <row r="123" spans="1:12" ht="12.75">
      <c r="A123" s="31" t="s">
        <v>61</v>
      </c>
      <c r="B123" s="32" t="s">
        <v>259</v>
      </c>
      <c r="C123" s="12" t="s">
        <v>260</v>
      </c>
      <c r="D123" s="13">
        <v>17641000</v>
      </c>
      <c r="E123" s="13">
        <v>22591000</v>
      </c>
      <c r="F123" s="13">
        <v>25094983</v>
      </c>
      <c r="G123" s="72">
        <f t="shared" si="16"/>
        <v>1.4225374411881413</v>
      </c>
      <c r="H123" s="73">
        <f t="shared" si="17"/>
        <v>1.110839847726971</v>
      </c>
      <c r="I123" s="33">
        <v>-2503983</v>
      </c>
      <c r="J123" s="34">
        <v>0</v>
      </c>
      <c r="K123" s="97">
        <f t="shared" si="18"/>
        <v>-0.11083984772697092</v>
      </c>
      <c r="L123" s="97">
        <f t="shared" si="19"/>
        <v>0</v>
      </c>
    </row>
    <row r="124" spans="1:12" ht="12.75">
      <c r="A124" s="31" t="s">
        <v>61</v>
      </c>
      <c r="B124" s="32" t="s">
        <v>261</v>
      </c>
      <c r="C124" s="12" t="s">
        <v>262</v>
      </c>
      <c r="D124" s="13">
        <v>15256000</v>
      </c>
      <c r="E124" s="13">
        <v>19914781</v>
      </c>
      <c r="F124" s="13">
        <v>16738651</v>
      </c>
      <c r="G124" s="72">
        <f t="shared" si="16"/>
        <v>1.0971847797587835</v>
      </c>
      <c r="H124" s="73">
        <f t="shared" si="17"/>
        <v>0.8405139378635397</v>
      </c>
      <c r="I124" s="33">
        <v>0</v>
      </c>
      <c r="J124" s="34">
        <v>3176130</v>
      </c>
      <c r="K124" s="97">
        <f t="shared" si="18"/>
        <v>0</v>
      </c>
      <c r="L124" s="97">
        <f t="shared" si="19"/>
        <v>0.15948606213646035</v>
      </c>
    </row>
    <row r="125" spans="1:12" ht="12.75">
      <c r="A125" s="31" t="s">
        <v>61</v>
      </c>
      <c r="B125" s="32" t="s">
        <v>263</v>
      </c>
      <c r="C125" s="12" t="s">
        <v>264</v>
      </c>
      <c r="D125" s="13">
        <v>597754000</v>
      </c>
      <c r="E125" s="13">
        <v>704976000</v>
      </c>
      <c r="F125" s="13">
        <v>529099195</v>
      </c>
      <c r="G125" s="72">
        <f t="shared" si="16"/>
        <v>0.8851453858945318</v>
      </c>
      <c r="H125" s="73">
        <f t="shared" si="17"/>
        <v>0.7505208617030934</v>
      </c>
      <c r="I125" s="33">
        <v>0</v>
      </c>
      <c r="J125" s="34">
        <v>175876805</v>
      </c>
      <c r="K125" s="97">
        <f t="shared" si="18"/>
        <v>0</v>
      </c>
      <c r="L125" s="97">
        <f t="shared" si="19"/>
        <v>0.24947913829690657</v>
      </c>
    </row>
    <row r="126" spans="1:12" ht="12.75">
      <c r="A126" s="31" t="s">
        <v>61</v>
      </c>
      <c r="B126" s="32" t="s">
        <v>265</v>
      </c>
      <c r="C126" s="12" t="s">
        <v>266</v>
      </c>
      <c r="D126" s="13">
        <v>20720000</v>
      </c>
      <c r="E126" s="13">
        <v>36122000</v>
      </c>
      <c r="F126" s="13">
        <v>18164771</v>
      </c>
      <c r="G126" s="72">
        <f t="shared" si="16"/>
        <v>0.876678137065637</v>
      </c>
      <c r="H126" s="73">
        <f t="shared" si="17"/>
        <v>0.5028727922041969</v>
      </c>
      <c r="I126" s="33">
        <v>0</v>
      </c>
      <c r="J126" s="34">
        <v>17957229</v>
      </c>
      <c r="K126" s="97">
        <f t="shared" si="18"/>
        <v>0</v>
      </c>
      <c r="L126" s="97">
        <f t="shared" si="19"/>
        <v>0.4971272077958031</v>
      </c>
    </row>
    <row r="127" spans="1:12" ht="12.75">
      <c r="A127" s="31" t="s">
        <v>61</v>
      </c>
      <c r="B127" s="32" t="s">
        <v>267</v>
      </c>
      <c r="C127" s="12" t="s">
        <v>268</v>
      </c>
      <c r="D127" s="13">
        <v>21499050</v>
      </c>
      <c r="E127" s="13">
        <v>34091000</v>
      </c>
      <c r="F127" s="13">
        <v>27123049</v>
      </c>
      <c r="G127" s="72">
        <f t="shared" si="16"/>
        <v>1.2615929075935914</v>
      </c>
      <c r="H127" s="73">
        <f t="shared" si="17"/>
        <v>0.7956073157138248</v>
      </c>
      <c r="I127" s="33">
        <v>0</v>
      </c>
      <c r="J127" s="34">
        <v>6967951</v>
      </c>
      <c r="K127" s="97">
        <f t="shared" si="18"/>
        <v>0</v>
      </c>
      <c r="L127" s="97">
        <f t="shared" si="19"/>
        <v>0.20439268428617524</v>
      </c>
    </row>
    <row r="128" spans="1:12" ht="12.75">
      <c r="A128" s="31" t="s">
        <v>50</v>
      </c>
      <c r="B128" s="32" t="s">
        <v>269</v>
      </c>
      <c r="C128" s="12" t="s">
        <v>270</v>
      </c>
      <c r="D128" s="13">
        <v>246108000</v>
      </c>
      <c r="E128" s="13">
        <v>209159000</v>
      </c>
      <c r="F128" s="13">
        <v>319361361</v>
      </c>
      <c r="G128" s="72">
        <f t="shared" si="16"/>
        <v>1.2976472158564534</v>
      </c>
      <c r="H128" s="73">
        <f t="shared" si="17"/>
        <v>1.5268831893439918</v>
      </c>
      <c r="I128" s="33">
        <v>-110202361</v>
      </c>
      <c r="J128" s="34">
        <v>0</v>
      </c>
      <c r="K128" s="97">
        <f t="shared" si="18"/>
        <v>-0.5268831893439919</v>
      </c>
      <c r="L128" s="97">
        <f t="shared" si="19"/>
        <v>0</v>
      </c>
    </row>
    <row r="129" spans="1:12" ht="12.75">
      <c r="A129" s="35"/>
      <c r="B129" s="36" t="s">
        <v>271</v>
      </c>
      <c r="C129" s="37"/>
      <c r="D129" s="20">
        <f>SUM(D121:D128)</f>
        <v>974693050</v>
      </c>
      <c r="E129" s="20">
        <f>SUM(E121:E128)</f>
        <v>1134335671</v>
      </c>
      <c r="F129" s="20">
        <f>SUM(F121:F128)</f>
        <v>1028802974</v>
      </c>
      <c r="G129" s="74">
        <f t="shared" si="16"/>
        <v>1.0555148351575914</v>
      </c>
      <c r="H129" s="75">
        <f t="shared" si="17"/>
        <v>0.9069651958428098</v>
      </c>
      <c r="I129" s="38">
        <f>SUM(I121:I128)</f>
        <v>-112706344</v>
      </c>
      <c r="J129" s="39">
        <f>SUM(J121:J128)</f>
        <v>218239041</v>
      </c>
      <c r="K129" s="77">
        <f t="shared" si="18"/>
        <v>-0.09935889955804801</v>
      </c>
      <c r="L129" s="77">
        <f t="shared" si="19"/>
        <v>0.19239370371523828</v>
      </c>
    </row>
    <row r="130" spans="1:12" ht="12.75">
      <c r="A130" s="31" t="s">
        <v>61</v>
      </c>
      <c r="B130" s="32" t="s">
        <v>272</v>
      </c>
      <c r="C130" s="12" t="s">
        <v>273</v>
      </c>
      <c r="D130" s="13">
        <v>111799030</v>
      </c>
      <c r="E130" s="13">
        <v>157923030</v>
      </c>
      <c r="F130" s="13">
        <v>186444031</v>
      </c>
      <c r="G130" s="72">
        <f t="shared" si="16"/>
        <v>1.6676712758599068</v>
      </c>
      <c r="H130" s="73">
        <f t="shared" si="17"/>
        <v>1.1806006445038446</v>
      </c>
      <c r="I130" s="33">
        <v>-28521001</v>
      </c>
      <c r="J130" s="34">
        <v>0</v>
      </c>
      <c r="K130" s="97">
        <f t="shared" si="18"/>
        <v>-0.1806006445038447</v>
      </c>
      <c r="L130" s="97">
        <f t="shared" si="19"/>
        <v>0</v>
      </c>
    </row>
    <row r="131" spans="1:12" ht="12.75">
      <c r="A131" s="31" t="s">
        <v>61</v>
      </c>
      <c r="B131" s="32" t="s">
        <v>274</v>
      </c>
      <c r="C131" s="12" t="s">
        <v>275</v>
      </c>
      <c r="D131" s="13">
        <v>44040000</v>
      </c>
      <c r="E131" s="13">
        <v>53562000</v>
      </c>
      <c r="F131" s="13">
        <v>27831586</v>
      </c>
      <c r="G131" s="72">
        <f t="shared" si="16"/>
        <v>0.6319615349682107</v>
      </c>
      <c r="H131" s="73">
        <f t="shared" si="17"/>
        <v>0.5196143907994474</v>
      </c>
      <c r="I131" s="33">
        <v>0</v>
      </c>
      <c r="J131" s="34">
        <v>25730414</v>
      </c>
      <c r="K131" s="97">
        <f t="shared" si="18"/>
        <v>0</v>
      </c>
      <c r="L131" s="97">
        <f t="shared" si="19"/>
        <v>0.4803856092005526</v>
      </c>
    </row>
    <row r="132" spans="1:12" ht="12.75">
      <c r="A132" s="31" t="s">
        <v>61</v>
      </c>
      <c r="B132" s="32" t="s">
        <v>276</v>
      </c>
      <c r="C132" s="12" t="s">
        <v>277</v>
      </c>
      <c r="D132" s="13">
        <v>35499280</v>
      </c>
      <c r="E132" s="13">
        <v>59989349</v>
      </c>
      <c r="F132" s="13">
        <v>63403542</v>
      </c>
      <c r="G132" s="72">
        <f t="shared" si="16"/>
        <v>1.786051491748565</v>
      </c>
      <c r="H132" s="73">
        <f t="shared" si="17"/>
        <v>1.056913319729474</v>
      </c>
      <c r="I132" s="33">
        <v>-3414193</v>
      </c>
      <c r="J132" s="34">
        <v>0</v>
      </c>
      <c r="K132" s="97">
        <f t="shared" si="18"/>
        <v>-0.05691331972947398</v>
      </c>
      <c r="L132" s="97">
        <f t="shared" si="19"/>
        <v>0</v>
      </c>
    </row>
    <row r="133" spans="1:12" ht="12.75">
      <c r="A133" s="31" t="s">
        <v>61</v>
      </c>
      <c r="B133" s="32" t="s">
        <v>278</v>
      </c>
      <c r="C133" s="12" t="s">
        <v>279</v>
      </c>
      <c r="D133" s="13">
        <v>48412352</v>
      </c>
      <c r="E133" s="13">
        <v>82066451</v>
      </c>
      <c r="F133" s="13">
        <v>58529376</v>
      </c>
      <c r="G133" s="72">
        <f t="shared" si="16"/>
        <v>1.2089760894079262</v>
      </c>
      <c r="H133" s="73">
        <f t="shared" si="17"/>
        <v>0.7131949205406726</v>
      </c>
      <c r="I133" s="33">
        <v>0</v>
      </c>
      <c r="J133" s="34">
        <v>23537075</v>
      </c>
      <c r="K133" s="97">
        <f t="shared" si="18"/>
        <v>0</v>
      </c>
      <c r="L133" s="97">
        <f t="shared" si="19"/>
        <v>0.2868050794593274</v>
      </c>
    </row>
    <row r="134" spans="1:12" ht="12.75">
      <c r="A134" s="31" t="s">
        <v>61</v>
      </c>
      <c r="B134" s="32" t="s">
        <v>280</v>
      </c>
      <c r="C134" s="12" t="s">
        <v>281</v>
      </c>
      <c r="D134" s="13">
        <v>28974595</v>
      </c>
      <c r="E134" s="13">
        <v>29394483</v>
      </c>
      <c r="F134" s="13">
        <v>31726500</v>
      </c>
      <c r="G134" s="72">
        <f t="shared" si="16"/>
        <v>1.0949764785323142</v>
      </c>
      <c r="H134" s="73">
        <f t="shared" si="17"/>
        <v>1.0793351936143936</v>
      </c>
      <c r="I134" s="33">
        <v>-2332017</v>
      </c>
      <c r="J134" s="34">
        <v>0</v>
      </c>
      <c r="K134" s="97">
        <f t="shared" si="18"/>
        <v>-0.07933519361439356</v>
      </c>
      <c r="L134" s="97">
        <f t="shared" si="19"/>
        <v>0</v>
      </c>
    </row>
    <row r="135" spans="1:12" ht="12.75">
      <c r="A135" s="31" t="s">
        <v>50</v>
      </c>
      <c r="B135" s="32" t="s">
        <v>282</v>
      </c>
      <c r="C135" s="12" t="s">
        <v>283</v>
      </c>
      <c r="D135" s="13">
        <v>277474642</v>
      </c>
      <c r="E135" s="13">
        <v>367024971</v>
      </c>
      <c r="F135" s="13">
        <v>379895196</v>
      </c>
      <c r="G135" s="72">
        <f t="shared" si="16"/>
        <v>1.3691168074378486</v>
      </c>
      <c r="H135" s="73">
        <f t="shared" si="17"/>
        <v>1.0350663470252002</v>
      </c>
      <c r="I135" s="33">
        <v>-12870225</v>
      </c>
      <c r="J135" s="34">
        <v>0</v>
      </c>
      <c r="K135" s="97">
        <f t="shared" si="18"/>
        <v>-0.03506634702520009</v>
      </c>
      <c r="L135" s="97">
        <f t="shared" si="19"/>
        <v>0</v>
      </c>
    </row>
    <row r="136" spans="1:12" ht="12.75">
      <c r="A136" s="35"/>
      <c r="B136" s="36" t="s">
        <v>284</v>
      </c>
      <c r="C136" s="37"/>
      <c r="D136" s="20">
        <f>SUM(D130:D135)</f>
        <v>546199899</v>
      </c>
      <c r="E136" s="20">
        <f>SUM(E130:E135)</f>
        <v>749960284</v>
      </c>
      <c r="F136" s="20">
        <f>SUM(F130:F135)</f>
        <v>747830231</v>
      </c>
      <c r="G136" s="74">
        <f t="shared" si="16"/>
        <v>1.3691511704215822</v>
      </c>
      <c r="H136" s="75">
        <f t="shared" si="17"/>
        <v>0.9971597789303733</v>
      </c>
      <c r="I136" s="38">
        <f>SUM(I130:I135)</f>
        <v>-47137436</v>
      </c>
      <c r="J136" s="39">
        <f>SUM(J130:J135)</f>
        <v>49267489</v>
      </c>
      <c r="K136" s="77">
        <f t="shared" si="18"/>
        <v>-0.06285324303920073</v>
      </c>
      <c r="L136" s="77">
        <f t="shared" si="19"/>
        <v>0.0656934641088274</v>
      </c>
    </row>
    <row r="137" spans="1:12" ht="12.75">
      <c r="A137" s="31" t="s">
        <v>61</v>
      </c>
      <c r="B137" s="32" t="s">
        <v>285</v>
      </c>
      <c r="C137" s="12" t="s">
        <v>286</v>
      </c>
      <c r="D137" s="13">
        <v>36162826</v>
      </c>
      <c r="E137" s="13">
        <v>36094774</v>
      </c>
      <c r="F137" s="13">
        <v>24978184</v>
      </c>
      <c r="G137" s="72">
        <f t="shared" si="16"/>
        <v>0.690714381669176</v>
      </c>
      <c r="H137" s="73">
        <f t="shared" si="17"/>
        <v>0.6920166337653202</v>
      </c>
      <c r="I137" s="33">
        <v>0</v>
      </c>
      <c r="J137" s="34">
        <v>11116590</v>
      </c>
      <c r="K137" s="97">
        <f t="shared" si="18"/>
        <v>0</v>
      </c>
      <c r="L137" s="97">
        <f t="shared" si="19"/>
        <v>0.30798336623467987</v>
      </c>
    </row>
    <row r="138" spans="1:12" ht="12.75">
      <c r="A138" s="31" t="s">
        <v>61</v>
      </c>
      <c r="B138" s="32" t="s">
        <v>287</v>
      </c>
      <c r="C138" s="12" t="s">
        <v>288</v>
      </c>
      <c r="D138" s="13">
        <v>14840000</v>
      </c>
      <c r="E138" s="13">
        <v>82374776</v>
      </c>
      <c r="F138" s="13">
        <v>44286350</v>
      </c>
      <c r="G138" s="72">
        <f t="shared" si="16"/>
        <v>2.9842553908355796</v>
      </c>
      <c r="H138" s="73">
        <f t="shared" si="17"/>
        <v>0.5376202783240346</v>
      </c>
      <c r="I138" s="33">
        <v>0</v>
      </c>
      <c r="J138" s="34">
        <v>38088426</v>
      </c>
      <c r="K138" s="97">
        <f t="shared" si="18"/>
        <v>0</v>
      </c>
      <c r="L138" s="97">
        <f t="shared" si="19"/>
        <v>0.46237972167596547</v>
      </c>
    </row>
    <row r="139" spans="1:12" ht="12.75">
      <c r="A139" s="31" t="s">
        <v>61</v>
      </c>
      <c r="B139" s="32" t="s">
        <v>289</v>
      </c>
      <c r="C139" s="12" t="s">
        <v>290</v>
      </c>
      <c r="D139" s="13">
        <v>45663000</v>
      </c>
      <c r="E139" s="13">
        <v>45663000</v>
      </c>
      <c r="F139" s="13">
        <v>41300255</v>
      </c>
      <c r="G139" s="72">
        <f t="shared" si="16"/>
        <v>0.9044577666819964</v>
      </c>
      <c r="H139" s="73">
        <f t="shared" si="17"/>
        <v>0.9044577666819964</v>
      </c>
      <c r="I139" s="33">
        <v>0</v>
      </c>
      <c r="J139" s="34">
        <v>4362745</v>
      </c>
      <c r="K139" s="97">
        <f t="shared" si="18"/>
        <v>0</v>
      </c>
      <c r="L139" s="97">
        <f t="shared" si="19"/>
        <v>0.09554223331800364</v>
      </c>
    </row>
    <row r="140" spans="1:12" ht="12.75">
      <c r="A140" s="31" t="s">
        <v>61</v>
      </c>
      <c r="B140" s="32" t="s">
        <v>291</v>
      </c>
      <c r="C140" s="12" t="s">
        <v>292</v>
      </c>
      <c r="D140" s="13">
        <v>52916000</v>
      </c>
      <c r="E140" s="13">
        <v>65288000</v>
      </c>
      <c r="F140" s="13">
        <v>49582441</v>
      </c>
      <c r="G140" s="72">
        <f t="shared" si="16"/>
        <v>0.937002815783506</v>
      </c>
      <c r="H140" s="73">
        <f t="shared" si="17"/>
        <v>0.7594418729322387</v>
      </c>
      <c r="I140" s="33">
        <v>0</v>
      </c>
      <c r="J140" s="34">
        <v>15705559</v>
      </c>
      <c r="K140" s="97">
        <f t="shared" si="18"/>
        <v>0</v>
      </c>
      <c r="L140" s="97">
        <f t="shared" si="19"/>
        <v>0.2405581270677613</v>
      </c>
    </row>
    <row r="141" spans="1:12" ht="12.75">
      <c r="A141" s="31" t="s">
        <v>50</v>
      </c>
      <c r="B141" s="32" t="s">
        <v>293</v>
      </c>
      <c r="C141" s="12" t="s">
        <v>294</v>
      </c>
      <c r="D141" s="13">
        <v>181509083</v>
      </c>
      <c r="E141" s="13">
        <v>418871211</v>
      </c>
      <c r="F141" s="13">
        <v>284280654</v>
      </c>
      <c r="G141" s="72">
        <f t="shared" si="16"/>
        <v>1.5662062156966547</v>
      </c>
      <c r="H141" s="73">
        <f t="shared" si="17"/>
        <v>0.6786827228381661</v>
      </c>
      <c r="I141" s="33">
        <v>0</v>
      </c>
      <c r="J141" s="34">
        <v>134590557</v>
      </c>
      <c r="K141" s="97">
        <f t="shared" si="18"/>
        <v>0</v>
      </c>
      <c r="L141" s="97">
        <f t="shared" si="19"/>
        <v>0.3213172771618339</v>
      </c>
    </row>
    <row r="142" spans="1:12" ht="12.75">
      <c r="A142" s="35"/>
      <c r="B142" s="36" t="s">
        <v>295</v>
      </c>
      <c r="C142" s="37"/>
      <c r="D142" s="20">
        <f>SUM(D137:D141)</f>
        <v>331090909</v>
      </c>
      <c r="E142" s="20">
        <f>SUM(E137:E141)</f>
        <v>648291761</v>
      </c>
      <c r="F142" s="20">
        <f>SUM(F137:F141)</f>
        <v>444427884</v>
      </c>
      <c r="G142" s="74">
        <f t="shared" si="16"/>
        <v>1.3423137631362752</v>
      </c>
      <c r="H142" s="75">
        <f t="shared" si="17"/>
        <v>0.6855368380965743</v>
      </c>
      <c r="I142" s="38">
        <f>SUM(I137:I141)</f>
        <v>0</v>
      </c>
      <c r="J142" s="39">
        <f>SUM(J137:J141)</f>
        <v>203863877</v>
      </c>
      <c r="K142" s="77">
        <f t="shared" si="18"/>
        <v>0</v>
      </c>
      <c r="L142" s="77">
        <f t="shared" si="19"/>
        <v>0.31446316190342577</v>
      </c>
    </row>
    <row r="143" spans="1:12" ht="12.75">
      <c r="A143" s="31" t="s">
        <v>61</v>
      </c>
      <c r="B143" s="32" t="s">
        <v>296</v>
      </c>
      <c r="C143" s="12" t="s">
        <v>297</v>
      </c>
      <c r="D143" s="13">
        <v>444228959</v>
      </c>
      <c r="E143" s="13">
        <v>428348093</v>
      </c>
      <c r="F143" s="13">
        <v>363107911</v>
      </c>
      <c r="G143" s="72">
        <f aca="true" t="shared" si="20" ref="G143:G174">IF($D143=0,0,$F143/$D143)</f>
        <v>0.8173891045225622</v>
      </c>
      <c r="H143" s="73">
        <f aca="true" t="shared" si="21" ref="H143:H174">IF($E143=0,0,$F143/$E143)</f>
        <v>0.8476935392823145</v>
      </c>
      <c r="I143" s="33">
        <v>0</v>
      </c>
      <c r="J143" s="34">
        <v>65240182</v>
      </c>
      <c r="K143" s="97">
        <f aca="true" t="shared" si="22" ref="K143:K174">IF($E143=0,0,$I143/$E143)</f>
        <v>0</v>
      </c>
      <c r="L143" s="97">
        <f aca="true" t="shared" si="23" ref="L143:L174">IF($E143=0,0,$J143/$E143)</f>
        <v>0.1523064607176855</v>
      </c>
    </row>
    <row r="144" spans="1:12" ht="12.75">
      <c r="A144" s="31" t="s">
        <v>61</v>
      </c>
      <c r="B144" s="32" t="s">
        <v>298</v>
      </c>
      <c r="C144" s="12" t="s">
        <v>299</v>
      </c>
      <c r="D144" s="13">
        <v>14725000</v>
      </c>
      <c r="E144" s="13">
        <v>22444088</v>
      </c>
      <c r="F144" s="13">
        <v>11030152</v>
      </c>
      <c r="G144" s="72">
        <f t="shared" si="20"/>
        <v>0.7490765365025467</v>
      </c>
      <c r="H144" s="73">
        <f t="shared" si="21"/>
        <v>0.4914502206549894</v>
      </c>
      <c r="I144" s="33">
        <v>0</v>
      </c>
      <c r="J144" s="34">
        <v>11413936</v>
      </c>
      <c r="K144" s="97">
        <f t="shared" si="22"/>
        <v>0</v>
      </c>
      <c r="L144" s="97">
        <f t="shared" si="23"/>
        <v>0.5085497793450106</v>
      </c>
    </row>
    <row r="145" spans="1:12" ht="12.75">
      <c r="A145" s="31" t="s">
        <v>61</v>
      </c>
      <c r="B145" s="32" t="s">
        <v>300</v>
      </c>
      <c r="C145" s="12" t="s">
        <v>301</v>
      </c>
      <c r="D145" s="13">
        <v>49232000</v>
      </c>
      <c r="E145" s="13">
        <v>23744311</v>
      </c>
      <c r="F145" s="13">
        <v>28543497</v>
      </c>
      <c r="G145" s="72">
        <f t="shared" si="20"/>
        <v>0.5797752884302892</v>
      </c>
      <c r="H145" s="73">
        <f t="shared" si="21"/>
        <v>1.2021194045175705</v>
      </c>
      <c r="I145" s="33">
        <v>-4799186</v>
      </c>
      <c r="J145" s="34">
        <v>0</v>
      </c>
      <c r="K145" s="97">
        <f t="shared" si="22"/>
        <v>-0.20211940451757054</v>
      </c>
      <c r="L145" s="97">
        <f t="shared" si="23"/>
        <v>0</v>
      </c>
    </row>
    <row r="146" spans="1:12" ht="12.75">
      <c r="A146" s="31" t="s">
        <v>50</v>
      </c>
      <c r="B146" s="32" t="s">
        <v>302</v>
      </c>
      <c r="C146" s="12" t="s">
        <v>303</v>
      </c>
      <c r="D146" s="13">
        <v>56403500</v>
      </c>
      <c r="E146" s="13">
        <v>73633146</v>
      </c>
      <c r="F146" s="13">
        <v>43899384</v>
      </c>
      <c r="G146" s="72">
        <f t="shared" si="20"/>
        <v>0.7783095729874919</v>
      </c>
      <c r="H146" s="73">
        <f t="shared" si="21"/>
        <v>0.5961905253919206</v>
      </c>
      <c r="I146" s="33">
        <v>0</v>
      </c>
      <c r="J146" s="34">
        <v>29733762</v>
      </c>
      <c r="K146" s="97">
        <f t="shared" si="22"/>
        <v>0</v>
      </c>
      <c r="L146" s="97">
        <f t="shared" si="23"/>
        <v>0.40380947460807937</v>
      </c>
    </row>
    <row r="147" spans="1:12" ht="12.75">
      <c r="A147" s="35"/>
      <c r="B147" s="36" t="s">
        <v>304</v>
      </c>
      <c r="C147" s="37"/>
      <c r="D147" s="20">
        <f>SUM(D143:D146)</f>
        <v>564589459</v>
      </c>
      <c r="E147" s="20">
        <f>SUM(E143:E146)</f>
        <v>548169638</v>
      </c>
      <c r="F147" s="20">
        <f>SUM(F143:F146)</f>
        <v>446580944</v>
      </c>
      <c r="G147" s="74">
        <f t="shared" si="20"/>
        <v>0.7909834958502121</v>
      </c>
      <c r="H147" s="75">
        <f t="shared" si="21"/>
        <v>0.8146765399655352</v>
      </c>
      <c r="I147" s="38">
        <f>SUM(I143:I146)</f>
        <v>-4799186</v>
      </c>
      <c r="J147" s="39">
        <f>SUM(J143:J146)</f>
        <v>106387880</v>
      </c>
      <c r="K147" s="77">
        <f t="shared" si="22"/>
        <v>-0.008754928524516347</v>
      </c>
      <c r="L147" s="77">
        <f t="shared" si="23"/>
        <v>0.19407838855898107</v>
      </c>
    </row>
    <row r="148" spans="1:12" ht="12.75">
      <c r="A148" s="31" t="s">
        <v>61</v>
      </c>
      <c r="B148" s="32" t="s">
        <v>305</v>
      </c>
      <c r="C148" s="12" t="s">
        <v>306</v>
      </c>
      <c r="D148" s="13">
        <v>26028000</v>
      </c>
      <c r="E148" s="13">
        <v>34698450</v>
      </c>
      <c r="F148" s="13">
        <v>29530837</v>
      </c>
      <c r="G148" s="72">
        <f t="shared" si="20"/>
        <v>1.134579568157369</v>
      </c>
      <c r="H148" s="73">
        <f t="shared" si="21"/>
        <v>0.8510707827006682</v>
      </c>
      <c r="I148" s="33">
        <v>0</v>
      </c>
      <c r="J148" s="34">
        <v>5167613</v>
      </c>
      <c r="K148" s="97">
        <f t="shared" si="22"/>
        <v>0</v>
      </c>
      <c r="L148" s="97">
        <f t="shared" si="23"/>
        <v>0.1489292172993318</v>
      </c>
    </row>
    <row r="149" spans="1:12" ht="12.75">
      <c r="A149" s="31" t="s">
        <v>61</v>
      </c>
      <c r="B149" s="32" t="s">
        <v>307</v>
      </c>
      <c r="C149" s="12" t="s">
        <v>308</v>
      </c>
      <c r="D149" s="13">
        <v>56335950</v>
      </c>
      <c r="E149" s="13">
        <v>52508191</v>
      </c>
      <c r="F149" s="13">
        <v>52314289</v>
      </c>
      <c r="G149" s="72">
        <f t="shared" si="20"/>
        <v>0.928612883957757</v>
      </c>
      <c r="H149" s="73">
        <f t="shared" si="21"/>
        <v>0.9963072047178315</v>
      </c>
      <c r="I149" s="33">
        <v>0</v>
      </c>
      <c r="J149" s="34">
        <v>193902</v>
      </c>
      <c r="K149" s="97">
        <f t="shared" si="22"/>
        <v>0</v>
      </c>
      <c r="L149" s="97">
        <f t="shared" si="23"/>
        <v>0.0036927952821684527</v>
      </c>
    </row>
    <row r="150" spans="1:12" ht="12.75">
      <c r="A150" s="31" t="s">
        <v>61</v>
      </c>
      <c r="B150" s="32" t="s">
        <v>309</v>
      </c>
      <c r="C150" s="12" t="s">
        <v>310</v>
      </c>
      <c r="D150" s="13">
        <v>54413920</v>
      </c>
      <c r="E150" s="13">
        <v>54163700</v>
      </c>
      <c r="F150" s="13">
        <v>54521714</v>
      </c>
      <c r="G150" s="72">
        <f t="shared" si="20"/>
        <v>1.0019810004498848</v>
      </c>
      <c r="H150" s="73">
        <f t="shared" si="21"/>
        <v>1.0066098512472375</v>
      </c>
      <c r="I150" s="33">
        <v>-358014</v>
      </c>
      <c r="J150" s="34">
        <v>0</v>
      </c>
      <c r="K150" s="97">
        <f t="shared" si="22"/>
        <v>-0.006609851247237541</v>
      </c>
      <c r="L150" s="97">
        <f t="shared" si="23"/>
        <v>0</v>
      </c>
    </row>
    <row r="151" spans="1:12" ht="12.75">
      <c r="A151" s="31" t="s">
        <v>61</v>
      </c>
      <c r="B151" s="32" t="s">
        <v>311</v>
      </c>
      <c r="C151" s="12" t="s">
        <v>312</v>
      </c>
      <c r="D151" s="13">
        <v>57938000</v>
      </c>
      <c r="E151" s="13">
        <v>49543000</v>
      </c>
      <c r="F151" s="13">
        <v>37528054</v>
      </c>
      <c r="G151" s="72">
        <f t="shared" si="20"/>
        <v>0.6477278124892126</v>
      </c>
      <c r="H151" s="73">
        <f t="shared" si="21"/>
        <v>0.7574844882223523</v>
      </c>
      <c r="I151" s="33">
        <v>0</v>
      </c>
      <c r="J151" s="34">
        <v>12014946</v>
      </c>
      <c r="K151" s="97">
        <f t="shared" si="22"/>
        <v>0</v>
      </c>
      <c r="L151" s="97">
        <f t="shared" si="23"/>
        <v>0.2425155117776477</v>
      </c>
    </row>
    <row r="152" spans="1:12" ht="12.75">
      <c r="A152" s="31" t="s">
        <v>61</v>
      </c>
      <c r="B152" s="32" t="s">
        <v>313</v>
      </c>
      <c r="C152" s="12" t="s">
        <v>314</v>
      </c>
      <c r="D152" s="13">
        <v>34610000</v>
      </c>
      <c r="E152" s="13">
        <v>24500000</v>
      </c>
      <c r="F152" s="13">
        <v>21052738</v>
      </c>
      <c r="G152" s="72">
        <f t="shared" si="20"/>
        <v>0.608284830973707</v>
      </c>
      <c r="H152" s="73">
        <f t="shared" si="21"/>
        <v>0.8592954285714286</v>
      </c>
      <c r="I152" s="33">
        <v>0</v>
      </c>
      <c r="J152" s="34">
        <v>3447262</v>
      </c>
      <c r="K152" s="97">
        <f t="shared" si="22"/>
        <v>0</v>
      </c>
      <c r="L152" s="97">
        <f t="shared" si="23"/>
        <v>0.14070457142857143</v>
      </c>
    </row>
    <row r="153" spans="1:12" ht="12.75">
      <c r="A153" s="31" t="s">
        <v>50</v>
      </c>
      <c r="B153" s="32" t="s">
        <v>315</v>
      </c>
      <c r="C153" s="12" t="s">
        <v>316</v>
      </c>
      <c r="D153" s="13">
        <v>355008000</v>
      </c>
      <c r="E153" s="13">
        <v>357488000</v>
      </c>
      <c r="F153" s="13">
        <v>230143638</v>
      </c>
      <c r="G153" s="72">
        <f t="shared" si="20"/>
        <v>0.6482773289616008</v>
      </c>
      <c r="H153" s="73">
        <f t="shared" si="21"/>
        <v>0.6437800373718838</v>
      </c>
      <c r="I153" s="33">
        <v>0</v>
      </c>
      <c r="J153" s="34">
        <v>127344362</v>
      </c>
      <c r="K153" s="97">
        <f t="shared" si="22"/>
        <v>0</v>
      </c>
      <c r="L153" s="97">
        <f t="shared" si="23"/>
        <v>0.35621996262811617</v>
      </c>
    </row>
    <row r="154" spans="1:12" ht="12.75">
      <c r="A154" s="35"/>
      <c r="B154" s="36" t="s">
        <v>317</v>
      </c>
      <c r="C154" s="37"/>
      <c r="D154" s="20">
        <f>SUM(D148:D153)</f>
        <v>584333870</v>
      </c>
      <c r="E154" s="20">
        <f>SUM(E148:E153)</f>
        <v>572901341</v>
      </c>
      <c r="F154" s="20">
        <f>SUM(F148:F153)</f>
        <v>425091270</v>
      </c>
      <c r="G154" s="74">
        <f t="shared" si="20"/>
        <v>0.727480113381071</v>
      </c>
      <c r="H154" s="75">
        <f t="shared" si="21"/>
        <v>0.7419973380722109</v>
      </c>
      <c r="I154" s="38">
        <f>SUM(I148:I153)</f>
        <v>-358014</v>
      </c>
      <c r="J154" s="39">
        <f>SUM(J148:J153)</f>
        <v>148168085</v>
      </c>
      <c r="K154" s="77">
        <f t="shared" si="22"/>
        <v>-0.0006249138802417291</v>
      </c>
      <c r="L154" s="77">
        <f t="shared" si="23"/>
        <v>0.2586275758080308</v>
      </c>
    </row>
    <row r="155" spans="1:12" ht="12.75">
      <c r="A155" s="31" t="s">
        <v>61</v>
      </c>
      <c r="B155" s="32" t="s">
        <v>318</v>
      </c>
      <c r="C155" s="12" t="s">
        <v>319</v>
      </c>
      <c r="D155" s="13">
        <v>53703132</v>
      </c>
      <c r="E155" s="13">
        <v>57329000</v>
      </c>
      <c r="F155" s="13">
        <v>49891488</v>
      </c>
      <c r="G155" s="72">
        <f t="shared" si="20"/>
        <v>0.9290238044216862</v>
      </c>
      <c r="H155" s="73">
        <f t="shared" si="21"/>
        <v>0.8702661480228157</v>
      </c>
      <c r="I155" s="33">
        <v>0</v>
      </c>
      <c r="J155" s="34">
        <v>7437512</v>
      </c>
      <c r="K155" s="97">
        <f t="shared" si="22"/>
        <v>0</v>
      </c>
      <c r="L155" s="97">
        <f t="shared" si="23"/>
        <v>0.12973385197718432</v>
      </c>
    </row>
    <row r="156" spans="1:12" ht="12.75">
      <c r="A156" s="31" t="s">
        <v>61</v>
      </c>
      <c r="B156" s="32" t="s">
        <v>320</v>
      </c>
      <c r="C156" s="12" t="s">
        <v>321</v>
      </c>
      <c r="D156" s="13">
        <v>71450913</v>
      </c>
      <c r="E156" s="13">
        <v>60973000</v>
      </c>
      <c r="F156" s="13">
        <v>40428259</v>
      </c>
      <c r="G156" s="72">
        <f t="shared" si="20"/>
        <v>0.5658186481116063</v>
      </c>
      <c r="H156" s="73">
        <f t="shared" si="21"/>
        <v>0.6630518262181622</v>
      </c>
      <c r="I156" s="33">
        <v>0</v>
      </c>
      <c r="J156" s="34">
        <v>20544741</v>
      </c>
      <c r="K156" s="97">
        <f t="shared" si="22"/>
        <v>0</v>
      </c>
      <c r="L156" s="97">
        <f t="shared" si="23"/>
        <v>0.3369481737818379</v>
      </c>
    </row>
    <row r="157" spans="1:12" ht="12.75">
      <c r="A157" s="31" t="s">
        <v>61</v>
      </c>
      <c r="B157" s="32" t="s">
        <v>322</v>
      </c>
      <c r="C157" s="12" t="s">
        <v>323</v>
      </c>
      <c r="D157" s="13">
        <v>11556000</v>
      </c>
      <c r="E157" s="13">
        <v>12962000</v>
      </c>
      <c r="F157" s="13">
        <v>12562945</v>
      </c>
      <c r="G157" s="72">
        <f t="shared" si="20"/>
        <v>1.0871361197646245</v>
      </c>
      <c r="H157" s="73">
        <f t="shared" si="21"/>
        <v>0.9692134701434963</v>
      </c>
      <c r="I157" s="33">
        <v>0</v>
      </c>
      <c r="J157" s="34">
        <v>399055</v>
      </c>
      <c r="K157" s="97">
        <f t="shared" si="22"/>
        <v>0</v>
      </c>
      <c r="L157" s="97">
        <f t="shared" si="23"/>
        <v>0.030786529856503625</v>
      </c>
    </row>
    <row r="158" spans="1:12" ht="12.75">
      <c r="A158" s="31" t="s">
        <v>61</v>
      </c>
      <c r="B158" s="32" t="s">
        <v>324</v>
      </c>
      <c r="C158" s="12" t="s">
        <v>325</v>
      </c>
      <c r="D158" s="13">
        <v>14540000</v>
      </c>
      <c r="E158" s="13">
        <v>15225000</v>
      </c>
      <c r="F158" s="13">
        <v>8502844</v>
      </c>
      <c r="G158" s="72">
        <f t="shared" si="20"/>
        <v>0.5847898211829436</v>
      </c>
      <c r="H158" s="73">
        <f t="shared" si="21"/>
        <v>0.5584790804597701</v>
      </c>
      <c r="I158" s="33">
        <v>0</v>
      </c>
      <c r="J158" s="34">
        <v>6722156</v>
      </c>
      <c r="K158" s="97">
        <f t="shared" si="22"/>
        <v>0</v>
      </c>
      <c r="L158" s="97">
        <f t="shared" si="23"/>
        <v>0.4415209195402299</v>
      </c>
    </row>
    <row r="159" spans="1:12" ht="12.75">
      <c r="A159" s="31" t="s">
        <v>61</v>
      </c>
      <c r="B159" s="32" t="s">
        <v>326</v>
      </c>
      <c r="C159" s="12" t="s">
        <v>327</v>
      </c>
      <c r="D159" s="13">
        <v>45807200</v>
      </c>
      <c r="E159" s="13">
        <v>37008728</v>
      </c>
      <c r="F159" s="13">
        <v>32069037</v>
      </c>
      <c r="G159" s="72">
        <f t="shared" si="20"/>
        <v>0.7000872570250964</v>
      </c>
      <c r="H159" s="73">
        <f t="shared" si="21"/>
        <v>0.8665263231959769</v>
      </c>
      <c r="I159" s="33">
        <v>0</v>
      </c>
      <c r="J159" s="34">
        <v>4939691</v>
      </c>
      <c r="K159" s="97">
        <f t="shared" si="22"/>
        <v>0</v>
      </c>
      <c r="L159" s="97">
        <f t="shared" si="23"/>
        <v>0.13347367680402308</v>
      </c>
    </row>
    <row r="160" spans="1:12" ht="12.75">
      <c r="A160" s="31" t="s">
        <v>50</v>
      </c>
      <c r="B160" s="32" t="s">
        <v>328</v>
      </c>
      <c r="C160" s="12" t="s">
        <v>329</v>
      </c>
      <c r="D160" s="13">
        <v>206285000</v>
      </c>
      <c r="E160" s="13">
        <v>178782000</v>
      </c>
      <c r="F160" s="13">
        <v>128245610</v>
      </c>
      <c r="G160" s="72">
        <f t="shared" si="20"/>
        <v>0.6216913978233997</v>
      </c>
      <c r="H160" s="73">
        <f t="shared" si="21"/>
        <v>0.7173295410052466</v>
      </c>
      <c r="I160" s="33">
        <v>0</v>
      </c>
      <c r="J160" s="34">
        <v>50536390</v>
      </c>
      <c r="K160" s="97">
        <f t="shared" si="22"/>
        <v>0</v>
      </c>
      <c r="L160" s="97">
        <f t="shared" si="23"/>
        <v>0.2826704589947534</v>
      </c>
    </row>
    <row r="161" spans="1:12" ht="12.75">
      <c r="A161" s="35"/>
      <c r="B161" s="36" t="s">
        <v>330</v>
      </c>
      <c r="C161" s="37"/>
      <c r="D161" s="20">
        <f>SUM(D155:D160)</f>
        <v>403342245</v>
      </c>
      <c r="E161" s="20">
        <f>SUM(E155:E160)</f>
        <v>362279728</v>
      </c>
      <c r="F161" s="20">
        <f>SUM(F155:F160)</f>
        <v>271700183</v>
      </c>
      <c r="G161" s="74">
        <f t="shared" si="20"/>
        <v>0.6736219336509123</v>
      </c>
      <c r="H161" s="75">
        <f t="shared" si="21"/>
        <v>0.7499734652555552</v>
      </c>
      <c r="I161" s="38">
        <f>SUM(I155:I160)</f>
        <v>0</v>
      </c>
      <c r="J161" s="39">
        <f>SUM(J155:J160)</f>
        <v>90579545</v>
      </c>
      <c r="K161" s="77">
        <f t="shared" si="22"/>
        <v>0</v>
      </c>
      <c r="L161" s="77">
        <f t="shared" si="23"/>
        <v>0.25002653474444475</v>
      </c>
    </row>
    <row r="162" spans="1:12" ht="12.75">
      <c r="A162" s="31" t="s">
        <v>61</v>
      </c>
      <c r="B162" s="32" t="s">
        <v>331</v>
      </c>
      <c r="C162" s="12" t="s">
        <v>332</v>
      </c>
      <c r="D162" s="13">
        <v>60652000</v>
      </c>
      <c r="E162" s="13">
        <v>59652000</v>
      </c>
      <c r="F162" s="13">
        <v>63222501</v>
      </c>
      <c r="G162" s="72">
        <f t="shared" si="20"/>
        <v>1.0423811415946713</v>
      </c>
      <c r="H162" s="73">
        <f t="shared" si="21"/>
        <v>1.0598555119694226</v>
      </c>
      <c r="I162" s="33">
        <v>-3570501</v>
      </c>
      <c r="J162" s="34">
        <v>0</v>
      </c>
      <c r="K162" s="97">
        <f t="shared" si="22"/>
        <v>-0.05985551196942265</v>
      </c>
      <c r="L162" s="97">
        <f t="shared" si="23"/>
        <v>0</v>
      </c>
    </row>
    <row r="163" spans="1:12" ht="12.75">
      <c r="A163" s="31" t="s">
        <v>61</v>
      </c>
      <c r="B163" s="32" t="s">
        <v>333</v>
      </c>
      <c r="C163" s="12" t="s">
        <v>334</v>
      </c>
      <c r="D163" s="13">
        <v>419862100</v>
      </c>
      <c r="E163" s="13">
        <v>498307400</v>
      </c>
      <c r="F163" s="13">
        <v>419647497</v>
      </c>
      <c r="G163" s="72">
        <f t="shared" si="20"/>
        <v>0.9994888726560459</v>
      </c>
      <c r="H163" s="73">
        <f t="shared" si="21"/>
        <v>0.8421458260503456</v>
      </c>
      <c r="I163" s="33">
        <v>0</v>
      </c>
      <c r="J163" s="34">
        <v>78659903</v>
      </c>
      <c r="K163" s="97">
        <f t="shared" si="22"/>
        <v>0</v>
      </c>
      <c r="L163" s="97">
        <f t="shared" si="23"/>
        <v>0.15785417394965437</v>
      </c>
    </row>
    <row r="164" spans="1:12" ht="12.75">
      <c r="A164" s="31" t="s">
        <v>61</v>
      </c>
      <c r="B164" s="32" t="s">
        <v>335</v>
      </c>
      <c r="C164" s="12" t="s">
        <v>336</v>
      </c>
      <c r="D164" s="13">
        <v>16975000</v>
      </c>
      <c r="E164" s="13">
        <v>18937739</v>
      </c>
      <c r="F164" s="13">
        <v>11455821</v>
      </c>
      <c r="G164" s="72">
        <f t="shared" si="20"/>
        <v>0.6748642709867452</v>
      </c>
      <c r="H164" s="73">
        <f t="shared" si="21"/>
        <v>0.6049202072116423</v>
      </c>
      <c r="I164" s="33">
        <v>0</v>
      </c>
      <c r="J164" s="34">
        <v>7481918</v>
      </c>
      <c r="K164" s="97">
        <f t="shared" si="22"/>
        <v>0</v>
      </c>
      <c r="L164" s="97">
        <f t="shared" si="23"/>
        <v>0.3950797927883577</v>
      </c>
    </row>
    <row r="165" spans="1:12" ht="12.75">
      <c r="A165" s="31" t="s">
        <v>61</v>
      </c>
      <c r="B165" s="32" t="s">
        <v>337</v>
      </c>
      <c r="C165" s="12" t="s">
        <v>338</v>
      </c>
      <c r="D165" s="13">
        <v>62448210</v>
      </c>
      <c r="E165" s="13">
        <v>75882720</v>
      </c>
      <c r="F165" s="13">
        <v>57878565</v>
      </c>
      <c r="G165" s="72">
        <f t="shared" si="20"/>
        <v>0.9268250443047127</v>
      </c>
      <c r="H165" s="73">
        <f t="shared" si="21"/>
        <v>0.7627370895508226</v>
      </c>
      <c r="I165" s="33">
        <v>0</v>
      </c>
      <c r="J165" s="34">
        <v>18004155</v>
      </c>
      <c r="K165" s="97">
        <f t="shared" si="22"/>
        <v>0</v>
      </c>
      <c r="L165" s="97">
        <f t="shared" si="23"/>
        <v>0.23726291044917736</v>
      </c>
    </row>
    <row r="166" spans="1:12" ht="12.75">
      <c r="A166" s="31" t="s">
        <v>61</v>
      </c>
      <c r="B166" s="32" t="s">
        <v>339</v>
      </c>
      <c r="C166" s="12" t="s">
        <v>340</v>
      </c>
      <c r="D166" s="13">
        <v>31103000</v>
      </c>
      <c r="E166" s="13">
        <v>31128000</v>
      </c>
      <c r="F166" s="13">
        <v>41609561</v>
      </c>
      <c r="G166" s="72">
        <f t="shared" si="20"/>
        <v>1.3377989582998424</v>
      </c>
      <c r="H166" s="73">
        <f t="shared" si="21"/>
        <v>1.336724524543819</v>
      </c>
      <c r="I166" s="33">
        <v>-10481561</v>
      </c>
      <c r="J166" s="34">
        <v>0</v>
      </c>
      <c r="K166" s="97">
        <f t="shared" si="22"/>
        <v>-0.33672452454381907</v>
      </c>
      <c r="L166" s="97">
        <f t="shared" si="23"/>
        <v>0</v>
      </c>
    </row>
    <row r="167" spans="1:12" ht="12.75">
      <c r="A167" s="31" t="s">
        <v>61</v>
      </c>
      <c r="B167" s="32" t="s">
        <v>341</v>
      </c>
      <c r="C167" s="12" t="s">
        <v>342</v>
      </c>
      <c r="D167" s="13">
        <v>26737000</v>
      </c>
      <c r="E167" s="13">
        <v>31482000</v>
      </c>
      <c r="F167" s="13">
        <v>26674627</v>
      </c>
      <c r="G167" s="72">
        <f t="shared" si="20"/>
        <v>0.9976671653513857</v>
      </c>
      <c r="H167" s="73">
        <f t="shared" si="21"/>
        <v>0.8472977256845181</v>
      </c>
      <c r="I167" s="33">
        <v>0</v>
      </c>
      <c r="J167" s="34">
        <v>4807373</v>
      </c>
      <c r="K167" s="97">
        <f t="shared" si="22"/>
        <v>0</v>
      </c>
      <c r="L167" s="97">
        <f t="shared" si="23"/>
        <v>0.15270227431548186</v>
      </c>
    </row>
    <row r="168" spans="1:12" ht="12.75">
      <c r="A168" s="31" t="s">
        <v>50</v>
      </c>
      <c r="B168" s="32" t="s">
        <v>343</v>
      </c>
      <c r="C168" s="12" t="s">
        <v>344</v>
      </c>
      <c r="D168" s="13">
        <v>368696446</v>
      </c>
      <c r="E168" s="13">
        <v>353511400</v>
      </c>
      <c r="F168" s="13">
        <v>204621071</v>
      </c>
      <c r="G168" s="72">
        <f t="shared" si="20"/>
        <v>0.5549852004811568</v>
      </c>
      <c r="H168" s="73">
        <f t="shared" si="21"/>
        <v>0.5788245329570701</v>
      </c>
      <c r="I168" s="33">
        <v>0</v>
      </c>
      <c r="J168" s="34">
        <v>148890329</v>
      </c>
      <c r="K168" s="97">
        <f t="shared" si="22"/>
        <v>0</v>
      </c>
      <c r="L168" s="97">
        <f t="shared" si="23"/>
        <v>0.42117546704292985</v>
      </c>
    </row>
    <row r="169" spans="1:12" ht="12.75">
      <c r="A169" s="35"/>
      <c r="B169" s="36" t="s">
        <v>345</v>
      </c>
      <c r="C169" s="37"/>
      <c r="D169" s="20">
        <f>SUM(D162:D168)</f>
        <v>986473756</v>
      </c>
      <c r="E169" s="20">
        <f>SUM(E162:E168)</f>
        <v>1068901259</v>
      </c>
      <c r="F169" s="20">
        <f>SUM(F162:F168)</f>
        <v>825109643</v>
      </c>
      <c r="G169" s="74">
        <f t="shared" si="20"/>
        <v>0.8364233087615967</v>
      </c>
      <c r="H169" s="75">
        <f t="shared" si="21"/>
        <v>0.7719231650750633</v>
      </c>
      <c r="I169" s="38">
        <f>SUM(I162:I168)</f>
        <v>-14052062</v>
      </c>
      <c r="J169" s="39">
        <f>SUM(J162:J168)</f>
        <v>257843678</v>
      </c>
      <c r="K169" s="77">
        <f t="shared" si="22"/>
        <v>-0.013146267610486555</v>
      </c>
      <c r="L169" s="77">
        <f t="shared" si="23"/>
        <v>0.24122310253542326</v>
      </c>
    </row>
    <row r="170" spans="1:12" ht="12.75">
      <c r="A170" s="31" t="s">
        <v>61</v>
      </c>
      <c r="B170" s="32" t="s">
        <v>346</v>
      </c>
      <c r="C170" s="12" t="s">
        <v>347</v>
      </c>
      <c r="D170" s="13">
        <v>90497450</v>
      </c>
      <c r="E170" s="13">
        <v>75168000</v>
      </c>
      <c r="F170" s="13">
        <v>73595041</v>
      </c>
      <c r="G170" s="72">
        <f t="shared" si="20"/>
        <v>0.8132277870812934</v>
      </c>
      <c r="H170" s="73">
        <f t="shared" si="21"/>
        <v>0.9790740873776075</v>
      </c>
      <c r="I170" s="33">
        <v>0</v>
      </c>
      <c r="J170" s="34">
        <v>1572959</v>
      </c>
      <c r="K170" s="97">
        <f t="shared" si="22"/>
        <v>0</v>
      </c>
      <c r="L170" s="97">
        <f t="shared" si="23"/>
        <v>0.020925912622392507</v>
      </c>
    </row>
    <row r="171" spans="1:12" ht="12.75">
      <c r="A171" s="31" t="s">
        <v>61</v>
      </c>
      <c r="B171" s="32" t="s">
        <v>348</v>
      </c>
      <c r="C171" s="12" t="s">
        <v>349</v>
      </c>
      <c r="D171" s="13">
        <v>439276654</v>
      </c>
      <c r="E171" s="13">
        <v>408249519</v>
      </c>
      <c r="F171" s="13">
        <v>210916593</v>
      </c>
      <c r="G171" s="72">
        <f t="shared" si="20"/>
        <v>0.48014523667356107</v>
      </c>
      <c r="H171" s="73">
        <f t="shared" si="21"/>
        <v>0.5166364764290144</v>
      </c>
      <c r="I171" s="33">
        <v>0</v>
      </c>
      <c r="J171" s="34">
        <v>197332926</v>
      </c>
      <c r="K171" s="97">
        <f t="shared" si="22"/>
        <v>0</v>
      </c>
      <c r="L171" s="97">
        <f t="shared" si="23"/>
        <v>0.4833635235709855</v>
      </c>
    </row>
    <row r="172" spans="1:12" ht="12.75">
      <c r="A172" s="31" t="s">
        <v>61</v>
      </c>
      <c r="B172" s="32" t="s">
        <v>350</v>
      </c>
      <c r="C172" s="12" t="s">
        <v>351</v>
      </c>
      <c r="D172" s="13">
        <v>59505000</v>
      </c>
      <c r="E172" s="13">
        <v>108031196</v>
      </c>
      <c r="F172" s="13">
        <v>59861937</v>
      </c>
      <c r="G172" s="72">
        <f t="shared" si="20"/>
        <v>1.0059984371061255</v>
      </c>
      <c r="H172" s="73">
        <f t="shared" si="21"/>
        <v>0.5541171366833706</v>
      </c>
      <c r="I172" s="33">
        <v>0</v>
      </c>
      <c r="J172" s="34">
        <v>48169259</v>
      </c>
      <c r="K172" s="97">
        <f t="shared" si="22"/>
        <v>0</v>
      </c>
      <c r="L172" s="97">
        <f t="shared" si="23"/>
        <v>0.4458828633166294</v>
      </c>
    </row>
    <row r="173" spans="1:12" ht="12.75">
      <c r="A173" s="31" t="s">
        <v>61</v>
      </c>
      <c r="B173" s="32" t="s">
        <v>352</v>
      </c>
      <c r="C173" s="12" t="s">
        <v>353</v>
      </c>
      <c r="D173" s="13">
        <v>39640000</v>
      </c>
      <c r="E173" s="13">
        <v>46830000</v>
      </c>
      <c r="F173" s="13">
        <v>25085055</v>
      </c>
      <c r="G173" s="72">
        <f t="shared" si="20"/>
        <v>0.632821770938446</v>
      </c>
      <c r="H173" s="73">
        <f t="shared" si="21"/>
        <v>0.5356620755925688</v>
      </c>
      <c r="I173" s="33">
        <v>0</v>
      </c>
      <c r="J173" s="34">
        <v>21744945</v>
      </c>
      <c r="K173" s="97">
        <f t="shared" si="22"/>
        <v>0</v>
      </c>
      <c r="L173" s="97">
        <f t="shared" si="23"/>
        <v>0.46433792440743116</v>
      </c>
    </row>
    <row r="174" spans="1:12" ht="12.75">
      <c r="A174" s="31" t="s">
        <v>50</v>
      </c>
      <c r="B174" s="32" t="s">
        <v>354</v>
      </c>
      <c r="C174" s="12" t="s">
        <v>355</v>
      </c>
      <c r="D174" s="13">
        <v>310764421</v>
      </c>
      <c r="E174" s="13">
        <v>334886198</v>
      </c>
      <c r="F174" s="13">
        <v>307323243</v>
      </c>
      <c r="G174" s="72">
        <f t="shared" si="20"/>
        <v>0.9889267310944839</v>
      </c>
      <c r="H174" s="73">
        <f t="shared" si="21"/>
        <v>0.917694562616761</v>
      </c>
      <c r="I174" s="33">
        <v>0</v>
      </c>
      <c r="J174" s="34">
        <v>27562955</v>
      </c>
      <c r="K174" s="97">
        <f t="shared" si="22"/>
        <v>0</v>
      </c>
      <c r="L174" s="97">
        <f t="shared" si="23"/>
        <v>0.08230543738323906</v>
      </c>
    </row>
    <row r="175" spans="1:12" ht="12.75">
      <c r="A175" s="35"/>
      <c r="B175" s="36" t="s">
        <v>356</v>
      </c>
      <c r="C175" s="37"/>
      <c r="D175" s="20">
        <f>SUM(D170:D174)</f>
        <v>939683525</v>
      </c>
      <c r="E175" s="20">
        <f>SUM(E170:E174)</f>
        <v>973164913</v>
      </c>
      <c r="F175" s="20">
        <f>SUM(F170:F174)</f>
        <v>676781869</v>
      </c>
      <c r="G175" s="74">
        <f aca="true" t="shared" si="24" ref="G175:G183">IF($D175=0,0,$F175/$D175)</f>
        <v>0.7202231932288055</v>
      </c>
      <c r="H175" s="75">
        <f aca="true" t="shared" si="25" ref="H175:H183">IF($E175=0,0,$F175/$E175)</f>
        <v>0.6954441739105323</v>
      </c>
      <c r="I175" s="38">
        <f>SUM(I170:I174)</f>
        <v>0</v>
      </c>
      <c r="J175" s="39">
        <f>SUM(J170:J174)</f>
        <v>296383044</v>
      </c>
      <c r="K175" s="77">
        <f aca="true" t="shared" si="26" ref="K175:K183">IF($E175=0,0,$I175/$E175)</f>
        <v>0</v>
      </c>
      <c r="L175" s="77">
        <f aca="true" t="shared" si="27" ref="L175:L183">IF($E175=0,0,$J175/$E175)</f>
        <v>0.30455582608946774</v>
      </c>
    </row>
    <row r="176" spans="1:12" ht="12.75">
      <c r="A176" s="31" t="s">
        <v>61</v>
      </c>
      <c r="B176" s="32" t="s">
        <v>357</v>
      </c>
      <c r="C176" s="12" t="s">
        <v>358</v>
      </c>
      <c r="D176" s="13">
        <v>68296000</v>
      </c>
      <c r="E176" s="13">
        <v>64978679</v>
      </c>
      <c r="F176" s="13">
        <v>26260121</v>
      </c>
      <c r="G176" s="72">
        <f t="shared" si="24"/>
        <v>0.38450452442309946</v>
      </c>
      <c r="H176" s="73">
        <f t="shared" si="25"/>
        <v>0.404134423846936</v>
      </c>
      <c r="I176" s="33">
        <v>0</v>
      </c>
      <c r="J176" s="34">
        <v>38718558</v>
      </c>
      <c r="K176" s="97">
        <f t="shared" si="26"/>
        <v>0</v>
      </c>
      <c r="L176" s="97">
        <f t="shared" si="27"/>
        <v>0.595865576153064</v>
      </c>
    </row>
    <row r="177" spans="1:12" ht="12.75">
      <c r="A177" s="31" t="s">
        <v>61</v>
      </c>
      <c r="B177" s="32" t="s">
        <v>359</v>
      </c>
      <c r="C177" s="12" t="s">
        <v>360</v>
      </c>
      <c r="D177" s="13">
        <v>10862890</v>
      </c>
      <c r="E177" s="13">
        <v>11441829</v>
      </c>
      <c r="F177" s="13">
        <v>8378006</v>
      </c>
      <c r="G177" s="72">
        <f t="shared" si="24"/>
        <v>0.7712501921680143</v>
      </c>
      <c r="H177" s="73">
        <f t="shared" si="25"/>
        <v>0.7322261152478332</v>
      </c>
      <c r="I177" s="33">
        <v>0</v>
      </c>
      <c r="J177" s="34">
        <v>3063823</v>
      </c>
      <c r="K177" s="97">
        <f t="shared" si="26"/>
        <v>0</v>
      </c>
      <c r="L177" s="97">
        <f t="shared" si="27"/>
        <v>0.2677738847521668</v>
      </c>
    </row>
    <row r="178" spans="1:12" ht="12.75">
      <c r="A178" s="31" t="s">
        <v>61</v>
      </c>
      <c r="B178" s="32" t="s">
        <v>361</v>
      </c>
      <c r="C178" s="12" t="s">
        <v>362</v>
      </c>
      <c r="D178" s="13">
        <v>64632000</v>
      </c>
      <c r="E178" s="13">
        <v>60057000</v>
      </c>
      <c r="F178" s="13">
        <v>53572381</v>
      </c>
      <c r="G178" s="72">
        <f t="shared" si="24"/>
        <v>0.8288832312167348</v>
      </c>
      <c r="H178" s="73">
        <f t="shared" si="25"/>
        <v>0.8920255923539304</v>
      </c>
      <c r="I178" s="33">
        <v>0</v>
      </c>
      <c r="J178" s="34">
        <v>6484619</v>
      </c>
      <c r="K178" s="97">
        <f t="shared" si="26"/>
        <v>0</v>
      </c>
      <c r="L178" s="97">
        <f t="shared" si="27"/>
        <v>0.10797440764606957</v>
      </c>
    </row>
    <row r="179" spans="1:12" ht="12.75">
      <c r="A179" s="31" t="s">
        <v>61</v>
      </c>
      <c r="B179" s="32" t="s">
        <v>363</v>
      </c>
      <c r="C179" s="12" t="s">
        <v>364</v>
      </c>
      <c r="D179" s="13">
        <v>40020303</v>
      </c>
      <c r="E179" s="13">
        <v>58860169</v>
      </c>
      <c r="F179" s="13">
        <v>26235763</v>
      </c>
      <c r="G179" s="72">
        <f t="shared" si="24"/>
        <v>0.6555613284587076</v>
      </c>
      <c r="H179" s="73">
        <f t="shared" si="25"/>
        <v>0.4457303376074235</v>
      </c>
      <c r="I179" s="33">
        <v>0</v>
      </c>
      <c r="J179" s="34">
        <v>32624406</v>
      </c>
      <c r="K179" s="97">
        <f t="shared" si="26"/>
        <v>0</v>
      </c>
      <c r="L179" s="97">
        <f t="shared" si="27"/>
        <v>0.5542696623925766</v>
      </c>
    </row>
    <row r="180" spans="1:12" ht="12.75">
      <c r="A180" s="31" t="s">
        <v>61</v>
      </c>
      <c r="B180" s="32" t="s">
        <v>365</v>
      </c>
      <c r="C180" s="12" t="s">
        <v>366</v>
      </c>
      <c r="D180" s="13">
        <v>82595680</v>
      </c>
      <c r="E180" s="13">
        <v>107405680</v>
      </c>
      <c r="F180" s="13">
        <v>85590535</v>
      </c>
      <c r="G180" s="72">
        <f t="shared" si="24"/>
        <v>1.0362592208212342</v>
      </c>
      <c r="H180" s="73">
        <f t="shared" si="25"/>
        <v>0.7968902110204973</v>
      </c>
      <c r="I180" s="33">
        <v>0</v>
      </c>
      <c r="J180" s="34">
        <v>21815145</v>
      </c>
      <c r="K180" s="97">
        <f t="shared" si="26"/>
        <v>0</v>
      </c>
      <c r="L180" s="97">
        <f t="shared" si="27"/>
        <v>0.20310978897950277</v>
      </c>
    </row>
    <row r="181" spans="1:12" ht="12.75">
      <c r="A181" s="31" t="s">
        <v>50</v>
      </c>
      <c r="B181" s="32" t="s">
        <v>367</v>
      </c>
      <c r="C181" s="12" t="s">
        <v>368</v>
      </c>
      <c r="D181" s="13">
        <v>259260000</v>
      </c>
      <c r="E181" s="13">
        <v>264342436</v>
      </c>
      <c r="F181" s="13">
        <v>193240281</v>
      </c>
      <c r="G181" s="72">
        <f t="shared" si="24"/>
        <v>0.7453532399907429</v>
      </c>
      <c r="H181" s="73">
        <f t="shared" si="25"/>
        <v>0.7310225475867219</v>
      </c>
      <c r="I181" s="33">
        <v>0</v>
      </c>
      <c r="J181" s="34">
        <v>71102155</v>
      </c>
      <c r="K181" s="97">
        <f t="shared" si="26"/>
        <v>0</v>
      </c>
      <c r="L181" s="97">
        <f t="shared" si="27"/>
        <v>0.26897745241327803</v>
      </c>
    </row>
    <row r="182" spans="1:12" ht="12.75">
      <c r="A182" s="35"/>
      <c r="B182" s="36" t="s">
        <v>369</v>
      </c>
      <c r="C182" s="37"/>
      <c r="D182" s="20">
        <f>SUM(D176:D181)</f>
        <v>525666873</v>
      </c>
      <c r="E182" s="20">
        <f>SUM(E176:E181)</f>
        <v>567085793</v>
      </c>
      <c r="F182" s="20">
        <f>SUM(F176:F181)</f>
        <v>393277087</v>
      </c>
      <c r="G182" s="74">
        <f t="shared" si="24"/>
        <v>0.7481488889637525</v>
      </c>
      <c r="H182" s="75">
        <f t="shared" si="25"/>
        <v>0.6935054481253774</v>
      </c>
      <c r="I182" s="38">
        <f>SUM(I176:I181)</f>
        <v>0</v>
      </c>
      <c r="J182" s="39">
        <f>SUM(J176:J181)</f>
        <v>173808706</v>
      </c>
      <c r="K182" s="77">
        <f t="shared" si="26"/>
        <v>0</v>
      </c>
      <c r="L182" s="77">
        <f t="shared" si="27"/>
        <v>0.3064945518746226</v>
      </c>
    </row>
    <row r="183" spans="1:12" ht="12.75">
      <c r="A183" s="43"/>
      <c r="B183" s="44" t="s">
        <v>370</v>
      </c>
      <c r="C183" s="45"/>
      <c r="D183" s="46">
        <f>SUM(D111,D113:D119,D121:D128,D130:D135,D137:D141,D143:D146,D148:D153,D155:D160,D162:D168,D170:D174,D176:D181)</f>
        <v>12159417548</v>
      </c>
      <c r="E183" s="46">
        <f>SUM(E111,E113:E119,E121:E128,E130:E135,E137:E141,E143:E146,E148:E153,E155:E160,E162:E168,E170:E174,E176:E181)</f>
        <v>13021744355</v>
      </c>
      <c r="F183" s="46">
        <f>SUM(F111,F113:F119,F121:F128,F130:F135,F137:F141,F143:F146,F148:F153,F155:F160,F162:F168,F170:F174,F176:F181)</f>
        <v>11600911020</v>
      </c>
      <c r="G183" s="92">
        <f t="shared" si="24"/>
        <v>0.954067986743998</v>
      </c>
      <c r="H183" s="93">
        <f t="shared" si="25"/>
        <v>0.8908876340784222</v>
      </c>
      <c r="I183" s="38">
        <f>SUM(I111,I113:I119,I121:I128,I130:I135,I137:I141,I143:I146,I148:I153,I155:I160,I162:I168,I170:I174,I176:I181)</f>
        <v>-321530793</v>
      </c>
      <c r="J183" s="39">
        <f>SUM(J111,J113:J119,J121:J128,J130:J135,J137:J141,J143:J146,J148:J153,J155:J160,J162:J168,J170:J174,J176:J181)</f>
        <v>1742364128</v>
      </c>
      <c r="K183" s="98">
        <f t="shared" si="26"/>
        <v>-0.024691837301854327</v>
      </c>
      <c r="L183" s="98">
        <f t="shared" si="27"/>
        <v>0.13380420322343212</v>
      </c>
    </row>
    <row r="184" spans="1:12" ht="12.75">
      <c r="A184" s="25"/>
      <c r="B184" s="10"/>
      <c r="C184" s="9"/>
      <c r="D184" s="40"/>
      <c r="E184" s="40"/>
      <c r="F184" s="40"/>
      <c r="G184" s="72"/>
      <c r="H184" s="73"/>
      <c r="I184" s="41"/>
      <c r="J184" s="42"/>
      <c r="K184" s="97"/>
      <c r="L184" s="97"/>
    </row>
    <row r="185" spans="1:12" ht="12.75">
      <c r="A185" s="25"/>
      <c r="B185" s="28" t="s">
        <v>371</v>
      </c>
      <c r="C185" s="8"/>
      <c r="D185" s="40"/>
      <c r="E185" s="40"/>
      <c r="F185" s="40"/>
      <c r="G185" s="72"/>
      <c r="H185" s="73"/>
      <c r="I185" s="41"/>
      <c r="J185" s="42"/>
      <c r="K185" s="97"/>
      <c r="L185" s="97"/>
    </row>
    <row r="186" spans="1:12" ht="12.75">
      <c r="A186" s="31" t="s">
        <v>61</v>
      </c>
      <c r="B186" s="32" t="s">
        <v>372</v>
      </c>
      <c r="C186" s="12" t="s">
        <v>373</v>
      </c>
      <c r="D186" s="13">
        <v>100918479</v>
      </c>
      <c r="E186" s="13">
        <v>117922706</v>
      </c>
      <c r="F186" s="13">
        <v>96828715</v>
      </c>
      <c r="G186" s="72">
        <f aca="true" t="shared" si="28" ref="G186:G221">IF($D186=0,0,$F186/$D186)</f>
        <v>0.9594745774953664</v>
      </c>
      <c r="H186" s="73">
        <f aca="true" t="shared" si="29" ref="H186:H221">IF($E186=0,0,$F186/$E186)</f>
        <v>0.8211201920688624</v>
      </c>
      <c r="I186" s="33">
        <v>0</v>
      </c>
      <c r="J186" s="34">
        <v>21093991</v>
      </c>
      <c r="K186" s="97">
        <f aca="true" t="shared" si="30" ref="K186:K221">IF($E186=0,0,$I186/$E186)</f>
        <v>0</v>
      </c>
      <c r="L186" s="97">
        <f aca="true" t="shared" si="31" ref="L186:L221">IF($E186=0,0,$J186/$E186)</f>
        <v>0.17887980793113753</v>
      </c>
    </row>
    <row r="187" spans="1:12" ht="12.75">
      <c r="A187" s="31" t="s">
        <v>61</v>
      </c>
      <c r="B187" s="32" t="s">
        <v>374</v>
      </c>
      <c r="C187" s="12" t="s">
        <v>375</v>
      </c>
      <c r="D187" s="13">
        <v>165975472</v>
      </c>
      <c r="E187" s="13">
        <v>254094484</v>
      </c>
      <c r="F187" s="13">
        <v>113024674</v>
      </c>
      <c r="G187" s="72">
        <f t="shared" si="28"/>
        <v>0.6809721499089938</v>
      </c>
      <c r="H187" s="73">
        <f t="shared" si="29"/>
        <v>0.4448135678537595</v>
      </c>
      <c r="I187" s="33">
        <v>0</v>
      </c>
      <c r="J187" s="34">
        <v>141069810</v>
      </c>
      <c r="K187" s="97">
        <f t="shared" si="30"/>
        <v>0</v>
      </c>
      <c r="L187" s="97">
        <f t="shared" si="31"/>
        <v>0.5551864321462405</v>
      </c>
    </row>
    <row r="188" spans="1:12" ht="12.75">
      <c r="A188" s="31" t="s">
        <v>61</v>
      </c>
      <c r="B188" s="32" t="s">
        <v>376</v>
      </c>
      <c r="C188" s="12" t="s">
        <v>377</v>
      </c>
      <c r="D188" s="13">
        <v>170928970</v>
      </c>
      <c r="E188" s="13">
        <v>232763022</v>
      </c>
      <c r="F188" s="13">
        <v>126112319</v>
      </c>
      <c r="G188" s="72">
        <f t="shared" si="28"/>
        <v>0.7378054112184728</v>
      </c>
      <c r="H188" s="73">
        <f t="shared" si="29"/>
        <v>0.5418056438535155</v>
      </c>
      <c r="I188" s="33">
        <v>0</v>
      </c>
      <c r="J188" s="34">
        <v>106650703</v>
      </c>
      <c r="K188" s="97">
        <f t="shared" si="30"/>
        <v>0</v>
      </c>
      <c r="L188" s="97">
        <f t="shared" si="31"/>
        <v>0.45819435614648446</v>
      </c>
    </row>
    <row r="189" spans="1:12" ht="12.75">
      <c r="A189" s="31" t="s">
        <v>61</v>
      </c>
      <c r="B189" s="32" t="s">
        <v>378</v>
      </c>
      <c r="C189" s="12" t="s">
        <v>379</v>
      </c>
      <c r="D189" s="13">
        <v>61178650</v>
      </c>
      <c r="E189" s="13">
        <v>54278650</v>
      </c>
      <c r="F189" s="13">
        <v>40763902</v>
      </c>
      <c r="G189" s="72">
        <f t="shared" si="28"/>
        <v>0.666309276193574</v>
      </c>
      <c r="H189" s="73">
        <f t="shared" si="29"/>
        <v>0.7510117145507488</v>
      </c>
      <c r="I189" s="33">
        <v>0</v>
      </c>
      <c r="J189" s="34">
        <v>13514748</v>
      </c>
      <c r="K189" s="97">
        <f t="shared" si="30"/>
        <v>0</v>
      </c>
      <c r="L189" s="97">
        <f t="shared" si="31"/>
        <v>0.24898828544925122</v>
      </c>
    </row>
    <row r="190" spans="1:12" ht="12.75">
      <c r="A190" s="31" t="s">
        <v>61</v>
      </c>
      <c r="B190" s="32" t="s">
        <v>380</v>
      </c>
      <c r="C190" s="12" t="s">
        <v>381</v>
      </c>
      <c r="D190" s="13">
        <v>49589000</v>
      </c>
      <c r="E190" s="13">
        <v>49589000</v>
      </c>
      <c r="F190" s="13">
        <v>41192238</v>
      </c>
      <c r="G190" s="72">
        <f t="shared" si="28"/>
        <v>0.8306728911653795</v>
      </c>
      <c r="H190" s="73">
        <f t="shared" si="29"/>
        <v>0.8306728911653795</v>
      </c>
      <c r="I190" s="33">
        <v>0</v>
      </c>
      <c r="J190" s="34">
        <v>8396762</v>
      </c>
      <c r="K190" s="97">
        <f t="shared" si="30"/>
        <v>0</v>
      </c>
      <c r="L190" s="97">
        <f t="shared" si="31"/>
        <v>0.16932710883462057</v>
      </c>
    </row>
    <row r="191" spans="1:12" ht="12.75">
      <c r="A191" s="31" t="s">
        <v>50</v>
      </c>
      <c r="B191" s="32" t="s">
        <v>382</v>
      </c>
      <c r="C191" s="12" t="s">
        <v>383</v>
      </c>
      <c r="D191" s="13">
        <v>674966000</v>
      </c>
      <c r="E191" s="13">
        <v>674966000</v>
      </c>
      <c r="F191" s="13">
        <v>63642836</v>
      </c>
      <c r="G191" s="72">
        <f t="shared" si="28"/>
        <v>0.09429043240696569</v>
      </c>
      <c r="H191" s="73">
        <f t="shared" si="29"/>
        <v>0.09429043240696569</v>
      </c>
      <c r="I191" s="33">
        <v>0</v>
      </c>
      <c r="J191" s="34">
        <v>611323164</v>
      </c>
      <c r="K191" s="97">
        <f t="shared" si="30"/>
        <v>0</v>
      </c>
      <c r="L191" s="97">
        <f t="shared" si="31"/>
        <v>0.9057095675930343</v>
      </c>
    </row>
    <row r="192" spans="1:12" ht="12.75">
      <c r="A192" s="35"/>
      <c r="B192" s="36" t="s">
        <v>384</v>
      </c>
      <c r="C192" s="37"/>
      <c r="D192" s="20">
        <f>SUM(D186:D191)</f>
        <v>1223556571</v>
      </c>
      <c r="E192" s="20">
        <f>SUM(E186:E191)</f>
        <v>1383613862</v>
      </c>
      <c r="F192" s="20">
        <f>SUM(F186:F191)</f>
        <v>481564684</v>
      </c>
      <c r="G192" s="74">
        <f t="shared" si="28"/>
        <v>0.39357778415298134</v>
      </c>
      <c r="H192" s="75">
        <f t="shared" si="29"/>
        <v>0.3480484672970124</v>
      </c>
      <c r="I192" s="38">
        <f>SUM(I186:I191)</f>
        <v>0</v>
      </c>
      <c r="J192" s="39">
        <f>SUM(J186:J191)</f>
        <v>902049178</v>
      </c>
      <c r="K192" s="77">
        <f t="shared" si="30"/>
        <v>0</v>
      </c>
      <c r="L192" s="77">
        <f t="shared" si="31"/>
        <v>0.6519515327029877</v>
      </c>
    </row>
    <row r="193" spans="1:12" ht="12.75">
      <c r="A193" s="31" t="s">
        <v>61</v>
      </c>
      <c r="B193" s="32" t="s">
        <v>385</v>
      </c>
      <c r="C193" s="12" t="s">
        <v>386</v>
      </c>
      <c r="D193" s="13">
        <v>29450000</v>
      </c>
      <c r="E193" s="13">
        <v>29450000</v>
      </c>
      <c r="F193" s="13">
        <v>8854707</v>
      </c>
      <c r="G193" s="72">
        <f t="shared" si="28"/>
        <v>0.3006691680814941</v>
      </c>
      <c r="H193" s="73">
        <f t="shared" si="29"/>
        <v>0.3006691680814941</v>
      </c>
      <c r="I193" s="33">
        <v>0</v>
      </c>
      <c r="J193" s="34">
        <v>20595293</v>
      </c>
      <c r="K193" s="97">
        <f t="shared" si="30"/>
        <v>0</v>
      </c>
      <c r="L193" s="97">
        <f t="shared" si="31"/>
        <v>0.699330831918506</v>
      </c>
    </row>
    <row r="194" spans="1:12" ht="12.75">
      <c r="A194" s="31" t="s">
        <v>61</v>
      </c>
      <c r="B194" s="32" t="s">
        <v>387</v>
      </c>
      <c r="C194" s="12" t="s">
        <v>388</v>
      </c>
      <c r="D194" s="13">
        <v>33567100</v>
      </c>
      <c r="E194" s="13">
        <v>34586345</v>
      </c>
      <c r="F194" s="13">
        <v>18922869</v>
      </c>
      <c r="G194" s="72">
        <f t="shared" si="28"/>
        <v>0.5637326131837425</v>
      </c>
      <c r="H194" s="73">
        <f t="shared" si="29"/>
        <v>0.5471196508332985</v>
      </c>
      <c r="I194" s="33">
        <v>0</v>
      </c>
      <c r="J194" s="34">
        <v>15663476</v>
      </c>
      <c r="K194" s="97">
        <f t="shared" si="30"/>
        <v>0</v>
      </c>
      <c r="L194" s="97">
        <f t="shared" si="31"/>
        <v>0.4528803491667015</v>
      </c>
    </row>
    <row r="195" spans="1:12" ht="12.75">
      <c r="A195" s="31" t="s">
        <v>61</v>
      </c>
      <c r="B195" s="32" t="s">
        <v>389</v>
      </c>
      <c r="C195" s="12" t="s">
        <v>390</v>
      </c>
      <c r="D195" s="13">
        <v>333863000</v>
      </c>
      <c r="E195" s="13">
        <v>317915983</v>
      </c>
      <c r="F195" s="13">
        <v>231455814</v>
      </c>
      <c r="G195" s="72">
        <f t="shared" si="28"/>
        <v>0.6932658425761465</v>
      </c>
      <c r="H195" s="73">
        <f t="shared" si="29"/>
        <v>0.7280408232888372</v>
      </c>
      <c r="I195" s="33">
        <v>0</v>
      </c>
      <c r="J195" s="34">
        <v>86460169</v>
      </c>
      <c r="K195" s="97">
        <f t="shared" si="30"/>
        <v>0</v>
      </c>
      <c r="L195" s="97">
        <f t="shared" si="31"/>
        <v>0.2719591767111627</v>
      </c>
    </row>
    <row r="196" spans="1:12" ht="12.75">
      <c r="A196" s="31" t="s">
        <v>61</v>
      </c>
      <c r="B196" s="32" t="s">
        <v>391</v>
      </c>
      <c r="C196" s="12" t="s">
        <v>392</v>
      </c>
      <c r="D196" s="13">
        <v>150941000</v>
      </c>
      <c r="E196" s="13">
        <v>191855000</v>
      </c>
      <c r="F196" s="13">
        <v>143358385</v>
      </c>
      <c r="G196" s="72">
        <f t="shared" si="28"/>
        <v>0.9497643781345029</v>
      </c>
      <c r="H196" s="73">
        <f t="shared" si="29"/>
        <v>0.7472225639154569</v>
      </c>
      <c r="I196" s="33">
        <v>0</v>
      </c>
      <c r="J196" s="34">
        <v>48496615</v>
      </c>
      <c r="K196" s="97">
        <f t="shared" si="30"/>
        <v>0</v>
      </c>
      <c r="L196" s="97">
        <f t="shared" si="31"/>
        <v>0.252777436084543</v>
      </c>
    </row>
    <row r="197" spans="1:12" ht="12.75">
      <c r="A197" s="31" t="s">
        <v>50</v>
      </c>
      <c r="B197" s="32" t="s">
        <v>393</v>
      </c>
      <c r="C197" s="12" t="s">
        <v>394</v>
      </c>
      <c r="D197" s="13">
        <v>704498219</v>
      </c>
      <c r="E197" s="13">
        <v>733978296</v>
      </c>
      <c r="F197" s="13">
        <v>509850575</v>
      </c>
      <c r="G197" s="72">
        <f t="shared" si="28"/>
        <v>0.7237074008841462</v>
      </c>
      <c r="H197" s="73">
        <f t="shared" si="29"/>
        <v>0.6946398521299055</v>
      </c>
      <c r="I197" s="33">
        <v>0</v>
      </c>
      <c r="J197" s="34">
        <v>224127721</v>
      </c>
      <c r="K197" s="97">
        <f t="shared" si="30"/>
        <v>0</v>
      </c>
      <c r="L197" s="97">
        <f t="shared" si="31"/>
        <v>0.3053601478700945</v>
      </c>
    </row>
    <row r="198" spans="1:12" ht="12.75">
      <c r="A198" s="35"/>
      <c r="B198" s="36" t="s">
        <v>395</v>
      </c>
      <c r="C198" s="37"/>
      <c r="D198" s="20">
        <f>SUM(D193:D197)</f>
        <v>1252319319</v>
      </c>
      <c r="E198" s="20">
        <f>SUM(E193:E197)</f>
        <v>1307785624</v>
      </c>
      <c r="F198" s="20">
        <f>SUM(F193:F197)</f>
        <v>912442350</v>
      </c>
      <c r="G198" s="74">
        <f t="shared" si="28"/>
        <v>0.7286019916458704</v>
      </c>
      <c r="H198" s="75">
        <f t="shared" si="29"/>
        <v>0.6977002447918024</v>
      </c>
      <c r="I198" s="38">
        <f>SUM(I193:I197)</f>
        <v>0</v>
      </c>
      <c r="J198" s="39">
        <f>SUM(J193:J197)</f>
        <v>395343274</v>
      </c>
      <c r="K198" s="77">
        <f t="shared" si="30"/>
        <v>0</v>
      </c>
      <c r="L198" s="77">
        <f t="shared" si="31"/>
        <v>0.30229975520819763</v>
      </c>
    </row>
    <row r="199" spans="1:12" ht="12.75">
      <c r="A199" s="31" t="s">
        <v>61</v>
      </c>
      <c r="B199" s="32" t="s">
        <v>396</v>
      </c>
      <c r="C199" s="12" t="s">
        <v>397</v>
      </c>
      <c r="D199" s="13">
        <v>46896832</v>
      </c>
      <c r="E199" s="13">
        <v>60869606</v>
      </c>
      <c r="F199" s="13">
        <v>38765556</v>
      </c>
      <c r="G199" s="72">
        <f t="shared" si="28"/>
        <v>0.8266135332979422</v>
      </c>
      <c r="H199" s="73">
        <f t="shared" si="29"/>
        <v>0.6368622790165588</v>
      </c>
      <c r="I199" s="33">
        <v>0</v>
      </c>
      <c r="J199" s="34">
        <v>22104050</v>
      </c>
      <c r="K199" s="97">
        <f t="shared" si="30"/>
        <v>0</v>
      </c>
      <c r="L199" s="97">
        <f t="shared" si="31"/>
        <v>0.3631377209834412</v>
      </c>
    </row>
    <row r="200" spans="1:12" ht="12.75">
      <c r="A200" s="31" t="s">
        <v>61</v>
      </c>
      <c r="B200" s="32" t="s">
        <v>398</v>
      </c>
      <c r="C200" s="12" t="s">
        <v>399</v>
      </c>
      <c r="D200" s="13">
        <v>52706220</v>
      </c>
      <c r="E200" s="13">
        <v>73618285</v>
      </c>
      <c r="F200" s="13">
        <v>24503238</v>
      </c>
      <c r="G200" s="72">
        <f t="shared" si="28"/>
        <v>0.46490220698809365</v>
      </c>
      <c r="H200" s="73">
        <f t="shared" si="29"/>
        <v>0.33284173897829866</v>
      </c>
      <c r="I200" s="33">
        <v>0</v>
      </c>
      <c r="J200" s="34">
        <v>49115047</v>
      </c>
      <c r="K200" s="97">
        <f t="shared" si="30"/>
        <v>0</v>
      </c>
      <c r="L200" s="97">
        <f t="shared" si="31"/>
        <v>0.6671582610217013</v>
      </c>
    </row>
    <row r="201" spans="1:12" ht="12.75">
      <c r="A201" s="31" t="s">
        <v>61</v>
      </c>
      <c r="B201" s="32" t="s">
        <v>400</v>
      </c>
      <c r="C201" s="12" t="s">
        <v>401</v>
      </c>
      <c r="D201" s="13">
        <v>42784870</v>
      </c>
      <c r="E201" s="13">
        <v>42893849</v>
      </c>
      <c r="F201" s="13">
        <v>33530088</v>
      </c>
      <c r="G201" s="72">
        <f t="shared" si="28"/>
        <v>0.7836903092144489</v>
      </c>
      <c r="H201" s="73">
        <f t="shared" si="29"/>
        <v>0.7816992128638305</v>
      </c>
      <c r="I201" s="33">
        <v>0</v>
      </c>
      <c r="J201" s="34">
        <v>9363761</v>
      </c>
      <c r="K201" s="97">
        <f t="shared" si="30"/>
        <v>0</v>
      </c>
      <c r="L201" s="97">
        <f t="shared" si="31"/>
        <v>0.21830078713616957</v>
      </c>
    </row>
    <row r="202" spans="1:12" ht="12.75">
      <c r="A202" s="31" t="s">
        <v>61</v>
      </c>
      <c r="B202" s="32" t="s">
        <v>402</v>
      </c>
      <c r="C202" s="12" t="s">
        <v>403</v>
      </c>
      <c r="D202" s="13">
        <v>518749000</v>
      </c>
      <c r="E202" s="13">
        <v>787677000</v>
      </c>
      <c r="F202" s="13">
        <v>609048373</v>
      </c>
      <c r="G202" s="72">
        <f t="shared" si="28"/>
        <v>1.174071416041284</v>
      </c>
      <c r="H202" s="73">
        <f t="shared" si="29"/>
        <v>0.7732209687473419</v>
      </c>
      <c r="I202" s="33">
        <v>0</v>
      </c>
      <c r="J202" s="34">
        <v>178628627</v>
      </c>
      <c r="K202" s="97">
        <f t="shared" si="30"/>
        <v>0</v>
      </c>
      <c r="L202" s="97">
        <f t="shared" si="31"/>
        <v>0.22677903125265814</v>
      </c>
    </row>
    <row r="203" spans="1:12" ht="12.75">
      <c r="A203" s="31" t="s">
        <v>61</v>
      </c>
      <c r="B203" s="32" t="s">
        <v>404</v>
      </c>
      <c r="C203" s="12" t="s">
        <v>405</v>
      </c>
      <c r="D203" s="13">
        <v>111977136</v>
      </c>
      <c r="E203" s="13">
        <v>107754337</v>
      </c>
      <c r="F203" s="13">
        <v>46692604</v>
      </c>
      <c r="G203" s="72">
        <f t="shared" si="28"/>
        <v>0.4169833741773856</v>
      </c>
      <c r="H203" s="73">
        <f t="shared" si="29"/>
        <v>0.43332459091646586</v>
      </c>
      <c r="I203" s="33">
        <v>0</v>
      </c>
      <c r="J203" s="34">
        <v>61061733</v>
      </c>
      <c r="K203" s="97">
        <f t="shared" si="30"/>
        <v>0</v>
      </c>
      <c r="L203" s="97">
        <f t="shared" si="31"/>
        <v>0.5666754090835342</v>
      </c>
    </row>
    <row r="204" spans="1:12" ht="12.75">
      <c r="A204" s="31" t="s">
        <v>50</v>
      </c>
      <c r="B204" s="32" t="s">
        <v>406</v>
      </c>
      <c r="C204" s="12" t="s">
        <v>407</v>
      </c>
      <c r="D204" s="13">
        <v>264179000</v>
      </c>
      <c r="E204" s="13">
        <v>454697492</v>
      </c>
      <c r="F204" s="13">
        <v>285920381</v>
      </c>
      <c r="G204" s="72">
        <f t="shared" si="28"/>
        <v>1.0822979154285541</v>
      </c>
      <c r="H204" s="73">
        <f t="shared" si="29"/>
        <v>0.6288145108132683</v>
      </c>
      <c r="I204" s="33">
        <v>0</v>
      </c>
      <c r="J204" s="34">
        <v>168777111</v>
      </c>
      <c r="K204" s="97">
        <f t="shared" si="30"/>
        <v>0</v>
      </c>
      <c r="L204" s="97">
        <f t="shared" si="31"/>
        <v>0.37118548918673167</v>
      </c>
    </row>
    <row r="205" spans="1:12" ht="12.75">
      <c r="A205" s="35"/>
      <c r="B205" s="36" t="s">
        <v>408</v>
      </c>
      <c r="C205" s="37"/>
      <c r="D205" s="20">
        <f>SUM(D199:D204)</f>
        <v>1037293058</v>
      </c>
      <c r="E205" s="20">
        <f>SUM(E199:E204)</f>
        <v>1527510569</v>
      </c>
      <c r="F205" s="20">
        <f>SUM(F199:F204)</f>
        <v>1038460240</v>
      </c>
      <c r="G205" s="74">
        <f t="shared" si="28"/>
        <v>1.0011252191374447</v>
      </c>
      <c r="H205" s="75">
        <f t="shared" si="29"/>
        <v>0.6798383337405242</v>
      </c>
      <c r="I205" s="38">
        <f>SUM(I199:I204)</f>
        <v>0</v>
      </c>
      <c r="J205" s="39">
        <f>SUM(J199:J204)</f>
        <v>489050329</v>
      </c>
      <c r="K205" s="77">
        <f t="shared" si="30"/>
        <v>0</v>
      </c>
      <c r="L205" s="77">
        <f t="shared" si="31"/>
        <v>0.3201616662594758</v>
      </c>
    </row>
    <row r="206" spans="1:12" ht="12.75">
      <c r="A206" s="31" t="s">
        <v>61</v>
      </c>
      <c r="B206" s="32" t="s">
        <v>409</v>
      </c>
      <c r="C206" s="12" t="s">
        <v>410</v>
      </c>
      <c r="D206" s="13">
        <v>180373600</v>
      </c>
      <c r="E206" s="13">
        <v>90186800</v>
      </c>
      <c r="F206" s="13">
        <v>7407070</v>
      </c>
      <c r="G206" s="72">
        <f t="shared" si="28"/>
        <v>0.04106515587646973</v>
      </c>
      <c r="H206" s="73">
        <f t="shared" si="29"/>
        <v>0.08213031175293946</v>
      </c>
      <c r="I206" s="33">
        <v>0</v>
      </c>
      <c r="J206" s="34">
        <v>82779730</v>
      </c>
      <c r="K206" s="97">
        <f t="shared" si="30"/>
        <v>0</v>
      </c>
      <c r="L206" s="97">
        <f t="shared" si="31"/>
        <v>0.9178696882470605</v>
      </c>
    </row>
    <row r="207" spans="1:12" ht="12.75">
      <c r="A207" s="31" t="s">
        <v>61</v>
      </c>
      <c r="B207" s="32" t="s">
        <v>411</v>
      </c>
      <c r="C207" s="12" t="s">
        <v>412</v>
      </c>
      <c r="D207" s="13">
        <v>66963000</v>
      </c>
      <c r="E207" s="13">
        <v>66963000</v>
      </c>
      <c r="F207" s="13">
        <v>8285053</v>
      </c>
      <c r="G207" s="72">
        <f t="shared" si="28"/>
        <v>0.12372583366933979</v>
      </c>
      <c r="H207" s="73">
        <f t="shared" si="29"/>
        <v>0.12372583366933979</v>
      </c>
      <c r="I207" s="33">
        <v>0</v>
      </c>
      <c r="J207" s="34">
        <v>58677947</v>
      </c>
      <c r="K207" s="97">
        <f t="shared" si="30"/>
        <v>0</v>
      </c>
      <c r="L207" s="97">
        <f t="shared" si="31"/>
        <v>0.8762741663306602</v>
      </c>
    </row>
    <row r="208" spans="1:12" ht="12.75">
      <c r="A208" s="31" t="s">
        <v>61</v>
      </c>
      <c r="B208" s="32" t="s">
        <v>413</v>
      </c>
      <c r="C208" s="12" t="s">
        <v>414</v>
      </c>
      <c r="D208" s="13">
        <v>14985000</v>
      </c>
      <c r="E208" s="13">
        <v>13138333</v>
      </c>
      <c r="F208" s="13">
        <v>24547708</v>
      </c>
      <c r="G208" s="72">
        <f t="shared" si="28"/>
        <v>1.638152018685352</v>
      </c>
      <c r="H208" s="73">
        <f t="shared" si="29"/>
        <v>1.8684035486084878</v>
      </c>
      <c r="I208" s="33">
        <v>-11409375</v>
      </c>
      <c r="J208" s="34">
        <v>0</v>
      </c>
      <c r="K208" s="97">
        <f t="shared" si="30"/>
        <v>-0.8684035486084879</v>
      </c>
      <c r="L208" s="97">
        <f t="shared" si="31"/>
        <v>0</v>
      </c>
    </row>
    <row r="209" spans="1:12" ht="12.75">
      <c r="A209" s="31" t="s">
        <v>61</v>
      </c>
      <c r="B209" s="32" t="s">
        <v>415</v>
      </c>
      <c r="C209" s="12" t="s">
        <v>416</v>
      </c>
      <c r="D209" s="13">
        <v>41306800</v>
      </c>
      <c r="E209" s="13">
        <v>51893223</v>
      </c>
      <c r="F209" s="13">
        <v>42450576</v>
      </c>
      <c r="G209" s="72">
        <f t="shared" si="28"/>
        <v>1.0276897750491445</v>
      </c>
      <c r="H209" s="73">
        <f t="shared" si="29"/>
        <v>0.8180369910729962</v>
      </c>
      <c r="I209" s="33">
        <v>0</v>
      </c>
      <c r="J209" s="34">
        <v>9442647</v>
      </c>
      <c r="K209" s="97">
        <f t="shared" si="30"/>
        <v>0</v>
      </c>
      <c r="L209" s="97">
        <f t="shared" si="31"/>
        <v>0.18196300892700382</v>
      </c>
    </row>
    <row r="210" spans="1:12" ht="12.75">
      <c r="A210" s="31" t="s">
        <v>61</v>
      </c>
      <c r="B210" s="32" t="s">
        <v>417</v>
      </c>
      <c r="C210" s="12" t="s">
        <v>418</v>
      </c>
      <c r="D210" s="13">
        <v>31083350</v>
      </c>
      <c r="E210" s="13">
        <v>41303100</v>
      </c>
      <c r="F210" s="13">
        <v>11874199</v>
      </c>
      <c r="G210" s="72">
        <f t="shared" si="28"/>
        <v>0.3820115592431318</v>
      </c>
      <c r="H210" s="73">
        <f t="shared" si="29"/>
        <v>0.28748929257125977</v>
      </c>
      <c r="I210" s="33">
        <v>0</v>
      </c>
      <c r="J210" s="34">
        <v>29428901</v>
      </c>
      <c r="K210" s="97">
        <f t="shared" si="30"/>
        <v>0</v>
      </c>
      <c r="L210" s="97">
        <f t="shared" si="31"/>
        <v>0.7125107074287402</v>
      </c>
    </row>
    <row r="211" spans="1:12" ht="12.75">
      <c r="A211" s="31" t="s">
        <v>61</v>
      </c>
      <c r="B211" s="32" t="s">
        <v>419</v>
      </c>
      <c r="C211" s="12" t="s">
        <v>420</v>
      </c>
      <c r="D211" s="13">
        <v>369844683</v>
      </c>
      <c r="E211" s="13">
        <v>369844683</v>
      </c>
      <c r="F211" s="13">
        <v>189618923</v>
      </c>
      <c r="G211" s="72">
        <f t="shared" si="28"/>
        <v>0.5126987941584116</v>
      </c>
      <c r="H211" s="73">
        <f t="shared" si="29"/>
        <v>0.5126987941584116</v>
      </c>
      <c r="I211" s="33">
        <v>0</v>
      </c>
      <c r="J211" s="34">
        <v>180225760</v>
      </c>
      <c r="K211" s="97">
        <f t="shared" si="30"/>
        <v>0</v>
      </c>
      <c r="L211" s="97">
        <f t="shared" si="31"/>
        <v>0.48730120584158837</v>
      </c>
    </row>
    <row r="212" spans="1:12" ht="12.75">
      <c r="A212" s="31" t="s">
        <v>50</v>
      </c>
      <c r="B212" s="32" t="s">
        <v>421</v>
      </c>
      <c r="C212" s="12" t="s">
        <v>422</v>
      </c>
      <c r="D212" s="13">
        <v>0</v>
      </c>
      <c r="E212" s="13">
        <v>9167099</v>
      </c>
      <c r="F212" s="13">
        <v>2462010</v>
      </c>
      <c r="G212" s="72">
        <f t="shared" si="28"/>
        <v>0</v>
      </c>
      <c r="H212" s="73">
        <f t="shared" si="29"/>
        <v>0.2685702423416612</v>
      </c>
      <c r="I212" s="33">
        <v>0</v>
      </c>
      <c r="J212" s="34">
        <v>6705089</v>
      </c>
      <c r="K212" s="97">
        <f t="shared" si="30"/>
        <v>0</v>
      </c>
      <c r="L212" s="97">
        <f t="shared" si="31"/>
        <v>0.7314297576583388</v>
      </c>
    </row>
    <row r="213" spans="1:12" ht="12.75">
      <c r="A213" s="35"/>
      <c r="B213" s="36" t="s">
        <v>423</v>
      </c>
      <c r="C213" s="37"/>
      <c r="D213" s="20">
        <f>SUM(D206:D212)</f>
        <v>704556433</v>
      </c>
      <c r="E213" s="20">
        <f>SUM(E206:E212)</f>
        <v>642496238</v>
      </c>
      <c r="F213" s="20">
        <f>SUM(F206:F212)</f>
        <v>286645539</v>
      </c>
      <c r="G213" s="74">
        <f t="shared" si="28"/>
        <v>0.4068453931780366</v>
      </c>
      <c r="H213" s="75">
        <f t="shared" si="29"/>
        <v>0.44614352901471777</v>
      </c>
      <c r="I213" s="38">
        <f>SUM(I206:I212)</f>
        <v>-11409375</v>
      </c>
      <c r="J213" s="39">
        <f>SUM(J206:J212)</f>
        <v>367260074</v>
      </c>
      <c r="K213" s="77">
        <f t="shared" si="30"/>
        <v>-0.017757886078081597</v>
      </c>
      <c r="L213" s="77">
        <f t="shared" si="31"/>
        <v>0.5716143570633638</v>
      </c>
    </row>
    <row r="214" spans="1:12" ht="12.75">
      <c r="A214" s="31" t="s">
        <v>61</v>
      </c>
      <c r="B214" s="32" t="s">
        <v>424</v>
      </c>
      <c r="C214" s="12" t="s">
        <v>425</v>
      </c>
      <c r="D214" s="13">
        <v>83807320</v>
      </c>
      <c r="E214" s="13">
        <v>68255000</v>
      </c>
      <c r="F214" s="13">
        <v>54641451</v>
      </c>
      <c r="G214" s="72">
        <f t="shared" si="28"/>
        <v>0.6519890028699163</v>
      </c>
      <c r="H214" s="73">
        <f t="shared" si="29"/>
        <v>0.8005486924034869</v>
      </c>
      <c r="I214" s="33">
        <v>0</v>
      </c>
      <c r="J214" s="34">
        <v>13613549</v>
      </c>
      <c r="K214" s="97">
        <f t="shared" si="30"/>
        <v>0</v>
      </c>
      <c r="L214" s="97">
        <f t="shared" si="31"/>
        <v>0.19945130759651308</v>
      </c>
    </row>
    <row r="215" spans="1:12" ht="12.75">
      <c r="A215" s="31" t="s">
        <v>61</v>
      </c>
      <c r="B215" s="32" t="s">
        <v>426</v>
      </c>
      <c r="C215" s="12" t="s">
        <v>427</v>
      </c>
      <c r="D215" s="13">
        <v>77290000</v>
      </c>
      <c r="E215" s="13">
        <v>84383370</v>
      </c>
      <c r="F215" s="13">
        <v>69221485</v>
      </c>
      <c r="G215" s="72">
        <f t="shared" si="28"/>
        <v>0.8956072583775392</v>
      </c>
      <c r="H215" s="73">
        <f t="shared" si="29"/>
        <v>0.8203214093013825</v>
      </c>
      <c r="I215" s="33">
        <v>0</v>
      </c>
      <c r="J215" s="34">
        <v>15161885</v>
      </c>
      <c r="K215" s="97">
        <f t="shared" si="30"/>
        <v>0</v>
      </c>
      <c r="L215" s="97">
        <f t="shared" si="31"/>
        <v>0.17967859069861752</v>
      </c>
    </row>
    <row r="216" spans="1:12" ht="12.75">
      <c r="A216" s="31" t="s">
        <v>61</v>
      </c>
      <c r="B216" s="32" t="s">
        <v>428</v>
      </c>
      <c r="C216" s="12" t="s">
        <v>429</v>
      </c>
      <c r="D216" s="13">
        <v>156677663</v>
      </c>
      <c r="E216" s="13">
        <v>166730046</v>
      </c>
      <c r="F216" s="13">
        <v>118191436</v>
      </c>
      <c r="G216" s="72">
        <f t="shared" si="28"/>
        <v>0.7543604731964888</v>
      </c>
      <c r="H216" s="73">
        <f t="shared" si="29"/>
        <v>0.7088790463117848</v>
      </c>
      <c r="I216" s="33">
        <v>0</v>
      </c>
      <c r="J216" s="34">
        <v>48538610</v>
      </c>
      <c r="K216" s="97">
        <f t="shared" si="30"/>
        <v>0</v>
      </c>
      <c r="L216" s="97">
        <f t="shared" si="31"/>
        <v>0.2911209536882153</v>
      </c>
    </row>
    <row r="217" spans="1:12" ht="12.75">
      <c r="A217" s="31" t="s">
        <v>61</v>
      </c>
      <c r="B217" s="32" t="s">
        <v>430</v>
      </c>
      <c r="C217" s="12" t="s">
        <v>431</v>
      </c>
      <c r="D217" s="13">
        <v>24447980</v>
      </c>
      <c r="E217" s="13">
        <v>24447980</v>
      </c>
      <c r="F217" s="13">
        <v>24611068</v>
      </c>
      <c r="G217" s="72">
        <f t="shared" si="28"/>
        <v>1.006670816975472</v>
      </c>
      <c r="H217" s="73">
        <f t="shared" si="29"/>
        <v>1.006670816975472</v>
      </c>
      <c r="I217" s="33">
        <v>-163088</v>
      </c>
      <c r="J217" s="34">
        <v>0</v>
      </c>
      <c r="K217" s="97">
        <f t="shared" si="30"/>
        <v>-0.006670816975472002</v>
      </c>
      <c r="L217" s="97">
        <f t="shared" si="31"/>
        <v>0</v>
      </c>
    </row>
    <row r="218" spans="1:12" ht="12.75">
      <c r="A218" s="31" t="s">
        <v>61</v>
      </c>
      <c r="B218" s="32" t="s">
        <v>432</v>
      </c>
      <c r="C218" s="12" t="s">
        <v>433</v>
      </c>
      <c r="D218" s="13">
        <v>0</v>
      </c>
      <c r="E218" s="13">
        <v>184450000</v>
      </c>
      <c r="F218" s="13">
        <v>48960175</v>
      </c>
      <c r="G218" s="72">
        <f t="shared" si="28"/>
        <v>0</v>
      </c>
      <c r="H218" s="73">
        <f t="shared" si="29"/>
        <v>0.2654387367850366</v>
      </c>
      <c r="I218" s="33">
        <v>0</v>
      </c>
      <c r="J218" s="34">
        <v>135489825</v>
      </c>
      <c r="K218" s="97">
        <f t="shared" si="30"/>
        <v>0</v>
      </c>
      <c r="L218" s="97">
        <f t="shared" si="31"/>
        <v>0.7345612632149634</v>
      </c>
    </row>
    <row r="219" spans="1:12" ht="12.75">
      <c r="A219" s="31" t="s">
        <v>50</v>
      </c>
      <c r="B219" s="32" t="s">
        <v>434</v>
      </c>
      <c r="C219" s="12" t="s">
        <v>435</v>
      </c>
      <c r="D219" s="13">
        <v>957752000</v>
      </c>
      <c r="E219" s="13">
        <v>678432000</v>
      </c>
      <c r="F219" s="13">
        <v>178905362</v>
      </c>
      <c r="G219" s="72">
        <f t="shared" si="28"/>
        <v>0.18679716878690936</v>
      </c>
      <c r="H219" s="73">
        <f t="shared" si="29"/>
        <v>0.26370419142964957</v>
      </c>
      <c r="I219" s="33">
        <v>0</v>
      </c>
      <c r="J219" s="34">
        <v>499526638</v>
      </c>
      <c r="K219" s="97">
        <f t="shared" si="30"/>
        <v>0</v>
      </c>
      <c r="L219" s="97">
        <f t="shared" si="31"/>
        <v>0.7362958085703505</v>
      </c>
    </row>
    <row r="220" spans="1:12" ht="12.75">
      <c r="A220" s="35"/>
      <c r="B220" s="36" t="s">
        <v>436</v>
      </c>
      <c r="C220" s="37"/>
      <c r="D220" s="20">
        <f>SUM(D214:D219)</f>
        <v>1299974963</v>
      </c>
      <c r="E220" s="20">
        <f>SUM(E214:E219)</f>
        <v>1206698396</v>
      </c>
      <c r="F220" s="20">
        <f>SUM(F214:F219)</f>
        <v>494530977</v>
      </c>
      <c r="G220" s="74">
        <f t="shared" si="28"/>
        <v>0.3804157703612635</v>
      </c>
      <c r="H220" s="75">
        <f t="shared" si="29"/>
        <v>0.4098215251128916</v>
      </c>
      <c r="I220" s="38">
        <f>SUM(I214:I219)</f>
        <v>-163088</v>
      </c>
      <c r="J220" s="39">
        <f>SUM(J214:J219)</f>
        <v>712330507</v>
      </c>
      <c r="K220" s="77">
        <f t="shared" si="30"/>
        <v>-0.00013515224727289686</v>
      </c>
      <c r="L220" s="77">
        <f t="shared" si="31"/>
        <v>0.5903136271343813</v>
      </c>
    </row>
    <row r="221" spans="1:12" ht="12.75">
      <c r="A221" s="43"/>
      <c r="B221" s="44" t="s">
        <v>437</v>
      </c>
      <c r="C221" s="45"/>
      <c r="D221" s="46">
        <f>SUM(D186:D191,D193:D197,D199:D204,D206:D212,D214:D219)</f>
        <v>5517700344</v>
      </c>
      <c r="E221" s="46">
        <f>SUM(E186:E191,E193:E197,E199:E204,E206:E212,E214:E219)</f>
        <v>6068104689</v>
      </c>
      <c r="F221" s="46">
        <f>SUM(F186:F191,F193:F197,F199:F204,F206:F212,F214:F219)</f>
        <v>3213643790</v>
      </c>
      <c r="G221" s="92">
        <f t="shared" si="28"/>
        <v>0.5824244865878856</v>
      </c>
      <c r="H221" s="93">
        <f t="shared" si="29"/>
        <v>0.5295959701923989</v>
      </c>
      <c r="I221" s="38">
        <f>SUM(I186:I191,I193:I197,I199:I204,I206:I212,I214:I219)</f>
        <v>-11572463</v>
      </c>
      <c r="J221" s="39">
        <f>SUM(J186:J191,J193:J197,J199:J204,J206:J212,J214:J219)</f>
        <v>2866033362</v>
      </c>
      <c r="K221" s="98">
        <f t="shared" si="30"/>
        <v>-0.001907096794321638</v>
      </c>
      <c r="L221" s="98">
        <f t="shared" si="31"/>
        <v>0.47231112660192276</v>
      </c>
    </row>
    <row r="222" spans="1:12" ht="12.75">
      <c r="A222" s="25"/>
      <c r="B222" s="10"/>
      <c r="C222" s="9"/>
      <c r="D222" s="40"/>
      <c r="E222" s="40"/>
      <c r="F222" s="40"/>
      <c r="G222" s="72"/>
      <c r="H222" s="73"/>
      <c r="I222" s="41"/>
      <c r="J222" s="42"/>
      <c r="K222" s="97"/>
      <c r="L222" s="97"/>
    </row>
    <row r="223" spans="1:12" ht="12.75">
      <c r="A223" s="25"/>
      <c r="B223" s="28" t="s">
        <v>438</v>
      </c>
      <c r="C223" s="8"/>
      <c r="D223" s="40"/>
      <c r="E223" s="40"/>
      <c r="F223" s="40"/>
      <c r="G223" s="72"/>
      <c r="H223" s="73"/>
      <c r="I223" s="41"/>
      <c r="J223" s="42"/>
      <c r="K223" s="97"/>
      <c r="L223" s="97"/>
    </row>
    <row r="224" spans="1:12" ht="12.75">
      <c r="A224" s="31" t="s">
        <v>61</v>
      </c>
      <c r="B224" s="32" t="s">
        <v>439</v>
      </c>
      <c r="C224" s="12" t="s">
        <v>440</v>
      </c>
      <c r="D224" s="13">
        <v>102736650</v>
      </c>
      <c r="E224" s="13">
        <v>151493650</v>
      </c>
      <c r="F224" s="13">
        <v>125060211</v>
      </c>
      <c r="G224" s="72">
        <f aca="true" t="shared" si="32" ref="G224:G248">IF($D224=0,0,$F224/$D224)</f>
        <v>1.2172891660376313</v>
      </c>
      <c r="H224" s="73">
        <f aca="true" t="shared" si="33" ref="H224:H248">IF($E224=0,0,$F224/$E224)</f>
        <v>0.8255145413685656</v>
      </c>
      <c r="I224" s="33">
        <v>0</v>
      </c>
      <c r="J224" s="34">
        <v>26433439</v>
      </c>
      <c r="K224" s="97">
        <f aca="true" t="shared" si="34" ref="K224:K248">IF($E224=0,0,$I224/$E224)</f>
        <v>0</v>
      </c>
      <c r="L224" s="97">
        <f aca="true" t="shared" si="35" ref="L224:L248">IF($E224=0,0,$J224/$E224)</f>
        <v>0.1744854586314344</v>
      </c>
    </row>
    <row r="225" spans="1:12" ht="12.75">
      <c r="A225" s="31" t="s">
        <v>61</v>
      </c>
      <c r="B225" s="32" t="s">
        <v>441</v>
      </c>
      <c r="C225" s="12" t="s">
        <v>442</v>
      </c>
      <c r="D225" s="13">
        <v>139780300</v>
      </c>
      <c r="E225" s="13">
        <v>139780300</v>
      </c>
      <c r="F225" s="13">
        <v>35600045</v>
      </c>
      <c r="G225" s="72">
        <f t="shared" si="32"/>
        <v>0.25468571036118826</v>
      </c>
      <c r="H225" s="73">
        <f t="shared" si="33"/>
        <v>0.25468571036118826</v>
      </c>
      <c r="I225" s="33">
        <v>0</v>
      </c>
      <c r="J225" s="34">
        <v>104180255</v>
      </c>
      <c r="K225" s="97">
        <f t="shared" si="34"/>
        <v>0</v>
      </c>
      <c r="L225" s="97">
        <f t="shared" si="35"/>
        <v>0.7453142896388117</v>
      </c>
    </row>
    <row r="226" spans="1:12" ht="12.75">
      <c r="A226" s="31" t="s">
        <v>61</v>
      </c>
      <c r="B226" s="32" t="s">
        <v>443</v>
      </c>
      <c r="C226" s="12" t="s">
        <v>444</v>
      </c>
      <c r="D226" s="13">
        <v>92260000</v>
      </c>
      <c r="E226" s="13">
        <v>99571656</v>
      </c>
      <c r="F226" s="13">
        <v>100994569</v>
      </c>
      <c r="G226" s="72">
        <f t="shared" si="32"/>
        <v>1.0946734120962498</v>
      </c>
      <c r="H226" s="73">
        <f t="shared" si="33"/>
        <v>1.014290341821773</v>
      </c>
      <c r="I226" s="33">
        <v>-1422913</v>
      </c>
      <c r="J226" s="34">
        <v>0</v>
      </c>
      <c r="K226" s="97">
        <f t="shared" si="34"/>
        <v>-0.014290341821773056</v>
      </c>
      <c r="L226" s="97">
        <f t="shared" si="35"/>
        <v>0</v>
      </c>
    </row>
    <row r="227" spans="1:12" ht="12.75">
      <c r="A227" s="31" t="s">
        <v>61</v>
      </c>
      <c r="B227" s="32" t="s">
        <v>445</v>
      </c>
      <c r="C227" s="12" t="s">
        <v>446</v>
      </c>
      <c r="D227" s="13">
        <v>28720000</v>
      </c>
      <c r="E227" s="13">
        <v>31575780</v>
      </c>
      <c r="F227" s="13">
        <v>24398568</v>
      </c>
      <c r="G227" s="72">
        <f t="shared" si="32"/>
        <v>0.8495323119777158</v>
      </c>
      <c r="H227" s="73">
        <f t="shared" si="33"/>
        <v>0.7726988216918157</v>
      </c>
      <c r="I227" s="33">
        <v>0</v>
      </c>
      <c r="J227" s="34">
        <v>7177212</v>
      </c>
      <c r="K227" s="97">
        <f t="shared" si="34"/>
        <v>0</v>
      </c>
      <c r="L227" s="97">
        <f t="shared" si="35"/>
        <v>0.2273011783081843</v>
      </c>
    </row>
    <row r="228" spans="1:12" ht="12.75">
      <c r="A228" s="31" t="s">
        <v>61</v>
      </c>
      <c r="B228" s="32" t="s">
        <v>447</v>
      </c>
      <c r="C228" s="12" t="s">
        <v>448</v>
      </c>
      <c r="D228" s="13">
        <v>34784300</v>
      </c>
      <c r="E228" s="13">
        <v>34784300</v>
      </c>
      <c r="F228" s="13">
        <v>49114674</v>
      </c>
      <c r="G228" s="72">
        <f t="shared" si="32"/>
        <v>1.4119782200590496</v>
      </c>
      <c r="H228" s="73">
        <f t="shared" si="33"/>
        <v>1.4119782200590496</v>
      </c>
      <c r="I228" s="33">
        <v>-14330374</v>
      </c>
      <c r="J228" s="34">
        <v>0</v>
      </c>
      <c r="K228" s="97">
        <f t="shared" si="34"/>
        <v>-0.4119782200590496</v>
      </c>
      <c r="L228" s="97">
        <f t="shared" si="35"/>
        <v>0</v>
      </c>
    </row>
    <row r="229" spans="1:12" ht="12.75">
      <c r="A229" s="31" t="s">
        <v>61</v>
      </c>
      <c r="B229" s="32" t="s">
        <v>449</v>
      </c>
      <c r="C229" s="12" t="s">
        <v>450</v>
      </c>
      <c r="D229" s="13">
        <v>79095000</v>
      </c>
      <c r="E229" s="13">
        <v>101395000</v>
      </c>
      <c r="F229" s="13">
        <v>40180769</v>
      </c>
      <c r="G229" s="72">
        <f t="shared" si="32"/>
        <v>0.5080064352993235</v>
      </c>
      <c r="H229" s="73">
        <f t="shared" si="33"/>
        <v>0.39627958972335914</v>
      </c>
      <c r="I229" s="33">
        <v>0</v>
      </c>
      <c r="J229" s="34">
        <v>61214231</v>
      </c>
      <c r="K229" s="97">
        <f t="shared" si="34"/>
        <v>0</v>
      </c>
      <c r="L229" s="97">
        <f t="shared" si="35"/>
        <v>0.6037204102766408</v>
      </c>
    </row>
    <row r="230" spans="1:12" ht="12.75">
      <c r="A230" s="31" t="s">
        <v>61</v>
      </c>
      <c r="B230" s="32" t="s">
        <v>451</v>
      </c>
      <c r="C230" s="12" t="s">
        <v>452</v>
      </c>
      <c r="D230" s="13">
        <v>141993000</v>
      </c>
      <c r="E230" s="13">
        <v>141993000</v>
      </c>
      <c r="F230" s="13">
        <v>117956107</v>
      </c>
      <c r="G230" s="72">
        <f t="shared" si="32"/>
        <v>0.8307177607346841</v>
      </c>
      <c r="H230" s="73">
        <f t="shared" si="33"/>
        <v>0.8307177607346841</v>
      </c>
      <c r="I230" s="33">
        <v>0</v>
      </c>
      <c r="J230" s="34">
        <v>24036893</v>
      </c>
      <c r="K230" s="97">
        <f t="shared" si="34"/>
        <v>0</v>
      </c>
      <c r="L230" s="97">
        <f t="shared" si="35"/>
        <v>0.1692822392653159</v>
      </c>
    </row>
    <row r="231" spans="1:12" ht="12.75">
      <c r="A231" s="31" t="s">
        <v>50</v>
      </c>
      <c r="B231" s="32" t="s">
        <v>453</v>
      </c>
      <c r="C231" s="12" t="s">
        <v>454</v>
      </c>
      <c r="D231" s="13">
        <v>12000000</v>
      </c>
      <c r="E231" s="13">
        <v>7350000</v>
      </c>
      <c r="F231" s="13">
        <v>5067326</v>
      </c>
      <c r="G231" s="72">
        <f t="shared" si="32"/>
        <v>0.42227716666666665</v>
      </c>
      <c r="H231" s="73">
        <f t="shared" si="33"/>
        <v>0.6894321088435375</v>
      </c>
      <c r="I231" s="33">
        <v>0</v>
      </c>
      <c r="J231" s="34">
        <v>2282674</v>
      </c>
      <c r="K231" s="97">
        <f t="shared" si="34"/>
        <v>0</v>
      </c>
      <c r="L231" s="97">
        <f t="shared" si="35"/>
        <v>0.3105678911564626</v>
      </c>
    </row>
    <row r="232" spans="1:12" ht="12.75">
      <c r="A232" s="35"/>
      <c r="B232" s="36" t="s">
        <v>455</v>
      </c>
      <c r="C232" s="37"/>
      <c r="D232" s="20">
        <f>SUM(D224:D231)</f>
        <v>631369250</v>
      </c>
      <c r="E232" s="20">
        <f>SUM(E224:E231)</f>
        <v>707943686</v>
      </c>
      <c r="F232" s="20">
        <f>SUM(F224:F231)</f>
        <v>498372269</v>
      </c>
      <c r="G232" s="74">
        <f t="shared" si="32"/>
        <v>0.7893515070618342</v>
      </c>
      <c r="H232" s="75">
        <f t="shared" si="33"/>
        <v>0.7039716277658842</v>
      </c>
      <c r="I232" s="38">
        <f>SUM(I224:I231)</f>
        <v>-15753287</v>
      </c>
      <c r="J232" s="39">
        <f>SUM(J224:J231)</f>
        <v>225324704</v>
      </c>
      <c r="K232" s="77">
        <f t="shared" si="34"/>
        <v>-0.022252175295197137</v>
      </c>
      <c r="L232" s="77">
        <f t="shared" si="35"/>
        <v>0.31828054752931295</v>
      </c>
    </row>
    <row r="233" spans="1:12" ht="12.75">
      <c r="A233" s="31" t="s">
        <v>61</v>
      </c>
      <c r="B233" s="32" t="s">
        <v>456</v>
      </c>
      <c r="C233" s="12" t="s">
        <v>457</v>
      </c>
      <c r="D233" s="13">
        <v>51103000</v>
      </c>
      <c r="E233" s="13">
        <v>51103000</v>
      </c>
      <c r="F233" s="13">
        <v>1682998</v>
      </c>
      <c r="G233" s="72">
        <f t="shared" si="32"/>
        <v>0.03293344813416042</v>
      </c>
      <c r="H233" s="73">
        <f t="shared" si="33"/>
        <v>0.03293344813416042</v>
      </c>
      <c r="I233" s="33">
        <v>0</v>
      </c>
      <c r="J233" s="34">
        <v>49420002</v>
      </c>
      <c r="K233" s="97">
        <f t="shared" si="34"/>
        <v>0</v>
      </c>
      <c r="L233" s="97">
        <f t="shared" si="35"/>
        <v>0.9670665518658396</v>
      </c>
    </row>
    <row r="234" spans="1:12" ht="12.75">
      <c r="A234" s="31" t="s">
        <v>61</v>
      </c>
      <c r="B234" s="32" t="s">
        <v>458</v>
      </c>
      <c r="C234" s="12" t="s">
        <v>459</v>
      </c>
      <c r="D234" s="13">
        <v>159916218</v>
      </c>
      <c r="E234" s="13">
        <v>159916218</v>
      </c>
      <c r="F234" s="13">
        <v>126895208</v>
      </c>
      <c r="G234" s="72">
        <f t="shared" si="32"/>
        <v>0.79351056188685</v>
      </c>
      <c r="H234" s="73">
        <f t="shared" si="33"/>
        <v>0.79351056188685</v>
      </c>
      <c r="I234" s="33">
        <v>0</v>
      </c>
      <c r="J234" s="34">
        <v>33021010</v>
      </c>
      <c r="K234" s="97">
        <f t="shared" si="34"/>
        <v>0</v>
      </c>
      <c r="L234" s="97">
        <f t="shared" si="35"/>
        <v>0.20648943811315</v>
      </c>
    </row>
    <row r="235" spans="1:12" ht="12.75">
      <c r="A235" s="31" t="s">
        <v>61</v>
      </c>
      <c r="B235" s="32" t="s">
        <v>460</v>
      </c>
      <c r="C235" s="12" t="s">
        <v>461</v>
      </c>
      <c r="D235" s="13">
        <v>187899180</v>
      </c>
      <c r="E235" s="13">
        <v>264234477</v>
      </c>
      <c r="F235" s="13">
        <v>167811396</v>
      </c>
      <c r="G235" s="72">
        <f t="shared" si="32"/>
        <v>0.8930927532520365</v>
      </c>
      <c r="H235" s="73">
        <f t="shared" si="33"/>
        <v>0.6350851633944801</v>
      </c>
      <c r="I235" s="33">
        <v>0</v>
      </c>
      <c r="J235" s="34">
        <v>96423081</v>
      </c>
      <c r="K235" s="97">
        <f t="shared" si="34"/>
        <v>0</v>
      </c>
      <c r="L235" s="97">
        <f t="shared" si="35"/>
        <v>0.3649148366055199</v>
      </c>
    </row>
    <row r="236" spans="1:12" ht="12.75">
      <c r="A236" s="31" t="s">
        <v>61</v>
      </c>
      <c r="B236" s="32" t="s">
        <v>462</v>
      </c>
      <c r="C236" s="12" t="s">
        <v>463</v>
      </c>
      <c r="D236" s="13">
        <v>17267400</v>
      </c>
      <c r="E236" s="13">
        <v>17071600</v>
      </c>
      <c r="F236" s="13">
        <v>16408110</v>
      </c>
      <c r="G236" s="72">
        <f t="shared" si="32"/>
        <v>0.9502362834010911</v>
      </c>
      <c r="H236" s="73">
        <f t="shared" si="33"/>
        <v>0.9611348672649312</v>
      </c>
      <c r="I236" s="33">
        <v>0</v>
      </c>
      <c r="J236" s="34">
        <v>663490</v>
      </c>
      <c r="K236" s="97">
        <f t="shared" si="34"/>
        <v>0</v>
      </c>
      <c r="L236" s="97">
        <f t="shared" si="35"/>
        <v>0.038865132735068766</v>
      </c>
    </row>
    <row r="237" spans="1:12" ht="12.75">
      <c r="A237" s="31" t="s">
        <v>61</v>
      </c>
      <c r="B237" s="32" t="s">
        <v>464</v>
      </c>
      <c r="C237" s="12" t="s">
        <v>465</v>
      </c>
      <c r="D237" s="13">
        <v>110819752</v>
      </c>
      <c r="E237" s="13">
        <v>111340502</v>
      </c>
      <c r="F237" s="13">
        <v>69871160</v>
      </c>
      <c r="G237" s="72">
        <f t="shared" si="32"/>
        <v>0.630493740863091</v>
      </c>
      <c r="H237" s="73">
        <f t="shared" si="33"/>
        <v>0.6275448623359</v>
      </c>
      <c r="I237" s="33">
        <v>0</v>
      </c>
      <c r="J237" s="34">
        <v>41469342</v>
      </c>
      <c r="K237" s="97">
        <f t="shared" si="34"/>
        <v>0</v>
      </c>
      <c r="L237" s="97">
        <f t="shared" si="35"/>
        <v>0.3724551376641</v>
      </c>
    </row>
    <row r="238" spans="1:12" ht="12.75">
      <c r="A238" s="31" t="s">
        <v>61</v>
      </c>
      <c r="B238" s="32" t="s">
        <v>466</v>
      </c>
      <c r="C238" s="12" t="s">
        <v>467</v>
      </c>
      <c r="D238" s="13">
        <v>124604982</v>
      </c>
      <c r="E238" s="13">
        <v>124604982</v>
      </c>
      <c r="F238" s="13">
        <v>135997529</v>
      </c>
      <c r="G238" s="72">
        <f t="shared" si="32"/>
        <v>1.0914293057720597</v>
      </c>
      <c r="H238" s="73">
        <f t="shared" si="33"/>
        <v>1.0914293057720597</v>
      </c>
      <c r="I238" s="33">
        <v>-11392547</v>
      </c>
      <c r="J238" s="34">
        <v>0</v>
      </c>
      <c r="K238" s="97">
        <f t="shared" si="34"/>
        <v>-0.09142930577205974</v>
      </c>
      <c r="L238" s="97">
        <f t="shared" si="35"/>
        <v>0</v>
      </c>
    </row>
    <row r="239" spans="1:12" ht="12.75">
      <c r="A239" s="31" t="s">
        <v>50</v>
      </c>
      <c r="B239" s="32" t="s">
        <v>468</v>
      </c>
      <c r="C239" s="12" t="s">
        <v>469</v>
      </c>
      <c r="D239" s="13">
        <v>33853060</v>
      </c>
      <c r="E239" s="13">
        <v>33345894</v>
      </c>
      <c r="F239" s="13">
        <v>24432811</v>
      </c>
      <c r="G239" s="72">
        <f t="shared" si="32"/>
        <v>0.7217312408390851</v>
      </c>
      <c r="H239" s="73">
        <f t="shared" si="33"/>
        <v>0.7327082308844381</v>
      </c>
      <c r="I239" s="33">
        <v>0</v>
      </c>
      <c r="J239" s="34">
        <v>8913083</v>
      </c>
      <c r="K239" s="97">
        <f t="shared" si="34"/>
        <v>0</v>
      </c>
      <c r="L239" s="97">
        <f t="shared" si="35"/>
        <v>0.26729176911556185</v>
      </c>
    </row>
    <row r="240" spans="1:12" ht="12.75">
      <c r="A240" s="35"/>
      <c r="B240" s="36" t="s">
        <v>470</v>
      </c>
      <c r="C240" s="37"/>
      <c r="D240" s="20">
        <f>SUM(D233:D239)</f>
        <v>685463592</v>
      </c>
      <c r="E240" s="20">
        <f>SUM(E233:E239)</f>
        <v>761616673</v>
      </c>
      <c r="F240" s="20">
        <f>SUM(F233:F239)</f>
        <v>543099212</v>
      </c>
      <c r="G240" s="74">
        <f t="shared" si="32"/>
        <v>0.7923093485029326</v>
      </c>
      <c r="H240" s="75">
        <f t="shared" si="33"/>
        <v>0.7130873459751583</v>
      </c>
      <c r="I240" s="38">
        <f>SUM(I233:I239)</f>
        <v>-11392547</v>
      </c>
      <c r="J240" s="39">
        <f>SUM(J233:J239)</f>
        <v>229910008</v>
      </c>
      <c r="K240" s="77">
        <f t="shared" si="34"/>
        <v>-0.014958373948307721</v>
      </c>
      <c r="L240" s="77">
        <f t="shared" si="35"/>
        <v>0.3018710279731494</v>
      </c>
    </row>
    <row r="241" spans="1:12" ht="12.75">
      <c r="A241" s="31" t="s">
        <v>61</v>
      </c>
      <c r="B241" s="32" t="s">
        <v>471</v>
      </c>
      <c r="C241" s="12" t="s">
        <v>472</v>
      </c>
      <c r="D241" s="13">
        <v>46004000</v>
      </c>
      <c r="E241" s="13">
        <v>46004000</v>
      </c>
      <c r="F241" s="13">
        <v>63113206</v>
      </c>
      <c r="G241" s="72">
        <f t="shared" si="32"/>
        <v>1.3719069211372925</v>
      </c>
      <c r="H241" s="73">
        <f t="shared" si="33"/>
        <v>1.3719069211372925</v>
      </c>
      <c r="I241" s="33">
        <v>-17109206</v>
      </c>
      <c r="J241" s="34">
        <v>0</v>
      </c>
      <c r="K241" s="97">
        <f t="shared" si="34"/>
        <v>-0.3719069211372924</v>
      </c>
      <c r="L241" s="97">
        <f t="shared" si="35"/>
        <v>0</v>
      </c>
    </row>
    <row r="242" spans="1:12" ht="12.75">
      <c r="A242" s="31" t="s">
        <v>61</v>
      </c>
      <c r="B242" s="32" t="s">
        <v>473</v>
      </c>
      <c r="C242" s="12" t="s">
        <v>474</v>
      </c>
      <c r="D242" s="13">
        <v>522517329</v>
      </c>
      <c r="E242" s="13">
        <v>698261589</v>
      </c>
      <c r="F242" s="13">
        <v>441245507</v>
      </c>
      <c r="G242" s="72">
        <f t="shared" si="32"/>
        <v>0.8444610015986665</v>
      </c>
      <c r="H242" s="73">
        <f t="shared" si="33"/>
        <v>0.6319200625540925</v>
      </c>
      <c r="I242" s="33">
        <v>0</v>
      </c>
      <c r="J242" s="34">
        <v>257016082</v>
      </c>
      <c r="K242" s="97">
        <f t="shared" si="34"/>
        <v>0</v>
      </c>
      <c r="L242" s="97">
        <f t="shared" si="35"/>
        <v>0.36807993744590756</v>
      </c>
    </row>
    <row r="243" spans="1:12" ht="12.75">
      <c r="A243" s="31" t="s">
        <v>61</v>
      </c>
      <c r="B243" s="32" t="s">
        <v>475</v>
      </c>
      <c r="C243" s="12" t="s">
        <v>476</v>
      </c>
      <c r="D243" s="13">
        <v>58641000</v>
      </c>
      <c r="E243" s="13">
        <v>69241000</v>
      </c>
      <c r="F243" s="13">
        <v>53433000</v>
      </c>
      <c r="G243" s="72">
        <f t="shared" si="32"/>
        <v>0.911188417659999</v>
      </c>
      <c r="H243" s="73">
        <f t="shared" si="33"/>
        <v>0.7716959604858393</v>
      </c>
      <c r="I243" s="33">
        <v>0</v>
      </c>
      <c r="J243" s="34">
        <v>15808000</v>
      </c>
      <c r="K243" s="97">
        <f t="shared" si="34"/>
        <v>0</v>
      </c>
      <c r="L243" s="97">
        <f t="shared" si="35"/>
        <v>0.22830403951416067</v>
      </c>
    </row>
    <row r="244" spans="1:12" ht="12.75">
      <c r="A244" s="31" t="s">
        <v>61</v>
      </c>
      <c r="B244" s="32" t="s">
        <v>477</v>
      </c>
      <c r="C244" s="12" t="s">
        <v>478</v>
      </c>
      <c r="D244" s="13">
        <v>230906506</v>
      </c>
      <c r="E244" s="13">
        <v>230906506</v>
      </c>
      <c r="F244" s="13">
        <v>183258337</v>
      </c>
      <c r="G244" s="72">
        <f t="shared" si="32"/>
        <v>0.7936473517987406</v>
      </c>
      <c r="H244" s="73">
        <f t="shared" si="33"/>
        <v>0.7936473517987406</v>
      </c>
      <c r="I244" s="33">
        <v>0</v>
      </c>
      <c r="J244" s="34">
        <v>47648169</v>
      </c>
      <c r="K244" s="97">
        <f t="shared" si="34"/>
        <v>0</v>
      </c>
      <c r="L244" s="97">
        <f t="shared" si="35"/>
        <v>0.20635264820125943</v>
      </c>
    </row>
    <row r="245" spans="1:12" ht="12.75">
      <c r="A245" s="31" t="s">
        <v>61</v>
      </c>
      <c r="B245" s="32" t="s">
        <v>479</v>
      </c>
      <c r="C245" s="12" t="s">
        <v>480</v>
      </c>
      <c r="D245" s="13">
        <v>440655000</v>
      </c>
      <c r="E245" s="13">
        <v>443886437</v>
      </c>
      <c r="F245" s="13">
        <v>301661007</v>
      </c>
      <c r="G245" s="72">
        <f t="shared" si="32"/>
        <v>0.6845741158048814</v>
      </c>
      <c r="H245" s="73">
        <f t="shared" si="33"/>
        <v>0.6795905030096696</v>
      </c>
      <c r="I245" s="33">
        <v>0</v>
      </c>
      <c r="J245" s="34">
        <v>142225430</v>
      </c>
      <c r="K245" s="97">
        <f t="shared" si="34"/>
        <v>0</v>
      </c>
      <c r="L245" s="97">
        <f t="shared" si="35"/>
        <v>0.32040949699033044</v>
      </c>
    </row>
    <row r="246" spans="1:12" ht="12.75">
      <c r="A246" s="31" t="s">
        <v>50</v>
      </c>
      <c r="B246" s="32" t="s">
        <v>481</v>
      </c>
      <c r="C246" s="12" t="s">
        <v>482</v>
      </c>
      <c r="D246" s="13">
        <v>73782063</v>
      </c>
      <c r="E246" s="13">
        <v>22952441</v>
      </c>
      <c r="F246" s="13">
        <v>19336262</v>
      </c>
      <c r="G246" s="72">
        <f t="shared" si="32"/>
        <v>0.2620726666317259</v>
      </c>
      <c r="H246" s="73">
        <f t="shared" si="33"/>
        <v>0.8424490449621459</v>
      </c>
      <c r="I246" s="33">
        <v>0</v>
      </c>
      <c r="J246" s="34">
        <v>3616179</v>
      </c>
      <c r="K246" s="97">
        <f t="shared" si="34"/>
        <v>0</v>
      </c>
      <c r="L246" s="97">
        <f t="shared" si="35"/>
        <v>0.15755095503785416</v>
      </c>
    </row>
    <row r="247" spans="1:12" ht="12.75">
      <c r="A247" s="35"/>
      <c r="B247" s="36" t="s">
        <v>483</v>
      </c>
      <c r="C247" s="37"/>
      <c r="D247" s="20">
        <f>SUM(D241:D246)</f>
        <v>1372505898</v>
      </c>
      <c r="E247" s="20">
        <f>SUM(E241:E246)</f>
        <v>1511251973</v>
      </c>
      <c r="F247" s="20">
        <f>SUM(F241:F246)</f>
        <v>1062047319</v>
      </c>
      <c r="G247" s="74">
        <f t="shared" si="32"/>
        <v>0.7738016430731579</v>
      </c>
      <c r="H247" s="75">
        <f t="shared" si="33"/>
        <v>0.7027599222198004</v>
      </c>
      <c r="I247" s="38">
        <f>SUM(I241:I246)</f>
        <v>-17109206</v>
      </c>
      <c r="J247" s="39">
        <f>SUM(J241:J246)</f>
        <v>466313860</v>
      </c>
      <c r="K247" s="77">
        <f t="shared" si="34"/>
        <v>-0.011321213342098313</v>
      </c>
      <c r="L247" s="77">
        <f t="shared" si="35"/>
        <v>0.30856129112229785</v>
      </c>
    </row>
    <row r="248" spans="1:12" ht="12.75">
      <c r="A248" s="43"/>
      <c r="B248" s="44" t="s">
        <v>484</v>
      </c>
      <c r="C248" s="45"/>
      <c r="D248" s="46">
        <f>SUM(D224:D231,D233:D239,D241:D246)</f>
        <v>2689338740</v>
      </c>
      <c r="E248" s="46">
        <f>SUM(E224:E231,E233:E239,E241:E246)</f>
        <v>2980812332</v>
      </c>
      <c r="F248" s="46">
        <f>SUM(F224:F231,F233:F239,F241:F246)</f>
        <v>2103518800</v>
      </c>
      <c r="G248" s="92">
        <f t="shared" si="32"/>
        <v>0.7821695232040572</v>
      </c>
      <c r="H248" s="93">
        <f t="shared" si="33"/>
        <v>0.7056864256156063</v>
      </c>
      <c r="I248" s="38">
        <f>SUM(I224:I231,I233:I239,I241:I246)</f>
        <v>-44255040</v>
      </c>
      <c r="J248" s="39">
        <f>SUM(J224:J231,J233:J239,J241:J246)</f>
        <v>921548572</v>
      </c>
      <c r="K248" s="98">
        <f t="shared" si="34"/>
        <v>-0.01484663745010298</v>
      </c>
      <c r="L248" s="98">
        <f t="shared" si="35"/>
        <v>0.30916021183449666</v>
      </c>
    </row>
    <row r="249" spans="1:12" ht="12.75">
      <c r="A249" s="25"/>
      <c r="B249" s="10"/>
      <c r="C249" s="9"/>
      <c r="D249" s="40"/>
      <c r="E249" s="40"/>
      <c r="F249" s="40"/>
      <c r="G249" s="72"/>
      <c r="H249" s="94"/>
      <c r="I249" s="41"/>
      <c r="J249" s="42"/>
      <c r="K249" s="97"/>
      <c r="L249" s="97"/>
    </row>
    <row r="250" spans="1:12" ht="12.75">
      <c r="A250" s="25"/>
      <c r="B250" s="28" t="s">
        <v>485</v>
      </c>
      <c r="C250" s="8"/>
      <c r="D250" s="40"/>
      <c r="E250" s="40"/>
      <c r="F250" s="40"/>
      <c r="G250" s="72"/>
      <c r="H250" s="73"/>
      <c r="I250" s="41"/>
      <c r="J250" s="42"/>
      <c r="K250" s="97"/>
      <c r="L250" s="97"/>
    </row>
    <row r="251" spans="1:12" ht="12.75">
      <c r="A251" s="31" t="s">
        <v>61</v>
      </c>
      <c r="B251" s="32" t="s">
        <v>486</v>
      </c>
      <c r="C251" s="12" t="s">
        <v>487</v>
      </c>
      <c r="D251" s="13">
        <v>118665950</v>
      </c>
      <c r="E251" s="13">
        <v>164069373</v>
      </c>
      <c r="F251" s="13">
        <v>182276449</v>
      </c>
      <c r="G251" s="72">
        <f aca="true" t="shared" si="36" ref="G251:G278">IF($D251=0,0,$F251/$D251)</f>
        <v>1.5360467682599768</v>
      </c>
      <c r="H251" s="73">
        <f aca="true" t="shared" si="37" ref="H251:H278">IF($E251=0,0,$F251/$E251)</f>
        <v>1.1109718143434364</v>
      </c>
      <c r="I251" s="33">
        <v>-18207076</v>
      </c>
      <c r="J251" s="34">
        <v>0</v>
      </c>
      <c r="K251" s="97">
        <f aca="true" t="shared" si="38" ref="K251:K278">IF($E251=0,0,$I251/$E251)</f>
        <v>-0.1109718143434363</v>
      </c>
      <c r="L251" s="97">
        <f aca="true" t="shared" si="39" ref="L251:L278">IF($E251=0,0,$J251/$E251)</f>
        <v>0</v>
      </c>
    </row>
    <row r="252" spans="1:12" ht="12.75">
      <c r="A252" s="31" t="s">
        <v>61</v>
      </c>
      <c r="B252" s="32" t="s">
        <v>488</v>
      </c>
      <c r="C252" s="12" t="s">
        <v>489</v>
      </c>
      <c r="D252" s="13">
        <v>265678000</v>
      </c>
      <c r="E252" s="13">
        <v>275874528</v>
      </c>
      <c r="F252" s="13">
        <v>263265589</v>
      </c>
      <c r="G252" s="72">
        <f t="shared" si="36"/>
        <v>0.9909197938858317</v>
      </c>
      <c r="H252" s="73">
        <f t="shared" si="37"/>
        <v>0.9542946603609594</v>
      </c>
      <c r="I252" s="33">
        <v>0</v>
      </c>
      <c r="J252" s="34">
        <v>12608939</v>
      </c>
      <c r="K252" s="97">
        <f t="shared" si="38"/>
        <v>0</v>
      </c>
      <c r="L252" s="97">
        <f t="shared" si="39"/>
        <v>0.04570533963904054</v>
      </c>
    </row>
    <row r="253" spans="1:12" ht="12.75">
      <c r="A253" s="31" t="s">
        <v>61</v>
      </c>
      <c r="B253" s="32" t="s">
        <v>490</v>
      </c>
      <c r="C253" s="12" t="s">
        <v>491</v>
      </c>
      <c r="D253" s="13">
        <v>1085040077</v>
      </c>
      <c r="E253" s="13">
        <v>1085040077</v>
      </c>
      <c r="F253" s="13">
        <v>703285849</v>
      </c>
      <c r="G253" s="72">
        <f t="shared" si="36"/>
        <v>0.6481657810691172</v>
      </c>
      <c r="H253" s="73">
        <f t="shared" si="37"/>
        <v>0.6481657810691172</v>
      </c>
      <c r="I253" s="33">
        <v>0</v>
      </c>
      <c r="J253" s="34">
        <v>381754228</v>
      </c>
      <c r="K253" s="97">
        <f t="shared" si="38"/>
        <v>0</v>
      </c>
      <c r="L253" s="97">
        <f t="shared" si="39"/>
        <v>0.35183421893088285</v>
      </c>
    </row>
    <row r="254" spans="1:12" ht="12.75">
      <c r="A254" s="31" t="s">
        <v>61</v>
      </c>
      <c r="B254" s="32" t="s">
        <v>492</v>
      </c>
      <c r="C254" s="12" t="s">
        <v>493</v>
      </c>
      <c r="D254" s="13">
        <v>27214750</v>
      </c>
      <c r="E254" s="13">
        <v>27214750</v>
      </c>
      <c r="F254" s="13">
        <v>23206615</v>
      </c>
      <c r="G254" s="72">
        <f t="shared" si="36"/>
        <v>0.8527219614363535</v>
      </c>
      <c r="H254" s="73">
        <f t="shared" si="37"/>
        <v>0.8527219614363535</v>
      </c>
      <c r="I254" s="33">
        <v>0</v>
      </c>
      <c r="J254" s="34">
        <v>4008135</v>
      </c>
      <c r="K254" s="97">
        <f t="shared" si="38"/>
        <v>0</v>
      </c>
      <c r="L254" s="97">
        <f t="shared" si="39"/>
        <v>0.14727803856364655</v>
      </c>
    </row>
    <row r="255" spans="1:12" ht="12.75">
      <c r="A255" s="31" t="s">
        <v>61</v>
      </c>
      <c r="B255" s="32" t="s">
        <v>494</v>
      </c>
      <c r="C255" s="12" t="s">
        <v>495</v>
      </c>
      <c r="D255" s="13">
        <v>183547738</v>
      </c>
      <c r="E255" s="13">
        <v>201006903</v>
      </c>
      <c r="F255" s="13">
        <v>158197671</v>
      </c>
      <c r="G255" s="72">
        <f t="shared" si="36"/>
        <v>0.8618884259962931</v>
      </c>
      <c r="H255" s="73">
        <f t="shared" si="37"/>
        <v>0.7870260604930568</v>
      </c>
      <c r="I255" s="33">
        <v>0</v>
      </c>
      <c r="J255" s="34">
        <v>42809232</v>
      </c>
      <c r="K255" s="97">
        <f t="shared" si="38"/>
        <v>0</v>
      </c>
      <c r="L255" s="97">
        <f t="shared" si="39"/>
        <v>0.2129739395069432</v>
      </c>
    </row>
    <row r="256" spans="1:12" ht="12.75">
      <c r="A256" s="31" t="s">
        <v>50</v>
      </c>
      <c r="B256" s="32" t="s">
        <v>496</v>
      </c>
      <c r="C256" s="12" t="s">
        <v>497</v>
      </c>
      <c r="D256" s="13">
        <v>36250000</v>
      </c>
      <c r="E256" s="13">
        <v>815000</v>
      </c>
      <c r="F256" s="13">
        <v>699418</v>
      </c>
      <c r="G256" s="72">
        <f t="shared" si="36"/>
        <v>0.019294289655172416</v>
      </c>
      <c r="H256" s="73">
        <f t="shared" si="37"/>
        <v>0.8581815950920245</v>
      </c>
      <c r="I256" s="33">
        <v>0</v>
      </c>
      <c r="J256" s="34">
        <v>115582</v>
      </c>
      <c r="K256" s="97">
        <f t="shared" si="38"/>
        <v>0</v>
      </c>
      <c r="L256" s="97">
        <f t="shared" si="39"/>
        <v>0.14181840490797545</v>
      </c>
    </row>
    <row r="257" spans="1:12" ht="12.75">
      <c r="A257" s="35"/>
      <c r="B257" s="36" t="s">
        <v>498</v>
      </c>
      <c r="C257" s="37"/>
      <c r="D257" s="20">
        <f>SUM(D251:D256)</f>
        <v>1716396515</v>
      </c>
      <c r="E257" s="20">
        <f>SUM(E251:E256)</f>
        <v>1754020631</v>
      </c>
      <c r="F257" s="20">
        <f>SUM(F251:F256)</f>
        <v>1330931591</v>
      </c>
      <c r="G257" s="74">
        <f t="shared" si="36"/>
        <v>0.7754219840046692</v>
      </c>
      <c r="H257" s="75">
        <f t="shared" si="37"/>
        <v>0.7587890173453724</v>
      </c>
      <c r="I257" s="38">
        <f>SUM(I251:I256)</f>
        <v>-18207076</v>
      </c>
      <c r="J257" s="39">
        <f>SUM(J251:J256)</f>
        <v>441296116</v>
      </c>
      <c r="K257" s="77">
        <f t="shared" si="38"/>
        <v>-0.010380194895210443</v>
      </c>
      <c r="L257" s="77">
        <f t="shared" si="39"/>
        <v>0.25159117754983806</v>
      </c>
    </row>
    <row r="258" spans="1:12" ht="12.75">
      <c r="A258" s="31" t="s">
        <v>61</v>
      </c>
      <c r="B258" s="32" t="s">
        <v>499</v>
      </c>
      <c r="C258" s="12" t="s">
        <v>500</v>
      </c>
      <c r="D258" s="13">
        <v>51518000</v>
      </c>
      <c r="E258" s="13">
        <v>50683594</v>
      </c>
      <c r="F258" s="13">
        <v>44457161</v>
      </c>
      <c r="G258" s="72">
        <f t="shared" si="36"/>
        <v>0.8629442330835825</v>
      </c>
      <c r="H258" s="73">
        <f t="shared" si="37"/>
        <v>0.8771509179084656</v>
      </c>
      <c r="I258" s="33">
        <v>0</v>
      </c>
      <c r="J258" s="34">
        <v>6226433</v>
      </c>
      <c r="K258" s="97">
        <f t="shared" si="38"/>
        <v>0</v>
      </c>
      <c r="L258" s="97">
        <f t="shared" si="39"/>
        <v>0.12284908209153439</v>
      </c>
    </row>
    <row r="259" spans="1:12" ht="12.75">
      <c r="A259" s="31" t="s">
        <v>61</v>
      </c>
      <c r="B259" s="32" t="s">
        <v>501</v>
      </c>
      <c r="C259" s="12" t="s">
        <v>502</v>
      </c>
      <c r="D259" s="13">
        <v>25850000</v>
      </c>
      <c r="E259" s="13">
        <v>25850000</v>
      </c>
      <c r="F259" s="13">
        <v>21789430</v>
      </c>
      <c r="G259" s="72">
        <f t="shared" si="36"/>
        <v>0.8429179883945841</v>
      </c>
      <c r="H259" s="73">
        <f t="shared" si="37"/>
        <v>0.8429179883945841</v>
      </c>
      <c r="I259" s="33">
        <v>0</v>
      </c>
      <c r="J259" s="34">
        <v>4060570</v>
      </c>
      <c r="K259" s="97">
        <f t="shared" si="38"/>
        <v>0</v>
      </c>
      <c r="L259" s="97">
        <f t="shared" si="39"/>
        <v>0.15708201160541585</v>
      </c>
    </row>
    <row r="260" spans="1:12" ht="12.75">
      <c r="A260" s="31" t="s">
        <v>61</v>
      </c>
      <c r="B260" s="32" t="s">
        <v>503</v>
      </c>
      <c r="C260" s="12" t="s">
        <v>504</v>
      </c>
      <c r="D260" s="13">
        <v>67938500</v>
      </c>
      <c r="E260" s="13">
        <v>67939000</v>
      </c>
      <c r="F260" s="13">
        <v>36493461</v>
      </c>
      <c r="G260" s="72">
        <f t="shared" si="36"/>
        <v>0.537154352833813</v>
      </c>
      <c r="H260" s="73">
        <f t="shared" si="37"/>
        <v>0.5371503996231914</v>
      </c>
      <c r="I260" s="33">
        <v>0</v>
      </c>
      <c r="J260" s="34">
        <v>31445539</v>
      </c>
      <c r="K260" s="97">
        <f t="shared" si="38"/>
        <v>0</v>
      </c>
      <c r="L260" s="97">
        <f t="shared" si="39"/>
        <v>0.4628496003768086</v>
      </c>
    </row>
    <row r="261" spans="1:12" ht="12.75">
      <c r="A261" s="31" t="s">
        <v>61</v>
      </c>
      <c r="B261" s="32" t="s">
        <v>505</v>
      </c>
      <c r="C261" s="12" t="s">
        <v>506</v>
      </c>
      <c r="D261" s="13">
        <v>40061300</v>
      </c>
      <c r="E261" s="13">
        <v>40361000</v>
      </c>
      <c r="F261" s="13">
        <v>20271627</v>
      </c>
      <c r="G261" s="72">
        <f t="shared" si="36"/>
        <v>0.5060152066957387</v>
      </c>
      <c r="H261" s="73">
        <f t="shared" si="37"/>
        <v>0.5022577983697133</v>
      </c>
      <c r="I261" s="33">
        <v>0</v>
      </c>
      <c r="J261" s="34">
        <v>20089373</v>
      </c>
      <c r="K261" s="97">
        <f t="shared" si="38"/>
        <v>0</v>
      </c>
      <c r="L261" s="97">
        <f t="shared" si="39"/>
        <v>0.49774220163028665</v>
      </c>
    </row>
    <row r="262" spans="1:12" ht="12.75">
      <c r="A262" s="31" t="s">
        <v>61</v>
      </c>
      <c r="B262" s="32" t="s">
        <v>507</v>
      </c>
      <c r="C262" s="12" t="s">
        <v>508</v>
      </c>
      <c r="D262" s="13">
        <v>59020543</v>
      </c>
      <c r="E262" s="13">
        <v>60890163</v>
      </c>
      <c r="F262" s="13">
        <v>56930387</v>
      </c>
      <c r="G262" s="72">
        <f t="shared" si="36"/>
        <v>0.964585957807945</v>
      </c>
      <c r="H262" s="73">
        <f t="shared" si="37"/>
        <v>0.9349685432768509</v>
      </c>
      <c r="I262" s="33">
        <v>0</v>
      </c>
      <c r="J262" s="34">
        <v>3959776</v>
      </c>
      <c r="K262" s="97">
        <f t="shared" si="38"/>
        <v>0</v>
      </c>
      <c r="L262" s="97">
        <f t="shared" si="39"/>
        <v>0.0650314567231492</v>
      </c>
    </row>
    <row r="263" spans="1:12" ht="12.75">
      <c r="A263" s="31" t="s">
        <v>50</v>
      </c>
      <c r="B263" s="32" t="s">
        <v>509</v>
      </c>
      <c r="C263" s="12" t="s">
        <v>510</v>
      </c>
      <c r="D263" s="13">
        <v>328257000</v>
      </c>
      <c r="E263" s="13">
        <v>288864216</v>
      </c>
      <c r="F263" s="13">
        <v>187591902</v>
      </c>
      <c r="G263" s="72">
        <f t="shared" si="36"/>
        <v>0.5714787559747393</v>
      </c>
      <c r="H263" s="73">
        <f t="shared" si="37"/>
        <v>0.6494120476314034</v>
      </c>
      <c r="I263" s="33">
        <v>0</v>
      </c>
      <c r="J263" s="34">
        <v>101272314</v>
      </c>
      <c r="K263" s="97">
        <f t="shared" si="38"/>
        <v>0</v>
      </c>
      <c r="L263" s="97">
        <f t="shared" si="39"/>
        <v>0.3505879523685966</v>
      </c>
    </row>
    <row r="264" spans="1:12" ht="12.75">
      <c r="A264" s="35"/>
      <c r="B264" s="36" t="s">
        <v>511</v>
      </c>
      <c r="C264" s="37"/>
      <c r="D264" s="20">
        <f>SUM(D258:D263)</f>
        <v>572645343</v>
      </c>
      <c r="E264" s="20">
        <f>SUM(E258:E263)</f>
        <v>534587973</v>
      </c>
      <c r="F264" s="20">
        <f>SUM(F258:F263)</f>
        <v>367533968</v>
      </c>
      <c r="G264" s="74">
        <f t="shared" si="36"/>
        <v>0.641817789130261</v>
      </c>
      <c r="H264" s="75">
        <f t="shared" si="37"/>
        <v>0.6875088602114885</v>
      </c>
      <c r="I264" s="38">
        <f>SUM(I258:I263)</f>
        <v>0</v>
      </c>
      <c r="J264" s="39">
        <f>SUM(J258:J263)</f>
        <v>167054005</v>
      </c>
      <c r="K264" s="77">
        <f t="shared" si="38"/>
        <v>0</v>
      </c>
      <c r="L264" s="77">
        <f t="shared" si="39"/>
        <v>0.31249113978851145</v>
      </c>
    </row>
    <row r="265" spans="1:12" ht="12.75">
      <c r="A265" s="31" t="s">
        <v>61</v>
      </c>
      <c r="B265" s="32" t="s">
        <v>512</v>
      </c>
      <c r="C265" s="12" t="s">
        <v>513</v>
      </c>
      <c r="D265" s="13">
        <v>44748450</v>
      </c>
      <c r="E265" s="13">
        <v>66422455</v>
      </c>
      <c r="F265" s="13">
        <v>61285762</v>
      </c>
      <c r="G265" s="72">
        <f t="shared" si="36"/>
        <v>1.3695616719685262</v>
      </c>
      <c r="H265" s="73">
        <f t="shared" si="37"/>
        <v>0.9226663181901361</v>
      </c>
      <c r="I265" s="33">
        <v>0</v>
      </c>
      <c r="J265" s="34">
        <v>5136693</v>
      </c>
      <c r="K265" s="97">
        <f t="shared" si="38"/>
        <v>0</v>
      </c>
      <c r="L265" s="97">
        <f t="shared" si="39"/>
        <v>0.07733368180986384</v>
      </c>
    </row>
    <row r="266" spans="1:12" ht="12.75">
      <c r="A266" s="31" t="s">
        <v>61</v>
      </c>
      <c r="B266" s="32" t="s">
        <v>514</v>
      </c>
      <c r="C266" s="12" t="s">
        <v>515</v>
      </c>
      <c r="D266" s="13">
        <v>22170334</v>
      </c>
      <c r="E266" s="13">
        <v>23813779</v>
      </c>
      <c r="F266" s="13">
        <v>23654997</v>
      </c>
      <c r="G266" s="72">
        <f t="shared" si="36"/>
        <v>1.0669661990658328</v>
      </c>
      <c r="H266" s="73">
        <f t="shared" si="37"/>
        <v>0.9933323476294964</v>
      </c>
      <c r="I266" s="33">
        <v>0</v>
      </c>
      <c r="J266" s="34">
        <v>158782</v>
      </c>
      <c r="K266" s="97">
        <f t="shared" si="38"/>
        <v>0</v>
      </c>
      <c r="L266" s="97">
        <f t="shared" si="39"/>
        <v>0.006667652370503648</v>
      </c>
    </row>
    <row r="267" spans="1:12" ht="12.75">
      <c r="A267" s="31" t="s">
        <v>61</v>
      </c>
      <c r="B267" s="32" t="s">
        <v>516</v>
      </c>
      <c r="C267" s="12" t="s">
        <v>517</v>
      </c>
      <c r="D267" s="13">
        <v>66446000</v>
      </c>
      <c r="E267" s="13">
        <v>66446000</v>
      </c>
      <c r="F267" s="13">
        <v>55400276</v>
      </c>
      <c r="G267" s="72">
        <f t="shared" si="36"/>
        <v>0.8337638985040484</v>
      </c>
      <c r="H267" s="73">
        <f t="shared" si="37"/>
        <v>0.8337638985040484</v>
      </c>
      <c r="I267" s="33">
        <v>0</v>
      </c>
      <c r="J267" s="34">
        <v>11045724</v>
      </c>
      <c r="K267" s="97">
        <f t="shared" si="38"/>
        <v>0</v>
      </c>
      <c r="L267" s="97">
        <f t="shared" si="39"/>
        <v>0.1662361014959516</v>
      </c>
    </row>
    <row r="268" spans="1:12" ht="12.75">
      <c r="A268" s="31" t="s">
        <v>61</v>
      </c>
      <c r="B268" s="32" t="s">
        <v>518</v>
      </c>
      <c r="C268" s="12" t="s">
        <v>519</v>
      </c>
      <c r="D268" s="13">
        <v>26754000</v>
      </c>
      <c r="E268" s="13">
        <v>31659277</v>
      </c>
      <c r="F268" s="13">
        <v>18307664</v>
      </c>
      <c r="G268" s="72">
        <f t="shared" si="36"/>
        <v>0.6842963295208193</v>
      </c>
      <c r="H268" s="73">
        <f t="shared" si="37"/>
        <v>0.5782717021617392</v>
      </c>
      <c r="I268" s="33">
        <v>0</v>
      </c>
      <c r="J268" s="34">
        <v>13351613</v>
      </c>
      <c r="K268" s="97">
        <f t="shared" si="38"/>
        <v>0</v>
      </c>
      <c r="L268" s="97">
        <f t="shared" si="39"/>
        <v>0.4217282978382608</v>
      </c>
    </row>
    <row r="269" spans="1:12" ht="12.75">
      <c r="A269" s="31" t="s">
        <v>61</v>
      </c>
      <c r="B269" s="32" t="s">
        <v>520</v>
      </c>
      <c r="C269" s="12" t="s">
        <v>521</v>
      </c>
      <c r="D269" s="13">
        <v>49900000</v>
      </c>
      <c r="E269" s="13">
        <v>49900000</v>
      </c>
      <c r="F269" s="13">
        <v>37876074</v>
      </c>
      <c r="G269" s="72">
        <f t="shared" si="36"/>
        <v>0.7590395591182365</v>
      </c>
      <c r="H269" s="73">
        <f t="shared" si="37"/>
        <v>0.7590395591182365</v>
      </c>
      <c r="I269" s="33">
        <v>0</v>
      </c>
      <c r="J269" s="34">
        <v>12023926</v>
      </c>
      <c r="K269" s="97">
        <f t="shared" si="38"/>
        <v>0</v>
      </c>
      <c r="L269" s="97">
        <f t="shared" si="39"/>
        <v>0.24096044088176352</v>
      </c>
    </row>
    <row r="270" spans="1:12" ht="12.75">
      <c r="A270" s="31" t="s">
        <v>50</v>
      </c>
      <c r="B270" s="32" t="s">
        <v>522</v>
      </c>
      <c r="C270" s="12" t="s">
        <v>523</v>
      </c>
      <c r="D270" s="13">
        <v>204145350</v>
      </c>
      <c r="E270" s="13">
        <v>229447000</v>
      </c>
      <c r="F270" s="13">
        <v>254505791</v>
      </c>
      <c r="G270" s="72">
        <f t="shared" si="36"/>
        <v>1.2466891408498895</v>
      </c>
      <c r="H270" s="73">
        <f t="shared" si="37"/>
        <v>1.1092138533081715</v>
      </c>
      <c r="I270" s="33">
        <v>-25058791</v>
      </c>
      <c r="J270" s="34">
        <v>0</v>
      </c>
      <c r="K270" s="97">
        <f t="shared" si="38"/>
        <v>-0.10921385330817139</v>
      </c>
      <c r="L270" s="97">
        <f t="shared" si="39"/>
        <v>0</v>
      </c>
    </row>
    <row r="271" spans="1:12" ht="12.75">
      <c r="A271" s="35"/>
      <c r="B271" s="36" t="s">
        <v>524</v>
      </c>
      <c r="C271" s="37"/>
      <c r="D271" s="20">
        <f>SUM(D265:D270)</f>
        <v>414164134</v>
      </c>
      <c r="E271" s="20">
        <f>SUM(E265:E270)</f>
        <v>467688511</v>
      </c>
      <c r="F271" s="20">
        <f>SUM(F265:F270)</f>
        <v>451030564</v>
      </c>
      <c r="G271" s="74">
        <f t="shared" si="36"/>
        <v>1.0890140574074916</v>
      </c>
      <c r="H271" s="75">
        <f t="shared" si="37"/>
        <v>0.9643823899706615</v>
      </c>
      <c r="I271" s="38">
        <f>SUM(I265:I270)</f>
        <v>-25058791</v>
      </c>
      <c r="J271" s="39">
        <f>SUM(J265:J270)</f>
        <v>41716738</v>
      </c>
      <c r="K271" s="77">
        <f t="shared" si="38"/>
        <v>-0.053580086768477406</v>
      </c>
      <c r="L271" s="77">
        <f t="shared" si="39"/>
        <v>0.08919769679781593</v>
      </c>
    </row>
    <row r="272" spans="1:12" ht="12.75">
      <c r="A272" s="31" t="s">
        <v>61</v>
      </c>
      <c r="B272" s="32" t="s">
        <v>525</v>
      </c>
      <c r="C272" s="12" t="s">
        <v>526</v>
      </c>
      <c r="D272" s="13">
        <v>28809000</v>
      </c>
      <c r="E272" s="13">
        <v>28809000</v>
      </c>
      <c r="F272" s="13">
        <v>22258676</v>
      </c>
      <c r="G272" s="72">
        <f t="shared" si="36"/>
        <v>0.7726292478045055</v>
      </c>
      <c r="H272" s="73">
        <f t="shared" si="37"/>
        <v>0.7726292478045055</v>
      </c>
      <c r="I272" s="33">
        <v>0</v>
      </c>
      <c r="J272" s="34">
        <v>6550324</v>
      </c>
      <c r="K272" s="97">
        <f t="shared" si="38"/>
        <v>0</v>
      </c>
      <c r="L272" s="97">
        <f t="shared" si="39"/>
        <v>0.22737075219549446</v>
      </c>
    </row>
    <row r="273" spans="1:12" ht="12.75">
      <c r="A273" s="31" t="s">
        <v>61</v>
      </c>
      <c r="B273" s="32" t="s">
        <v>527</v>
      </c>
      <c r="C273" s="12" t="s">
        <v>528</v>
      </c>
      <c r="D273" s="13">
        <v>200568766</v>
      </c>
      <c r="E273" s="13">
        <v>286484152</v>
      </c>
      <c r="F273" s="13">
        <v>224172256</v>
      </c>
      <c r="G273" s="72">
        <f t="shared" si="36"/>
        <v>1.1176827801792428</v>
      </c>
      <c r="H273" s="73">
        <f t="shared" si="37"/>
        <v>0.7824944396924267</v>
      </c>
      <c r="I273" s="33">
        <v>0</v>
      </c>
      <c r="J273" s="34">
        <v>62311896</v>
      </c>
      <c r="K273" s="97">
        <f t="shared" si="38"/>
        <v>0</v>
      </c>
      <c r="L273" s="97">
        <f t="shared" si="39"/>
        <v>0.21750556030757331</v>
      </c>
    </row>
    <row r="274" spans="1:12" ht="12.75">
      <c r="A274" s="31" t="s">
        <v>61</v>
      </c>
      <c r="B274" s="32" t="s">
        <v>529</v>
      </c>
      <c r="C274" s="12" t="s">
        <v>530</v>
      </c>
      <c r="D274" s="13">
        <v>114856000</v>
      </c>
      <c r="E274" s="13">
        <v>157106000</v>
      </c>
      <c r="F274" s="13">
        <v>92299147</v>
      </c>
      <c r="G274" s="72">
        <f t="shared" si="36"/>
        <v>0.8036075346520861</v>
      </c>
      <c r="H274" s="73">
        <f t="shared" si="37"/>
        <v>0.5874960026988149</v>
      </c>
      <c r="I274" s="33">
        <v>0</v>
      </c>
      <c r="J274" s="34">
        <v>64806853</v>
      </c>
      <c r="K274" s="97">
        <f t="shared" si="38"/>
        <v>0</v>
      </c>
      <c r="L274" s="97">
        <f t="shared" si="39"/>
        <v>0.4125039973011852</v>
      </c>
    </row>
    <row r="275" spans="1:12" ht="12.75">
      <c r="A275" s="31" t="s">
        <v>61</v>
      </c>
      <c r="B275" s="32" t="s">
        <v>531</v>
      </c>
      <c r="C275" s="12" t="s">
        <v>532</v>
      </c>
      <c r="D275" s="13">
        <v>54849500</v>
      </c>
      <c r="E275" s="13">
        <v>35790425</v>
      </c>
      <c r="F275" s="13">
        <v>31685688</v>
      </c>
      <c r="G275" s="72">
        <f t="shared" si="36"/>
        <v>0.5776841721437752</v>
      </c>
      <c r="H275" s="73">
        <f t="shared" si="37"/>
        <v>0.8853118676294008</v>
      </c>
      <c r="I275" s="33">
        <v>0</v>
      </c>
      <c r="J275" s="34">
        <v>4104737</v>
      </c>
      <c r="K275" s="97">
        <f t="shared" si="38"/>
        <v>0</v>
      </c>
      <c r="L275" s="97">
        <f t="shared" si="39"/>
        <v>0.11468813237059912</v>
      </c>
    </row>
    <row r="276" spans="1:12" ht="12.75">
      <c r="A276" s="31" t="s">
        <v>50</v>
      </c>
      <c r="B276" s="32" t="s">
        <v>533</v>
      </c>
      <c r="C276" s="12" t="s">
        <v>534</v>
      </c>
      <c r="D276" s="13">
        <v>12127200</v>
      </c>
      <c r="E276" s="13">
        <v>12567200</v>
      </c>
      <c r="F276" s="13">
        <v>3309294</v>
      </c>
      <c r="G276" s="72">
        <f t="shared" si="36"/>
        <v>0.27288195131604986</v>
      </c>
      <c r="H276" s="73">
        <f t="shared" si="37"/>
        <v>0.2633278693742441</v>
      </c>
      <c r="I276" s="33">
        <v>0</v>
      </c>
      <c r="J276" s="34">
        <v>9257906</v>
      </c>
      <c r="K276" s="97">
        <f t="shared" si="38"/>
        <v>0</v>
      </c>
      <c r="L276" s="97">
        <f t="shared" si="39"/>
        <v>0.736672130625756</v>
      </c>
    </row>
    <row r="277" spans="1:12" ht="12.75">
      <c r="A277" s="35"/>
      <c r="B277" s="36" t="s">
        <v>535</v>
      </c>
      <c r="C277" s="37"/>
      <c r="D277" s="20">
        <f>SUM(D272:D276)</f>
        <v>411210466</v>
      </c>
      <c r="E277" s="20">
        <f>SUM(E272:E276)</f>
        <v>520756777</v>
      </c>
      <c r="F277" s="20">
        <f>SUM(F272:F276)</f>
        <v>373725061</v>
      </c>
      <c r="G277" s="74">
        <f t="shared" si="36"/>
        <v>0.9088413158239022</v>
      </c>
      <c r="H277" s="75">
        <f t="shared" si="37"/>
        <v>0.7176576042907648</v>
      </c>
      <c r="I277" s="38">
        <f>SUM(I272:I276)</f>
        <v>0</v>
      </c>
      <c r="J277" s="39">
        <f>SUM(J272:J276)</f>
        <v>147031716</v>
      </c>
      <c r="K277" s="77">
        <f t="shared" si="38"/>
        <v>0</v>
      </c>
      <c r="L277" s="77">
        <f t="shared" si="39"/>
        <v>0.2823423957092353</v>
      </c>
    </row>
    <row r="278" spans="1:12" ht="12.75">
      <c r="A278" s="43"/>
      <c r="B278" s="44" t="s">
        <v>536</v>
      </c>
      <c r="C278" s="45"/>
      <c r="D278" s="46">
        <f>SUM(D251:D256,D258:D263,D265:D270,D272:D276)</f>
        <v>3114416458</v>
      </c>
      <c r="E278" s="46">
        <f>SUM(E251:E256,E258:E263,E265:E270,E272:E276)</f>
        <v>3277053892</v>
      </c>
      <c r="F278" s="46">
        <f>SUM(F251:F256,F258:F263,F265:F270,F272:F276)</f>
        <v>2523221184</v>
      </c>
      <c r="G278" s="92">
        <f t="shared" si="36"/>
        <v>0.8101746243726021</v>
      </c>
      <c r="H278" s="93">
        <f t="shared" si="37"/>
        <v>0.7699663378010752</v>
      </c>
      <c r="I278" s="38">
        <f>SUM(I251:I256,I258:I263,I265:I270,I272:I276)</f>
        <v>-43265867</v>
      </c>
      <c r="J278" s="39">
        <f>SUM(J251:J256,J258:J263,J265:J270,J272:J276)</f>
        <v>797098575</v>
      </c>
      <c r="K278" s="98">
        <f t="shared" si="38"/>
        <v>-0.0132026717978674</v>
      </c>
      <c r="L278" s="98">
        <f t="shared" si="39"/>
        <v>0.24323633399679226</v>
      </c>
    </row>
    <row r="279" spans="1:12" ht="12.75">
      <c r="A279" s="25"/>
      <c r="B279" s="10"/>
      <c r="C279" s="9"/>
      <c r="D279" s="40"/>
      <c r="E279" s="40"/>
      <c r="F279" s="40"/>
      <c r="G279" s="72"/>
      <c r="H279" s="73"/>
      <c r="I279" s="41"/>
      <c r="J279" s="42"/>
      <c r="K279" s="97"/>
      <c r="L279" s="97"/>
    </row>
    <row r="280" spans="1:12" ht="12.75">
      <c r="A280" s="25"/>
      <c r="B280" s="28" t="s">
        <v>537</v>
      </c>
      <c r="C280" s="8"/>
      <c r="D280" s="40"/>
      <c r="E280" s="40"/>
      <c r="F280" s="40"/>
      <c r="G280" s="72"/>
      <c r="H280" s="73"/>
      <c r="I280" s="41"/>
      <c r="J280" s="42"/>
      <c r="K280" s="97"/>
      <c r="L280" s="97"/>
    </row>
    <row r="281" spans="1:12" ht="12.75">
      <c r="A281" s="31" t="s">
        <v>61</v>
      </c>
      <c r="B281" s="32" t="s">
        <v>538</v>
      </c>
      <c r="C281" s="12" t="s">
        <v>539</v>
      </c>
      <c r="D281" s="13">
        <v>133095469</v>
      </c>
      <c r="E281" s="13">
        <v>138844640</v>
      </c>
      <c r="F281" s="13">
        <v>148402048</v>
      </c>
      <c r="G281" s="72">
        <f aca="true" t="shared" si="40" ref="G281:G318">IF($D281=0,0,$F281/$D281)</f>
        <v>1.1150045085306397</v>
      </c>
      <c r="H281" s="73">
        <f aca="true" t="shared" si="41" ref="H281:H318">IF($E281=0,0,$F281/$E281)</f>
        <v>1.0688352679656916</v>
      </c>
      <c r="I281" s="33">
        <v>-9557408</v>
      </c>
      <c r="J281" s="34">
        <v>0</v>
      </c>
      <c r="K281" s="97">
        <f aca="true" t="shared" si="42" ref="K281:K318">IF($E281=0,0,$I281/$E281)</f>
        <v>-0.06883526796569173</v>
      </c>
      <c r="L281" s="97">
        <f aca="true" t="shared" si="43" ref="L281:L318">IF($E281=0,0,$J281/$E281)</f>
        <v>0</v>
      </c>
    </row>
    <row r="282" spans="1:12" ht="12.75">
      <c r="A282" s="31" t="s">
        <v>61</v>
      </c>
      <c r="B282" s="32" t="s">
        <v>540</v>
      </c>
      <c r="C282" s="12" t="s">
        <v>541</v>
      </c>
      <c r="D282" s="13">
        <v>128705176</v>
      </c>
      <c r="E282" s="13">
        <v>128367828</v>
      </c>
      <c r="F282" s="13">
        <v>104734985</v>
      </c>
      <c r="G282" s="72">
        <f t="shared" si="40"/>
        <v>0.8137589198432859</v>
      </c>
      <c r="H282" s="73">
        <f t="shared" si="41"/>
        <v>0.815897461472979</v>
      </c>
      <c r="I282" s="33">
        <v>0</v>
      </c>
      <c r="J282" s="34">
        <v>23632843</v>
      </c>
      <c r="K282" s="97">
        <f t="shared" si="42"/>
        <v>0</v>
      </c>
      <c r="L282" s="97">
        <f t="shared" si="43"/>
        <v>0.18410253852702096</v>
      </c>
    </row>
    <row r="283" spans="1:12" ht="12.75">
      <c r="A283" s="31" t="s">
        <v>61</v>
      </c>
      <c r="B283" s="32" t="s">
        <v>542</v>
      </c>
      <c r="C283" s="12" t="s">
        <v>543</v>
      </c>
      <c r="D283" s="13">
        <v>352352000</v>
      </c>
      <c r="E283" s="13">
        <v>175190946</v>
      </c>
      <c r="F283" s="13">
        <v>59280255</v>
      </c>
      <c r="G283" s="72">
        <f t="shared" si="40"/>
        <v>0.16824157376714194</v>
      </c>
      <c r="H283" s="73">
        <f t="shared" si="41"/>
        <v>0.3383751064395759</v>
      </c>
      <c r="I283" s="33">
        <v>0</v>
      </c>
      <c r="J283" s="34">
        <v>115910691</v>
      </c>
      <c r="K283" s="97">
        <f t="shared" si="42"/>
        <v>0</v>
      </c>
      <c r="L283" s="97">
        <f t="shared" si="43"/>
        <v>0.6616248935604241</v>
      </c>
    </row>
    <row r="284" spans="1:12" ht="12.75">
      <c r="A284" s="31" t="s">
        <v>50</v>
      </c>
      <c r="B284" s="32" t="s">
        <v>544</v>
      </c>
      <c r="C284" s="12" t="s">
        <v>545</v>
      </c>
      <c r="D284" s="13">
        <v>1</v>
      </c>
      <c r="E284" s="13">
        <v>6585000</v>
      </c>
      <c r="F284" s="13">
        <v>4852527</v>
      </c>
      <c r="G284" s="72">
        <f t="shared" si="40"/>
        <v>4852527</v>
      </c>
      <c r="H284" s="73">
        <f t="shared" si="41"/>
        <v>0.7369061503416856</v>
      </c>
      <c r="I284" s="33">
        <v>0</v>
      </c>
      <c r="J284" s="34">
        <v>1732473</v>
      </c>
      <c r="K284" s="97">
        <f t="shared" si="42"/>
        <v>0</v>
      </c>
      <c r="L284" s="97">
        <f t="shared" si="43"/>
        <v>0.26309384965831434</v>
      </c>
    </row>
    <row r="285" spans="1:12" ht="12.75">
      <c r="A285" s="35"/>
      <c r="B285" s="36" t="s">
        <v>546</v>
      </c>
      <c r="C285" s="37"/>
      <c r="D285" s="20">
        <f>SUM(D281:D284)</f>
        <v>614152646</v>
      </c>
      <c r="E285" s="20">
        <f>SUM(E281:E284)</f>
        <v>448988414</v>
      </c>
      <c r="F285" s="20">
        <f>SUM(F281:F284)</f>
        <v>317269815</v>
      </c>
      <c r="G285" s="74">
        <f t="shared" si="40"/>
        <v>0.516597652173919</v>
      </c>
      <c r="H285" s="75">
        <f t="shared" si="41"/>
        <v>0.7066325212569962</v>
      </c>
      <c r="I285" s="38">
        <f>SUM(I281:I284)</f>
        <v>-9557408</v>
      </c>
      <c r="J285" s="39">
        <f>SUM(J281:J284)</f>
        <v>141276007</v>
      </c>
      <c r="K285" s="77">
        <f t="shared" si="42"/>
        <v>-0.02128653591493343</v>
      </c>
      <c r="L285" s="77">
        <f t="shared" si="43"/>
        <v>0.31465401465793724</v>
      </c>
    </row>
    <row r="286" spans="1:12" ht="12.75">
      <c r="A286" s="31" t="s">
        <v>61</v>
      </c>
      <c r="B286" s="32" t="s">
        <v>547</v>
      </c>
      <c r="C286" s="12" t="s">
        <v>548</v>
      </c>
      <c r="D286" s="13">
        <v>19618000</v>
      </c>
      <c r="E286" s="13">
        <v>20127000</v>
      </c>
      <c r="F286" s="13">
        <v>8102058</v>
      </c>
      <c r="G286" s="72">
        <f t="shared" si="40"/>
        <v>0.41299102864716075</v>
      </c>
      <c r="H286" s="73">
        <f t="shared" si="41"/>
        <v>0.4025467282754509</v>
      </c>
      <c r="I286" s="33">
        <v>0</v>
      </c>
      <c r="J286" s="34">
        <v>12024942</v>
      </c>
      <c r="K286" s="97">
        <f t="shared" si="42"/>
        <v>0</v>
      </c>
      <c r="L286" s="97">
        <f t="shared" si="43"/>
        <v>0.5974532717245491</v>
      </c>
    </row>
    <row r="287" spans="1:12" ht="12.75">
      <c r="A287" s="31" t="s">
        <v>61</v>
      </c>
      <c r="B287" s="32" t="s">
        <v>549</v>
      </c>
      <c r="C287" s="12" t="s">
        <v>550</v>
      </c>
      <c r="D287" s="13">
        <v>16979000</v>
      </c>
      <c r="E287" s="13">
        <v>31479000</v>
      </c>
      <c r="F287" s="13">
        <v>7616192</v>
      </c>
      <c r="G287" s="72">
        <f t="shared" si="40"/>
        <v>0.4485654043229872</v>
      </c>
      <c r="H287" s="73">
        <f t="shared" si="41"/>
        <v>0.24194516979573685</v>
      </c>
      <c r="I287" s="33">
        <v>0</v>
      </c>
      <c r="J287" s="34">
        <v>23862808</v>
      </c>
      <c r="K287" s="97">
        <f t="shared" si="42"/>
        <v>0</v>
      </c>
      <c r="L287" s="97">
        <f t="shared" si="43"/>
        <v>0.7580548302042631</v>
      </c>
    </row>
    <row r="288" spans="1:12" ht="12.75">
      <c r="A288" s="31" t="s">
        <v>61</v>
      </c>
      <c r="B288" s="32" t="s">
        <v>551</v>
      </c>
      <c r="C288" s="12" t="s">
        <v>552</v>
      </c>
      <c r="D288" s="13">
        <v>9129000</v>
      </c>
      <c r="E288" s="13">
        <v>9129000</v>
      </c>
      <c r="F288" s="13">
        <v>10946829</v>
      </c>
      <c r="G288" s="72">
        <f t="shared" si="40"/>
        <v>1.199126848504765</v>
      </c>
      <c r="H288" s="73">
        <f t="shared" si="41"/>
        <v>1.199126848504765</v>
      </c>
      <c r="I288" s="33">
        <v>-1817829</v>
      </c>
      <c r="J288" s="34">
        <v>0</v>
      </c>
      <c r="K288" s="97">
        <f t="shared" si="42"/>
        <v>-0.19912684850476503</v>
      </c>
      <c r="L288" s="97">
        <f t="shared" si="43"/>
        <v>0</v>
      </c>
    </row>
    <row r="289" spans="1:12" ht="12.75">
      <c r="A289" s="31" t="s">
        <v>61</v>
      </c>
      <c r="B289" s="32" t="s">
        <v>553</v>
      </c>
      <c r="C289" s="12" t="s">
        <v>554</v>
      </c>
      <c r="D289" s="13">
        <v>19368000</v>
      </c>
      <c r="E289" s="13">
        <v>25185600</v>
      </c>
      <c r="F289" s="13">
        <v>18946044</v>
      </c>
      <c r="G289" s="72">
        <f t="shared" si="40"/>
        <v>0.9782137546468401</v>
      </c>
      <c r="H289" s="73">
        <f t="shared" si="41"/>
        <v>0.752257004002287</v>
      </c>
      <c r="I289" s="33">
        <v>0</v>
      </c>
      <c r="J289" s="34">
        <v>6239556</v>
      </c>
      <c r="K289" s="97">
        <f t="shared" si="42"/>
        <v>0</v>
      </c>
      <c r="L289" s="97">
        <f t="shared" si="43"/>
        <v>0.247742995997713</v>
      </c>
    </row>
    <row r="290" spans="1:12" ht="12.75">
      <c r="A290" s="31" t="s">
        <v>61</v>
      </c>
      <c r="B290" s="32" t="s">
        <v>555</v>
      </c>
      <c r="C290" s="12" t="s">
        <v>556</v>
      </c>
      <c r="D290" s="13">
        <v>10490000</v>
      </c>
      <c r="E290" s="13">
        <v>10490000</v>
      </c>
      <c r="F290" s="13">
        <v>10422210</v>
      </c>
      <c r="G290" s="72">
        <f t="shared" si="40"/>
        <v>0.9935376549094376</v>
      </c>
      <c r="H290" s="73">
        <f t="shared" si="41"/>
        <v>0.9935376549094376</v>
      </c>
      <c r="I290" s="33">
        <v>0</v>
      </c>
      <c r="J290" s="34">
        <v>67790</v>
      </c>
      <c r="K290" s="97">
        <f t="shared" si="42"/>
        <v>0</v>
      </c>
      <c r="L290" s="97">
        <f t="shared" si="43"/>
        <v>0.006462345090562441</v>
      </c>
    </row>
    <row r="291" spans="1:12" ht="12.75">
      <c r="A291" s="31" t="s">
        <v>61</v>
      </c>
      <c r="B291" s="32" t="s">
        <v>557</v>
      </c>
      <c r="C291" s="12" t="s">
        <v>558</v>
      </c>
      <c r="D291" s="13">
        <v>19987440</v>
      </c>
      <c r="E291" s="13">
        <v>19571900</v>
      </c>
      <c r="F291" s="13">
        <v>17590280</v>
      </c>
      <c r="G291" s="72">
        <f t="shared" si="40"/>
        <v>0.8800666818762183</v>
      </c>
      <c r="H291" s="73">
        <f t="shared" si="41"/>
        <v>0.898751781891385</v>
      </c>
      <c r="I291" s="33">
        <v>0</v>
      </c>
      <c r="J291" s="34">
        <v>1981620</v>
      </c>
      <c r="K291" s="97">
        <f t="shared" si="42"/>
        <v>0</v>
      </c>
      <c r="L291" s="97">
        <f t="shared" si="43"/>
        <v>0.1012482181086149</v>
      </c>
    </row>
    <row r="292" spans="1:12" ht="12.75">
      <c r="A292" s="31" t="s">
        <v>50</v>
      </c>
      <c r="B292" s="32" t="s">
        <v>559</v>
      </c>
      <c r="C292" s="12" t="s">
        <v>560</v>
      </c>
      <c r="D292" s="13">
        <v>1154000</v>
      </c>
      <c r="E292" s="13">
        <v>2407349</v>
      </c>
      <c r="F292" s="13">
        <v>1258387</v>
      </c>
      <c r="G292" s="72">
        <f t="shared" si="40"/>
        <v>1.0904566724436742</v>
      </c>
      <c r="H292" s="73">
        <f t="shared" si="41"/>
        <v>0.5227272821680612</v>
      </c>
      <c r="I292" s="33">
        <v>0</v>
      </c>
      <c r="J292" s="34">
        <v>1148962</v>
      </c>
      <c r="K292" s="97">
        <f t="shared" si="42"/>
        <v>0</v>
      </c>
      <c r="L292" s="97">
        <f t="shared" si="43"/>
        <v>0.4772727178319388</v>
      </c>
    </row>
    <row r="293" spans="1:12" ht="12.75">
      <c r="A293" s="35"/>
      <c r="B293" s="36" t="s">
        <v>561</v>
      </c>
      <c r="C293" s="37"/>
      <c r="D293" s="20">
        <f>SUM(D286:D292)</f>
        <v>96725440</v>
      </c>
      <c r="E293" s="20">
        <f>SUM(E286:E292)</f>
        <v>118389849</v>
      </c>
      <c r="F293" s="20">
        <f>SUM(F286:F292)</f>
        <v>74882000</v>
      </c>
      <c r="G293" s="74">
        <f t="shared" si="40"/>
        <v>0.7741706835347557</v>
      </c>
      <c r="H293" s="75">
        <f t="shared" si="41"/>
        <v>0.6325035518881352</v>
      </c>
      <c r="I293" s="38">
        <f>SUM(I286:I292)</f>
        <v>-1817829</v>
      </c>
      <c r="J293" s="39">
        <f>SUM(J286:J292)</f>
        <v>45325678</v>
      </c>
      <c r="K293" s="77">
        <f t="shared" si="42"/>
        <v>-0.015354601896654163</v>
      </c>
      <c r="L293" s="77">
        <f t="shared" si="43"/>
        <v>0.3828510500085189</v>
      </c>
    </row>
    <row r="294" spans="1:12" ht="12.75">
      <c r="A294" s="31" t="s">
        <v>61</v>
      </c>
      <c r="B294" s="32" t="s">
        <v>562</v>
      </c>
      <c r="C294" s="12" t="s">
        <v>563</v>
      </c>
      <c r="D294" s="13">
        <v>11155000</v>
      </c>
      <c r="E294" s="13">
        <v>11155000</v>
      </c>
      <c r="F294" s="13">
        <v>3657088</v>
      </c>
      <c r="G294" s="72">
        <f t="shared" si="40"/>
        <v>0.32784294038547734</v>
      </c>
      <c r="H294" s="73">
        <f t="shared" si="41"/>
        <v>0.32784294038547734</v>
      </c>
      <c r="I294" s="33">
        <v>0</v>
      </c>
      <c r="J294" s="34">
        <v>7497912</v>
      </c>
      <c r="K294" s="97">
        <f t="shared" si="42"/>
        <v>0</v>
      </c>
      <c r="L294" s="97">
        <f t="shared" si="43"/>
        <v>0.6721570596145227</v>
      </c>
    </row>
    <row r="295" spans="1:12" ht="12.75">
      <c r="A295" s="31" t="s">
        <v>61</v>
      </c>
      <c r="B295" s="32" t="s">
        <v>564</v>
      </c>
      <c r="C295" s="12" t="s">
        <v>565</v>
      </c>
      <c r="D295" s="13">
        <v>40550000</v>
      </c>
      <c r="E295" s="13">
        <v>46841000</v>
      </c>
      <c r="F295" s="13">
        <v>28502394</v>
      </c>
      <c r="G295" s="72">
        <f t="shared" si="40"/>
        <v>0.7028950431565968</v>
      </c>
      <c r="H295" s="73">
        <f t="shared" si="41"/>
        <v>0.6084924318438975</v>
      </c>
      <c r="I295" s="33">
        <v>0</v>
      </c>
      <c r="J295" s="34">
        <v>18338606</v>
      </c>
      <c r="K295" s="97">
        <f t="shared" si="42"/>
        <v>0</v>
      </c>
      <c r="L295" s="97">
        <f t="shared" si="43"/>
        <v>0.39150756815610255</v>
      </c>
    </row>
    <row r="296" spans="1:12" ht="12.75">
      <c r="A296" s="31" t="s">
        <v>61</v>
      </c>
      <c r="B296" s="32" t="s">
        <v>566</v>
      </c>
      <c r="C296" s="12" t="s">
        <v>567</v>
      </c>
      <c r="D296" s="13">
        <v>40589000</v>
      </c>
      <c r="E296" s="13">
        <v>23899000</v>
      </c>
      <c r="F296" s="13">
        <v>14509433</v>
      </c>
      <c r="G296" s="72">
        <f t="shared" si="40"/>
        <v>0.3574720490773362</v>
      </c>
      <c r="H296" s="73">
        <f t="shared" si="41"/>
        <v>0.6071146491484999</v>
      </c>
      <c r="I296" s="33">
        <v>0</v>
      </c>
      <c r="J296" s="34">
        <v>9389567</v>
      </c>
      <c r="K296" s="97">
        <f t="shared" si="42"/>
        <v>0</v>
      </c>
      <c r="L296" s="97">
        <f t="shared" si="43"/>
        <v>0.39288535085150006</v>
      </c>
    </row>
    <row r="297" spans="1:12" ht="12.75">
      <c r="A297" s="31" t="s">
        <v>61</v>
      </c>
      <c r="B297" s="32" t="s">
        <v>568</v>
      </c>
      <c r="C297" s="12" t="s">
        <v>569</v>
      </c>
      <c r="D297" s="13">
        <v>19848000</v>
      </c>
      <c r="E297" s="13">
        <v>19848000</v>
      </c>
      <c r="F297" s="13">
        <v>4289185</v>
      </c>
      <c r="G297" s="72">
        <f t="shared" si="40"/>
        <v>0.21610162232970576</v>
      </c>
      <c r="H297" s="73">
        <f t="shared" si="41"/>
        <v>0.21610162232970576</v>
      </c>
      <c r="I297" s="33">
        <v>0</v>
      </c>
      <c r="J297" s="34">
        <v>15558815</v>
      </c>
      <c r="K297" s="97">
        <f t="shared" si="42"/>
        <v>0</v>
      </c>
      <c r="L297" s="97">
        <f t="shared" si="43"/>
        <v>0.7838983776702942</v>
      </c>
    </row>
    <row r="298" spans="1:12" ht="12.75">
      <c r="A298" s="31" t="s">
        <v>61</v>
      </c>
      <c r="B298" s="32" t="s">
        <v>570</v>
      </c>
      <c r="C298" s="12" t="s">
        <v>571</v>
      </c>
      <c r="D298" s="13">
        <v>7741000</v>
      </c>
      <c r="E298" s="13">
        <v>7741000</v>
      </c>
      <c r="F298" s="13">
        <v>11867294</v>
      </c>
      <c r="G298" s="72">
        <f t="shared" si="40"/>
        <v>1.5330440511561814</v>
      </c>
      <c r="H298" s="73">
        <f t="shared" si="41"/>
        <v>1.5330440511561814</v>
      </c>
      <c r="I298" s="33">
        <v>-4126294</v>
      </c>
      <c r="J298" s="34">
        <v>0</v>
      </c>
      <c r="K298" s="97">
        <f t="shared" si="42"/>
        <v>-0.5330440511561814</v>
      </c>
      <c r="L298" s="97">
        <f t="shared" si="43"/>
        <v>0</v>
      </c>
    </row>
    <row r="299" spans="1:12" ht="12.75">
      <c r="A299" s="31" t="s">
        <v>61</v>
      </c>
      <c r="B299" s="32" t="s">
        <v>572</v>
      </c>
      <c r="C299" s="12" t="s">
        <v>573</v>
      </c>
      <c r="D299" s="13">
        <v>21088100</v>
      </c>
      <c r="E299" s="13">
        <v>12737100</v>
      </c>
      <c r="F299" s="13">
        <v>20972862</v>
      </c>
      <c r="G299" s="72">
        <f t="shared" si="40"/>
        <v>0.9945354014823526</v>
      </c>
      <c r="H299" s="73">
        <f t="shared" si="41"/>
        <v>1.6465963209835834</v>
      </c>
      <c r="I299" s="33">
        <v>-8235762</v>
      </c>
      <c r="J299" s="34">
        <v>0</v>
      </c>
      <c r="K299" s="97">
        <f t="shared" si="42"/>
        <v>-0.6465963209835834</v>
      </c>
      <c r="L299" s="97">
        <f t="shared" si="43"/>
        <v>0</v>
      </c>
    </row>
    <row r="300" spans="1:12" ht="12.75">
      <c r="A300" s="31" t="s">
        <v>61</v>
      </c>
      <c r="B300" s="32" t="s">
        <v>574</v>
      </c>
      <c r="C300" s="12" t="s">
        <v>575</v>
      </c>
      <c r="D300" s="13">
        <v>13920000</v>
      </c>
      <c r="E300" s="13">
        <v>13920000</v>
      </c>
      <c r="F300" s="13">
        <v>0</v>
      </c>
      <c r="G300" s="72">
        <f t="shared" si="40"/>
        <v>0</v>
      </c>
      <c r="H300" s="73">
        <f t="shared" si="41"/>
        <v>0</v>
      </c>
      <c r="I300" s="33">
        <v>0</v>
      </c>
      <c r="J300" s="34">
        <v>13920000</v>
      </c>
      <c r="K300" s="97">
        <f t="shared" si="42"/>
        <v>0</v>
      </c>
      <c r="L300" s="97">
        <f t="shared" si="43"/>
        <v>1</v>
      </c>
    </row>
    <row r="301" spans="1:12" ht="12.75">
      <c r="A301" s="31" t="s">
        <v>61</v>
      </c>
      <c r="B301" s="32" t="s">
        <v>576</v>
      </c>
      <c r="C301" s="12" t="s">
        <v>577</v>
      </c>
      <c r="D301" s="13">
        <v>31533000</v>
      </c>
      <c r="E301" s="13">
        <v>31783000</v>
      </c>
      <c r="F301" s="13">
        <v>33644491</v>
      </c>
      <c r="G301" s="72">
        <f t="shared" si="40"/>
        <v>1.0669613103732598</v>
      </c>
      <c r="H301" s="73">
        <f t="shared" si="41"/>
        <v>1.0585687631752825</v>
      </c>
      <c r="I301" s="33">
        <v>-1861491</v>
      </c>
      <c r="J301" s="34">
        <v>0</v>
      </c>
      <c r="K301" s="97">
        <f t="shared" si="42"/>
        <v>-0.05856876317528238</v>
      </c>
      <c r="L301" s="97">
        <f t="shared" si="43"/>
        <v>0</v>
      </c>
    </row>
    <row r="302" spans="1:12" ht="12.75">
      <c r="A302" s="31" t="s">
        <v>50</v>
      </c>
      <c r="B302" s="32" t="s">
        <v>578</v>
      </c>
      <c r="C302" s="12" t="s">
        <v>579</v>
      </c>
      <c r="D302" s="13">
        <v>364000</v>
      </c>
      <c r="E302" s="13">
        <v>875000</v>
      </c>
      <c r="F302" s="13">
        <v>358580</v>
      </c>
      <c r="G302" s="72">
        <f t="shared" si="40"/>
        <v>0.9851098901098901</v>
      </c>
      <c r="H302" s="73">
        <f t="shared" si="41"/>
        <v>0.4098057142857143</v>
      </c>
      <c r="I302" s="33">
        <v>0</v>
      </c>
      <c r="J302" s="34">
        <v>516420</v>
      </c>
      <c r="K302" s="97">
        <f t="shared" si="42"/>
        <v>0</v>
      </c>
      <c r="L302" s="97">
        <f t="shared" si="43"/>
        <v>0.5901942857142857</v>
      </c>
    </row>
    <row r="303" spans="1:12" ht="12.75">
      <c r="A303" s="35"/>
      <c r="B303" s="36" t="s">
        <v>580</v>
      </c>
      <c r="C303" s="37"/>
      <c r="D303" s="20">
        <f>SUM(D294:D302)</f>
        <v>186788100</v>
      </c>
      <c r="E303" s="20">
        <f>SUM(E294:E302)</f>
        <v>168799100</v>
      </c>
      <c r="F303" s="20">
        <f>SUM(F294:F302)</f>
        <v>117801327</v>
      </c>
      <c r="G303" s="74">
        <f t="shared" si="40"/>
        <v>0.6306682652695755</v>
      </c>
      <c r="H303" s="75">
        <f t="shared" si="41"/>
        <v>0.6978788808708103</v>
      </c>
      <c r="I303" s="38">
        <f>SUM(I294:I302)</f>
        <v>-14223547</v>
      </c>
      <c r="J303" s="39">
        <f>SUM(J294:J302)</f>
        <v>65221320</v>
      </c>
      <c r="K303" s="77">
        <f t="shared" si="42"/>
        <v>-0.08426316846476077</v>
      </c>
      <c r="L303" s="77">
        <f t="shared" si="43"/>
        <v>0.38638428759395044</v>
      </c>
    </row>
    <row r="304" spans="1:12" ht="12.75">
      <c r="A304" s="31" t="s">
        <v>61</v>
      </c>
      <c r="B304" s="32" t="s">
        <v>581</v>
      </c>
      <c r="C304" s="12" t="s">
        <v>582</v>
      </c>
      <c r="D304" s="13">
        <v>9492000</v>
      </c>
      <c r="E304" s="13">
        <v>15812107</v>
      </c>
      <c r="F304" s="13">
        <v>14052656</v>
      </c>
      <c r="G304" s="72">
        <f t="shared" si="40"/>
        <v>1.4804736620311842</v>
      </c>
      <c r="H304" s="73">
        <f t="shared" si="41"/>
        <v>0.8887276060046899</v>
      </c>
      <c r="I304" s="33">
        <v>0</v>
      </c>
      <c r="J304" s="34">
        <v>1759451</v>
      </c>
      <c r="K304" s="97">
        <f t="shared" si="42"/>
        <v>0</v>
      </c>
      <c r="L304" s="97">
        <f t="shared" si="43"/>
        <v>0.11127239399531005</v>
      </c>
    </row>
    <row r="305" spans="1:12" ht="12.75">
      <c r="A305" s="31" t="s">
        <v>61</v>
      </c>
      <c r="B305" s="32" t="s">
        <v>583</v>
      </c>
      <c r="C305" s="12" t="s">
        <v>584</v>
      </c>
      <c r="D305" s="13">
        <v>26592569</v>
      </c>
      <c r="E305" s="13">
        <v>26210569</v>
      </c>
      <c r="F305" s="13">
        <v>23621690</v>
      </c>
      <c r="G305" s="72">
        <f t="shared" si="40"/>
        <v>0.888281609798587</v>
      </c>
      <c r="H305" s="73">
        <f t="shared" si="41"/>
        <v>0.9012276688842581</v>
      </c>
      <c r="I305" s="33">
        <v>0</v>
      </c>
      <c r="J305" s="34">
        <v>2588879</v>
      </c>
      <c r="K305" s="97">
        <f t="shared" si="42"/>
        <v>0</v>
      </c>
      <c r="L305" s="97">
        <f t="shared" si="43"/>
        <v>0.0987723311157419</v>
      </c>
    </row>
    <row r="306" spans="1:12" ht="12.75">
      <c r="A306" s="31" t="s">
        <v>61</v>
      </c>
      <c r="B306" s="32" t="s">
        <v>585</v>
      </c>
      <c r="C306" s="12" t="s">
        <v>586</v>
      </c>
      <c r="D306" s="13">
        <v>43678958</v>
      </c>
      <c r="E306" s="13">
        <v>69731963</v>
      </c>
      <c r="F306" s="13">
        <v>48400677</v>
      </c>
      <c r="G306" s="72">
        <f t="shared" si="40"/>
        <v>1.108100541226281</v>
      </c>
      <c r="H306" s="73">
        <f t="shared" si="41"/>
        <v>0.6940960058732321</v>
      </c>
      <c r="I306" s="33">
        <v>0</v>
      </c>
      <c r="J306" s="34">
        <v>21331286</v>
      </c>
      <c r="K306" s="97">
        <f t="shared" si="42"/>
        <v>0</v>
      </c>
      <c r="L306" s="97">
        <f t="shared" si="43"/>
        <v>0.30590399412676794</v>
      </c>
    </row>
    <row r="307" spans="1:12" ht="12.75">
      <c r="A307" s="31" t="s">
        <v>61</v>
      </c>
      <c r="B307" s="32" t="s">
        <v>587</v>
      </c>
      <c r="C307" s="12" t="s">
        <v>588</v>
      </c>
      <c r="D307" s="13">
        <v>19560000</v>
      </c>
      <c r="E307" s="13">
        <v>19938000</v>
      </c>
      <c r="F307" s="13">
        <v>11842608</v>
      </c>
      <c r="G307" s="72">
        <f t="shared" si="40"/>
        <v>0.6054503067484662</v>
      </c>
      <c r="H307" s="73">
        <f t="shared" si="41"/>
        <v>0.5939717123081553</v>
      </c>
      <c r="I307" s="33">
        <v>0</v>
      </c>
      <c r="J307" s="34">
        <v>8095392</v>
      </c>
      <c r="K307" s="97">
        <f t="shared" si="42"/>
        <v>0</v>
      </c>
      <c r="L307" s="97">
        <f t="shared" si="43"/>
        <v>0.40602828769184474</v>
      </c>
    </row>
    <row r="308" spans="1:12" ht="12.75">
      <c r="A308" s="31" t="s">
        <v>61</v>
      </c>
      <c r="B308" s="32" t="s">
        <v>589</v>
      </c>
      <c r="C308" s="12" t="s">
        <v>590</v>
      </c>
      <c r="D308" s="13">
        <v>36444000</v>
      </c>
      <c r="E308" s="13">
        <v>35183000</v>
      </c>
      <c r="F308" s="13">
        <v>14369645</v>
      </c>
      <c r="G308" s="72">
        <f t="shared" si="40"/>
        <v>0.3942938480957085</v>
      </c>
      <c r="H308" s="73">
        <f t="shared" si="41"/>
        <v>0.40842580223403346</v>
      </c>
      <c r="I308" s="33">
        <v>0</v>
      </c>
      <c r="J308" s="34">
        <v>20813355</v>
      </c>
      <c r="K308" s="97">
        <f t="shared" si="42"/>
        <v>0</v>
      </c>
      <c r="L308" s="97">
        <f t="shared" si="43"/>
        <v>0.5915741977659665</v>
      </c>
    </row>
    <row r="309" spans="1:12" ht="12.75">
      <c r="A309" s="31" t="s">
        <v>61</v>
      </c>
      <c r="B309" s="32" t="s">
        <v>591</v>
      </c>
      <c r="C309" s="12" t="s">
        <v>592</v>
      </c>
      <c r="D309" s="13">
        <v>8275000</v>
      </c>
      <c r="E309" s="13">
        <v>8275000</v>
      </c>
      <c r="F309" s="13">
        <v>10252906</v>
      </c>
      <c r="G309" s="72">
        <f t="shared" si="40"/>
        <v>1.2390218731117826</v>
      </c>
      <c r="H309" s="73">
        <f t="shared" si="41"/>
        <v>1.2390218731117826</v>
      </c>
      <c r="I309" s="33">
        <v>-1977906</v>
      </c>
      <c r="J309" s="34">
        <v>0</v>
      </c>
      <c r="K309" s="97">
        <f t="shared" si="42"/>
        <v>-0.23902187311178247</v>
      </c>
      <c r="L309" s="97">
        <f t="shared" si="43"/>
        <v>0</v>
      </c>
    </row>
    <row r="310" spans="1:12" ht="12.75">
      <c r="A310" s="31" t="s">
        <v>50</v>
      </c>
      <c r="B310" s="32" t="s">
        <v>593</v>
      </c>
      <c r="C310" s="12" t="s">
        <v>594</v>
      </c>
      <c r="D310" s="13">
        <v>2245000</v>
      </c>
      <c r="E310" s="13">
        <v>1203500</v>
      </c>
      <c r="F310" s="13">
        <v>510495</v>
      </c>
      <c r="G310" s="72">
        <f t="shared" si="40"/>
        <v>0.22739198218262807</v>
      </c>
      <c r="H310" s="73">
        <f t="shared" si="41"/>
        <v>0.4241753219775654</v>
      </c>
      <c r="I310" s="33">
        <v>0</v>
      </c>
      <c r="J310" s="34">
        <v>693005</v>
      </c>
      <c r="K310" s="97">
        <f t="shared" si="42"/>
        <v>0</v>
      </c>
      <c r="L310" s="97">
        <f t="shared" si="43"/>
        <v>0.5758246780224345</v>
      </c>
    </row>
    <row r="311" spans="1:12" ht="12.75">
      <c r="A311" s="35"/>
      <c r="B311" s="36" t="s">
        <v>595</v>
      </c>
      <c r="C311" s="37"/>
      <c r="D311" s="20">
        <f>SUM(D304:D310)</f>
        <v>146287527</v>
      </c>
      <c r="E311" s="20">
        <f>SUM(E304:E310)</f>
        <v>176354139</v>
      </c>
      <c r="F311" s="20">
        <f>SUM(F304:F310)</f>
        <v>123050677</v>
      </c>
      <c r="G311" s="74">
        <f t="shared" si="40"/>
        <v>0.8411563140307923</v>
      </c>
      <c r="H311" s="75">
        <f t="shared" si="41"/>
        <v>0.6977475986543191</v>
      </c>
      <c r="I311" s="38">
        <f>SUM(I304:I310)</f>
        <v>-1977906</v>
      </c>
      <c r="J311" s="39">
        <f>SUM(J304:J310)</f>
        <v>55281368</v>
      </c>
      <c r="K311" s="77">
        <f t="shared" si="42"/>
        <v>-0.011215534895951606</v>
      </c>
      <c r="L311" s="77">
        <f t="shared" si="43"/>
        <v>0.31346793624163255</v>
      </c>
    </row>
    <row r="312" spans="1:12" ht="12.75">
      <c r="A312" s="31" t="s">
        <v>61</v>
      </c>
      <c r="B312" s="32" t="s">
        <v>596</v>
      </c>
      <c r="C312" s="12" t="s">
        <v>597</v>
      </c>
      <c r="D312" s="13">
        <v>131182502</v>
      </c>
      <c r="E312" s="13">
        <v>250226453</v>
      </c>
      <c r="F312" s="13">
        <v>188992187</v>
      </c>
      <c r="G312" s="72">
        <f t="shared" si="40"/>
        <v>1.4406813722763117</v>
      </c>
      <c r="H312" s="73">
        <f t="shared" si="41"/>
        <v>0.7552846021439628</v>
      </c>
      <c r="I312" s="33">
        <v>0</v>
      </c>
      <c r="J312" s="34">
        <v>61234266</v>
      </c>
      <c r="K312" s="97">
        <f t="shared" si="42"/>
        <v>0</v>
      </c>
      <c r="L312" s="97">
        <f t="shared" si="43"/>
        <v>0.24471539785603721</v>
      </c>
    </row>
    <row r="313" spans="1:12" ht="12.75">
      <c r="A313" s="31" t="s">
        <v>61</v>
      </c>
      <c r="B313" s="32" t="s">
        <v>598</v>
      </c>
      <c r="C313" s="12" t="s">
        <v>599</v>
      </c>
      <c r="D313" s="13">
        <v>23500000</v>
      </c>
      <c r="E313" s="13">
        <v>23500000</v>
      </c>
      <c r="F313" s="13">
        <v>10888948</v>
      </c>
      <c r="G313" s="72">
        <f t="shared" si="40"/>
        <v>0.4633594893617021</v>
      </c>
      <c r="H313" s="73">
        <f t="shared" si="41"/>
        <v>0.4633594893617021</v>
      </c>
      <c r="I313" s="33">
        <v>0</v>
      </c>
      <c r="J313" s="34">
        <v>12611052</v>
      </c>
      <c r="K313" s="97">
        <f t="shared" si="42"/>
        <v>0</v>
      </c>
      <c r="L313" s="97">
        <f t="shared" si="43"/>
        <v>0.5366405106382979</v>
      </c>
    </row>
    <row r="314" spans="1:12" ht="12.75">
      <c r="A314" s="31" t="s">
        <v>61</v>
      </c>
      <c r="B314" s="32" t="s">
        <v>600</v>
      </c>
      <c r="C314" s="12" t="s">
        <v>601</v>
      </c>
      <c r="D314" s="13">
        <v>22287000</v>
      </c>
      <c r="E314" s="13">
        <v>21487000</v>
      </c>
      <c r="F314" s="13">
        <v>19307889</v>
      </c>
      <c r="G314" s="72">
        <f t="shared" si="40"/>
        <v>0.8663296540584197</v>
      </c>
      <c r="H314" s="73">
        <f t="shared" si="41"/>
        <v>0.8985846791082981</v>
      </c>
      <c r="I314" s="33">
        <v>0</v>
      </c>
      <c r="J314" s="34">
        <v>2179111</v>
      </c>
      <c r="K314" s="97">
        <f t="shared" si="42"/>
        <v>0</v>
      </c>
      <c r="L314" s="97">
        <f t="shared" si="43"/>
        <v>0.10141532089170197</v>
      </c>
    </row>
    <row r="315" spans="1:12" ht="12.75">
      <c r="A315" s="31" t="s">
        <v>61</v>
      </c>
      <c r="B315" s="32" t="s">
        <v>602</v>
      </c>
      <c r="C315" s="12" t="s">
        <v>603</v>
      </c>
      <c r="D315" s="13">
        <v>100953278</v>
      </c>
      <c r="E315" s="13">
        <v>62206315</v>
      </c>
      <c r="F315" s="13">
        <v>56967156</v>
      </c>
      <c r="G315" s="72">
        <f t="shared" si="40"/>
        <v>0.5642922857839248</v>
      </c>
      <c r="H315" s="73">
        <f t="shared" si="41"/>
        <v>0.9157776987754378</v>
      </c>
      <c r="I315" s="33">
        <v>0</v>
      </c>
      <c r="J315" s="34">
        <v>5239159</v>
      </c>
      <c r="K315" s="97">
        <f t="shared" si="42"/>
        <v>0</v>
      </c>
      <c r="L315" s="97">
        <f t="shared" si="43"/>
        <v>0.08422230122456217</v>
      </c>
    </row>
    <row r="316" spans="1:12" ht="12.75">
      <c r="A316" s="31" t="s">
        <v>50</v>
      </c>
      <c r="B316" s="32" t="s">
        <v>604</v>
      </c>
      <c r="C316" s="12" t="s">
        <v>605</v>
      </c>
      <c r="D316" s="13">
        <v>5340160</v>
      </c>
      <c r="E316" s="13">
        <v>3332360</v>
      </c>
      <c r="F316" s="13">
        <v>1499692</v>
      </c>
      <c r="G316" s="72">
        <f t="shared" si="40"/>
        <v>0.28083278403643336</v>
      </c>
      <c r="H316" s="73">
        <f t="shared" si="41"/>
        <v>0.4500390113913263</v>
      </c>
      <c r="I316" s="33">
        <v>0</v>
      </c>
      <c r="J316" s="34">
        <v>1832668</v>
      </c>
      <c r="K316" s="97">
        <f t="shared" si="42"/>
        <v>0</v>
      </c>
      <c r="L316" s="97">
        <f t="shared" si="43"/>
        <v>0.5499609886086737</v>
      </c>
    </row>
    <row r="317" spans="1:12" ht="12.75">
      <c r="A317" s="35"/>
      <c r="B317" s="36" t="s">
        <v>606</v>
      </c>
      <c r="C317" s="37"/>
      <c r="D317" s="20">
        <f>SUM(D312:D316)</f>
        <v>283262940</v>
      </c>
      <c r="E317" s="20">
        <f>SUM(E312:E316)</f>
        <v>360752128</v>
      </c>
      <c r="F317" s="20">
        <f>SUM(F312:F316)</f>
        <v>277655872</v>
      </c>
      <c r="G317" s="74">
        <f t="shared" si="40"/>
        <v>0.9802054303326796</v>
      </c>
      <c r="H317" s="75">
        <f t="shared" si="41"/>
        <v>0.7696583067695723</v>
      </c>
      <c r="I317" s="38">
        <f>SUM(I312:I316)</f>
        <v>0</v>
      </c>
      <c r="J317" s="39">
        <f>SUM(J312:J316)</f>
        <v>83096256</v>
      </c>
      <c r="K317" s="77">
        <f t="shared" si="42"/>
        <v>0</v>
      </c>
      <c r="L317" s="77">
        <f t="shared" si="43"/>
        <v>0.23034169323042775</v>
      </c>
    </row>
    <row r="318" spans="1:12" ht="12.75">
      <c r="A318" s="43"/>
      <c r="B318" s="44" t="s">
        <v>607</v>
      </c>
      <c r="C318" s="45"/>
      <c r="D318" s="46">
        <f>SUM(D281:D284,D286:D292,D294:D302,D304:D310,D312:D316)</f>
        <v>1327216653</v>
      </c>
      <c r="E318" s="46">
        <f>SUM(E281:E284,E286:E292,E294:E302,E304:E310,E312:E316)</f>
        <v>1273283630</v>
      </c>
      <c r="F318" s="46">
        <f>SUM(F281:F284,F286:F292,F294:F302,F304:F310,F312:F316)</f>
        <v>910659691</v>
      </c>
      <c r="G318" s="92">
        <f t="shared" si="40"/>
        <v>0.6861424537897205</v>
      </c>
      <c r="H318" s="93">
        <f t="shared" si="41"/>
        <v>0.7152056851622289</v>
      </c>
      <c r="I318" s="38">
        <f>SUM(I281:I284,I286:I292,I294:I302,I304:I310,I312:I316)</f>
        <v>-27576690</v>
      </c>
      <c r="J318" s="39">
        <f>SUM(J281:J284,J286:J292,J294:J302,J304:J310,J312:J316)</f>
        <v>390200629</v>
      </c>
      <c r="K318" s="98">
        <f t="shared" si="42"/>
        <v>-0.02165793178382416</v>
      </c>
      <c r="L318" s="98">
        <f t="shared" si="43"/>
        <v>0.3064522466215952</v>
      </c>
    </row>
    <row r="319" spans="1:12" ht="12.75">
      <c r="A319" s="25"/>
      <c r="B319" s="10"/>
      <c r="C319" s="9"/>
      <c r="D319" s="40"/>
      <c r="E319" s="40"/>
      <c r="F319" s="40"/>
      <c r="G319" s="72"/>
      <c r="H319" s="73"/>
      <c r="I319" s="41"/>
      <c r="J319" s="42"/>
      <c r="K319" s="97"/>
      <c r="L319" s="97"/>
    </row>
    <row r="320" spans="1:12" ht="12.75">
      <c r="A320" s="25"/>
      <c r="B320" s="28" t="s">
        <v>608</v>
      </c>
      <c r="C320" s="8"/>
      <c r="D320" s="40"/>
      <c r="E320" s="40"/>
      <c r="F320" s="40"/>
      <c r="G320" s="72"/>
      <c r="H320" s="73"/>
      <c r="I320" s="41"/>
      <c r="J320" s="42"/>
      <c r="K320" s="97"/>
      <c r="L320" s="97"/>
    </row>
    <row r="321" spans="1:12" ht="12.75">
      <c r="A321" s="31" t="s">
        <v>55</v>
      </c>
      <c r="B321" s="32" t="s">
        <v>609</v>
      </c>
      <c r="C321" s="12" t="s">
        <v>610</v>
      </c>
      <c r="D321" s="13">
        <v>6211315323</v>
      </c>
      <c r="E321" s="13">
        <v>6128220448</v>
      </c>
      <c r="F321" s="13">
        <v>4969521170</v>
      </c>
      <c r="G321" s="72">
        <f aca="true" t="shared" si="44" ref="G321:G358">IF($D321=0,0,$F321/$D321)</f>
        <v>0.8000754931243409</v>
      </c>
      <c r="H321" s="73">
        <f aca="true" t="shared" si="45" ref="H321:H358">IF($E321=0,0,$F321/$E321)</f>
        <v>0.8109240214460379</v>
      </c>
      <c r="I321" s="33">
        <v>0</v>
      </c>
      <c r="J321" s="34">
        <v>1158699278</v>
      </c>
      <c r="K321" s="97">
        <f aca="true" t="shared" si="46" ref="K321:K358">IF($E321=0,0,$I321/$E321)</f>
        <v>0</v>
      </c>
      <c r="L321" s="97">
        <f aca="true" t="shared" si="47" ref="L321:L358">IF($E321=0,0,$J321/$E321)</f>
        <v>0.1890759785539621</v>
      </c>
    </row>
    <row r="322" spans="1:12" ht="12.75">
      <c r="A322" s="35"/>
      <c r="B322" s="36" t="s">
        <v>60</v>
      </c>
      <c r="C322" s="37"/>
      <c r="D322" s="20">
        <f>D321</f>
        <v>6211315323</v>
      </c>
      <c r="E322" s="20">
        <f>E321</f>
        <v>6128220448</v>
      </c>
      <c r="F322" s="20">
        <f>F321</f>
        <v>4969521170</v>
      </c>
      <c r="G322" s="74">
        <f t="shared" si="44"/>
        <v>0.8000754931243409</v>
      </c>
      <c r="H322" s="75">
        <f t="shared" si="45"/>
        <v>0.8109240214460379</v>
      </c>
      <c r="I322" s="38">
        <f>I321</f>
        <v>0</v>
      </c>
      <c r="J322" s="39">
        <f>J321</f>
        <v>1158699278</v>
      </c>
      <c r="K322" s="77">
        <f t="shared" si="46"/>
        <v>0</v>
      </c>
      <c r="L322" s="77">
        <f t="shared" si="47"/>
        <v>0.1890759785539621</v>
      </c>
    </row>
    <row r="323" spans="1:12" ht="12.75">
      <c r="A323" s="31" t="s">
        <v>61</v>
      </c>
      <c r="B323" s="32" t="s">
        <v>611</v>
      </c>
      <c r="C323" s="12" t="s">
        <v>612</v>
      </c>
      <c r="D323" s="13">
        <v>27679975</v>
      </c>
      <c r="E323" s="13">
        <v>40649076</v>
      </c>
      <c r="F323" s="13">
        <v>36220205</v>
      </c>
      <c r="G323" s="72">
        <f t="shared" si="44"/>
        <v>1.3085345994712785</v>
      </c>
      <c r="H323" s="73">
        <f t="shared" si="45"/>
        <v>0.8910462072987834</v>
      </c>
      <c r="I323" s="33">
        <v>0</v>
      </c>
      <c r="J323" s="34">
        <v>4428871</v>
      </c>
      <c r="K323" s="97">
        <f t="shared" si="46"/>
        <v>0</v>
      </c>
      <c r="L323" s="97">
        <f t="shared" si="47"/>
        <v>0.10895379270121663</v>
      </c>
    </row>
    <row r="324" spans="1:12" ht="12.75">
      <c r="A324" s="31" t="s">
        <v>61</v>
      </c>
      <c r="B324" s="32" t="s">
        <v>613</v>
      </c>
      <c r="C324" s="12" t="s">
        <v>614</v>
      </c>
      <c r="D324" s="13">
        <v>50183781</v>
      </c>
      <c r="E324" s="13">
        <v>52086479</v>
      </c>
      <c r="F324" s="13">
        <v>29551563</v>
      </c>
      <c r="G324" s="72">
        <f t="shared" si="44"/>
        <v>0.5888668093781136</v>
      </c>
      <c r="H324" s="73">
        <f t="shared" si="45"/>
        <v>0.5673557431286534</v>
      </c>
      <c r="I324" s="33">
        <v>0</v>
      </c>
      <c r="J324" s="34">
        <v>22534916</v>
      </c>
      <c r="K324" s="97">
        <f t="shared" si="46"/>
        <v>0</v>
      </c>
      <c r="L324" s="97">
        <f t="shared" si="47"/>
        <v>0.4326442568713466</v>
      </c>
    </row>
    <row r="325" spans="1:12" ht="12.75">
      <c r="A325" s="31" t="s">
        <v>61</v>
      </c>
      <c r="B325" s="32" t="s">
        <v>615</v>
      </c>
      <c r="C325" s="12" t="s">
        <v>616</v>
      </c>
      <c r="D325" s="13">
        <v>49649000</v>
      </c>
      <c r="E325" s="13">
        <v>32043581</v>
      </c>
      <c r="F325" s="13">
        <v>29391014</v>
      </c>
      <c r="G325" s="72">
        <f t="shared" si="44"/>
        <v>0.5919759511772644</v>
      </c>
      <c r="H325" s="73">
        <f t="shared" si="45"/>
        <v>0.9172200198223788</v>
      </c>
      <c r="I325" s="33">
        <v>0</v>
      </c>
      <c r="J325" s="34">
        <v>2652567</v>
      </c>
      <c r="K325" s="97">
        <f t="shared" si="46"/>
        <v>0</v>
      </c>
      <c r="L325" s="97">
        <f t="shared" si="47"/>
        <v>0.08277998017762123</v>
      </c>
    </row>
    <row r="326" spans="1:12" ht="12.75">
      <c r="A326" s="31" t="s">
        <v>61</v>
      </c>
      <c r="B326" s="32" t="s">
        <v>617</v>
      </c>
      <c r="C326" s="12" t="s">
        <v>618</v>
      </c>
      <c r="D326" s="13">
        <v>211181506</v>
      </c>
      <c r="E326" s="13">
        <v>236336670</v>
      </c>
      <c r="F326" s="13">
        <v>175317163</v>
      </c>
      <c r="G326" s="72">
        <f t="shared" si="44"/>
        <v>0.8301728987575266</v>
      </c>
      <c r="H326" s="73">
        <f t="shared" si="45"/>
        <v>0.7418110909322705</v>
      </c>
      <c r="I326" s="33">
        <v>0</v>
      </c>
      <c r="J326" s="34">
        <v>61019507</v>
      </c>
      <c r="K326" s="97">
        <f t="shared" si="46"/>
        <v>0</v>
      </c>
      <c r="L326" s="97">
        <f t="shared" si="47"/>
        <v>0.2581889090677295</v>
      </c>
    </row>
    <row r="327" spans="1:12" ht="12.75">
      <c r="A327" s="31" t="s">
        <v>61</v>
      </c>
      <c r="B327" s="32" t="s">
        <v>619</v>
      </c>
      <c r="C327" s="12" t="s">
        <v>620</v>
      </c>
      <c r="D327" s="13">
        <v>81073972</v>
      </c>
      <c r="E327" s="13">
        <v>107495708</v>
      </c>
      <c r="F327" s="13">
        <v>89656545</v>
      </c>
      <c r="G327" s="72">
        <f t="shared" si="44"/>
        <v>1.1058610154193507</v>
      </c>
      <c r="H327" s="73">
        <f t="shared" si="45"/>
        <v>0.8340476719312365</v>
      </c>
      <c r="I327" s="33">
        <v>0</v>
      </c>
      <c r="J327" s="34">
        <v>17839163</v>
      </c>
      <c r="K327" s="97">
        <f t="shared" si="46"/>
        <v>0</v>
      </c>
      <c r="L327" s="97">
        <f t="shared" si="47"/>
        <v>0.16595232806876345</v>
      </c>
    </row>
    <row r="328" spans="1:12" ht="12.75">
      <c r="A328" s="31" t="s">
        <v>50</v>
      </c>
      <c r="B328" s="32" t="s">
        <v>621</v>
      </c>
      <c r="C328" s="12" t="s">
        <v>622</v>
      </c>
      <c r="D328" s="13">
        <v>47993000</v>
      </c>
      <c r="E328" s="13">
        <v>16163700</v>
      </c>
      <c r="F328" s="13">
        <v>16324769</v>
      </c>
      <c r="G328" s="72">
        <f t="shared" si="44"/>
        <v>0.34014895922322</v>
      </c>
      <c r="H328" s="73">
        <f t="shared" si="45"/>
        <v>1.0099648595309243</v>
      </c>
      <c r="I328" s="33">
        <v>-161069</v>
      </c>
      <c r="J328" s="34">
        <v>0</v>
      </c>
      <c r="K328" s="97">
        <f t="shared" si="46"/>
        <v>-0.009964859530924231</v>
      </c>
      <c r="L328" s="97">
        <f t="shared" si="47"/>
        <v>0</v>
      </c>
    </row>
    <row r="329" spans="1:12" ht="12.75">
      <c r="A329" s="35"/>
      <c r="B329" s="36" t="s">
        <v>623</v>
      </c>
      <c r="C329" s="37"/>
      <c r="D329" s="20">
        <f>SUM(D323:D328)</f>
        <v>467761234</v>
      </c>
      <c r="E329" s="20">
        <f>SUM(E323:E328)</f>
        <v>484775214</v>
      </c>
      <c r="F329" s="20">
        <f>SUM(F323:F328)</f>
        <v>376461259</v>
      </c>
      <c r="G329" s="74">
        <f t="shared" si="44"/>
        <v>0.8048150031175948</v>
      </c>
      <c r="H329" s="75">
        <f t="shared" si="45"/>
        <v>0.7765687026234802</v>
      </c>
      <c r="I329" s="38">
        <f>SUM(I323:I328)</f>
        <v>-161069</v>
      </c>
      <c r="J329" s="39">
        <f>SUM(J323:J328)</f>
        <v>108475024</v>
      </c>
      <c r="K329" s="77">
        <f t="shared" si="46"/>
        <v>-0.0003322550232529009</v>
      </c>
      <c r="L329" s="77">
        <f t="shared" si="47"/>
        <v>0.22376355239977266</v>
      </c>
    </row>
    <row r="330" spans="1:12" ht="12.75">
      <c r="A330" s="31" t="s">
        <v>61</v>
      </c>
      <c r="B330" s="32" t="s">
        <v>624</v>
      </c>
      <c r="C330" s="12" t="s">
        <v>625</v>
      </c>
      <c r="D330" s="13">
        <v>62921517</v>
      </c>
      <c r="E330" s="13">
        <v>67232142</v>
      </c>
      <c r="F330" s="13">
        <v>63956762</v>
      </c>
      <c r="G330" s="72">
        <f t="shared" si="44"/>
        <v>1.0164529567842429</v>
      </c>
      <c r="H330" s="73">
        <f t="shared" si="45"/>
        <v>0.9512825279313576</v>
      </c>
      <c r="I330" s="33">
        <v>0</v>
      </c>
      <c r="J330" s="34">
        <v>3275380</v>
      </c>
      <c r="K330" s="97">
        <f t="shared" si="46"/>
        <v>0</v>
      </c>
      <c r="L330" s="97">
        <f t="shared" si="47"/>
        <v>0.04871747206864241</v>
      </c>
    </row>
    <row r="331" spans="1:12" ht="12.75">
      <c r="A331" s="31" t="s">
        <v>61</v>
      </c>
      <c r="B331" s="32" t="s">
        <v>626</v>
      </c>
      <c r="C331" s="12" t="s">
        <v>627</v>
      </c>
      <c r="D331" s="13">
        <v>284821140</v>
      </c>
      <c r="E331" s="13">
        <v>348689181</v>
      </c>
      <c r="F331" s="13">
        <v>322501981</v>
      </c>
      <c r="G331" s="72">
        <f t="shared" si="44"/>
        <v>1.1322965036935109</v>
      </c>
      <c r="H331" s="73">
        <f t="shared" si="45"/>
        <v>0.9248981573649685</v>
      </c>
      <c r="I331" s="33">
        <v>0</v>
      </c>
      <c r="J331" s="34">
        <v>26187200</v>
      </c>
      <c r="K331" s="97">
        <f t="shared" si="46"/>
        <v>0</v>
      </c>
      <c r="L331" s="97">
        <f t="shared" si="47"/>
        <v>0.07510184263503146</v>
      </c>
    </row>
    <row r="332" spans="1:12" ht="12.75">
      <c r="A332" s="31" t="s">
        <v>61</v>
      </c>
      <c r="B332" s="32" t="s">
        <v>628</v>
      </c>
      <c r="C332" s="12" t="s">
        <v>629</v>
      </c>
      <c r="D332" s="13">
        <v>294188484</v>
      </c>
      <c r="E332" s="13">
        <v>251030778</v>
      </c>
      <c r="F332" s="13">
        <v>171527743</v>
      </c>
      <c r="G332" s="72">
        <f t="shared" si="44"/>
        <v>0.583053900233566</v>
      </c>
      <c r="H332" s="73">
        <f t="shared" si="45"/>
        <v>0.6832936756464182</v>
      </c>
      <c r="I332" s="33">
        <v>0</v>
      </c>
      <c r="J332" s="34">
        <v>79503035</v>
      </c>
      <c r="K332" s="97">
        <f t="shared" si="46"/>
        <v>0</v>
      </c>
      <c r="L332" s="97">
        <f t="shared" si="47"/>
        <v>0.31670632435358187</v>
      </c>
    </row>
    <row r="333" spans="1:12" ht="12.75">
      <c r="A333" s="31" t="s">
        <v>61</v>
      </c>
      <c r="B333" s="32" t="s">
        <v>630</v>
      </c>
      <c r="C333" s="12" t="s">
        <v>631</v>
      </c>
      <c r="D333" s="13">
        <v>82006090</v>
      </c>
      <c r="E333" s="13">
        <v>97646145</v>
      </c>
      <c r="F333" s="13">
        <v>73555564</v>
      </c>
      <c r="G333" s="72">
        <f t="shared" si="44"/>
        <v>0.8969524580430551</v>
      </c>
      <c r="H333" s="73">
        <f t="shared" si="45"/>
        <v>0.7532869218748984</v>
      </c>
      <c r="I333" s="33">
        <v>0</v>
      </c>
      <c r="J333" s="34">
        <v>24090581</v>
      </c>
      <c r="K333" s="97">
        <f t="shared" si="46"/>
        <v>0</v>
      </c>
      <c r="L333" s="97">
        <f t="shared" si="47"/>
        <v>0.2467130781251016</v>
      </c>
    </row>
    <row r="334" spans="1:12" ht="12.75">
      <c r="A334" s="31" t="s">
        <v>61</v>
      </c>
      <c r="B334" s="32" t="s">
        <v>632</v>
      </c>
      <c r="C334" s="12" t="s">
        <v>633</v>
      </c>
      <c r="D334" s="13">
        <v>54440170</v>
      </c>
      <c r="E334" s="13">
        <v>58818434</v>
      </c>
      <c r="F334" s="13">
        <v>52333222</v>
      </c>
      <c r="G334" s="72">
        <f t="shared" si="44"/>
        <v>0.9612979165935742</v>
      </c>
      <c r="H334" s="73">
        <f t="shared" si="45"/>
        <v>0.8897418452181165</v>
      </c>
      <c r="I334" s="33">
        <v>0</v>
      </c>
      <c r="J334" s="34">
        <v>6485212</v>
      </c>
      <c r="K334" s="97">
        <f t="shared" si="46"/>
        <v>0</v>
      </c>
      <c r="L334" s="97">
        <f t="shared" si="47"/>
        <v>0.11025815478188351</v>
      </c>
    </row>
    <row r="335" spans="1:12" ht="12.75">
      <c r="A335" s="31" t="s">
        <v>50</v>
      </c>
      <c r="B335" s="32" t="s">
        <v>634</v>
      </c>
      <c r="C335" s="12" t="s">
        <v>635</v>
      </c>
      <c r="D335" s="13">
        <v>12466900</v>
      </c>
      <c r="E335" s="13">
        <v>6495508</v>
      </c>
      <c r="F335" s="13">
        <v>4955103</v>
      </c>
      <c r="G335" s="72">
        <f t="shared" si="44"/>
        <v>0.3974607159759042</v>
      </c>
      <c r="H335" s="73">
        <f t="shared" si="45"/>
        <v>0.762850726994717</v>
      </c>
      <c r="I335" s="33">
        <v>0</v>
      </c>
      <c r="J335" s="34">
        <v>1540405</v>
      </c>
      <c r="K335" s="97">
        <f t="shared" si="46"/>
        <v>0</v>
      </c>
      <c r="L335" s="97">
        <f t="shared" si="47"/>
        <v>0.23714927300528305</v>
      </c>
    </row>
    <row r="336" spans="1:12" ht="12.75">
      <c r="A336" s="35"/>
      <c r="B336" s="36" t="s">
        <v>636</v>
      </c>
      <c r="C336" s="37"/>
      <c r="D336" s="20">
        <f>SUM(D330:D335)</f>
        <v>790844301</v>
      </c>
      <c r="E336" s="20">
        <f>SUM(E330:E335)</f>
        <v>829912188</v>
      </c>
      <c r="F336" s="20">
        <f>SUM(F330:F335)</f>
        <v>688830375</v>
      </c>
      <c r="G336" s="74">
        <f t="shared" si="44"/>
        <v>0.8710063082315871</v>
      </c>
      <c r="H336" s="75">
        <f t="shared" si="45"/>
        <v>0.8300039268732851</v>
      </c>
      <c r="I336" s="38">
        <f>SUM(I330:I335)</f>
        <v>0</v>
      </c>
      <c r="J336" s="39">
        <f>SUM(J330:J335)</f>
        <v>141081813</v>
      </c>
      <c r="K336" s="77">
        <f t="shared" si="46"/>
        <v>0</v>
      </c>
      <c r="L336" s="77">
        <f t="shared" si="47"/>
        <v>0.16999607312671494</v>
      </c>
    </row>
    <row r="337" spans="1:12" ht="12.75">
      <c r="A337" s="31" t="s">
        <v>61</v>
      </c>
      <c r="B337" s="32" t="s">
        <v>637</v>
      </c>
      <c r="C337" s="12" t="s">
        <v>638</v>
      </c>
      <c r="D337" s="13">
        <v>67546782</v>
      </c>
      <c r="E337" s="13">
        <v>85176932</v>
      </c>
      <c r="F337" s="13">
        <v>63871333</v>
      </c>
      <c r="G337" s="72">
        <f t="shared" si="44"/>
        <v>0.9455866158065087</v>
      </c>
      <c r="H337" s="73">
        <f t="shared" si="45"/>
        <v>0.749866560115126</v>
      </c>
      <c r="I337" s="33">
        <v>0</v>
      </c>
      <c r="J337" s="34">
        <v>21305599</v>
      </c>
      <c r="K337" s="97">
        <f t="shared" si="46"/>
        <v>0</v>
      </c>
      <c r="L337" s="97">
        <f t="shared" si="47"/>
        <v>0.250133439884874</v>
      </c>
    </row>
    <row r="338" spans="1:12" ht="12.75">
      <c r="A338" s="31" t="s">
        <v>61</v>
      </c>
      <c r="B338" s="32" t="s">
        <v>639</v>
      </c>
      <c r="C338" s="12" t="s">
        <v>640</v>
      </c>
      <c r="D338" s="13">
        <v>97720534</v>
      </c>
      <c r="E338" s="13">
        <v>122784670</v>
      </c>
      <c r="F338" s="13">
        <v>108305638</v>
      </c>
      <c r="G338" s="72">
        <f t="shared" si="44"/>
        <v>1.1083201612467652</v>
      </c>
      <c r="H338" s="73">
        <f t="shared" si="45"/>
        <v>0.8820778522269922</v>
      </c>
      <c r="I338" s="33">
        <v>0</v>
      </c>
      <c r="J338" s="34">
        <v>14479032</v>
      </c>
      <c r="K338" s="97">
        <f t="shared" si="46"/>
        <v>0</v>
      </c>
      <c r="L338" s="97">
        <f t="shared" si="47"/>
        <v>0.11792214777300782</v>
      </c>
    </row>
    <row r="339" spans="1:12" ht="12.75">
      <c r="A339" s="31" t="s">
        <v>61</v>
      </c>
      <c r="B339" s="32" t="s">
        <v>641</v>
      </c>
      <c r="C339" s="12" t="s">
        <v>642</v>
      </c>
      <c r="D339" s="13">
        <v>14701030</v>
      </c>
      <c r="E339" s="13">
        <v>56966899</v>
      </c>
      <c r="F339" s="13">
        <v>54073413</v>
      </c>
      <c r="G339" s="72">
        <f t="shared" si="44"/>
        <v>3.6782057447675434</v>
      </c>
      <c r="H339" s="73">
        <f t="shared" si="45"/>
        <v>0.9492075915875288</v>
      </c>
      <c r="I339" s="33">
        <v>0</v>
      </c>
      <c r="J339" s="34">
        <v>2893486</v>
      </c>
      <c r="K339" s="97">
        <f t="shared" si="46"/>
        <v>0</v>
      </c>
      <c r="L339" s="97">
        <f t="shared" si="47"/>
        <v>0.05079240841247125</v>
      </c>
    </row>
    <row r="340" spans="1:12" ht="12.75">
      <c r="A340" s="31" t="s">
        <v>61</v>
      </c>
      <c r="B340" s="32" t="s">
        <v>643</v>
      </c>
      <c r="C340" s="12" t="s">
        <v>644</v>
      </c>
      <c r="D340" s="13">
        <v>18761721</v>
      </c>
      <c r="E340" s="13">
        <v>34973057</v>
      </c>
      <c r="F340" s="13">
        <v>18732479</v>
      </c>
      <c r="G340" s="72">
        <f t="shared" si="44"/>
        <v>0.9984414009780872</v>
      </c>
      <c r="H340" s="73">
        <f t="shared" si="45"/>
        <v>0.5356260106172589</v>
      </c>
      <c r="I340" s="33">
        <v>0</v>
      </c>
      <c r="J340" s="34">
        <v>16240578</v>
      </c>
      <c r="K340" s="97">
        <f t="shared" si="46"/>
        <v>0</v>
      </c>
      <c r="L340" s="97">
        <f t="shared" si="47"/>
        <v>0.4643739893827411</v>
      </c>
    </row>
    <row r="341" spans="1:12" ht="12.75">
      <c r="A341" s="31" t="s">
        <v>50</v>
      </c>
      <c r="B341" s="32" t="s">
        <v>645</v>
      </c>
      <c r="C341" s="12" t="s">
        <v>646</v>
      </c>
      <c r="D341" s="13">
        <v>767000</v>
      </c>
      <c r="E341" s="13">
        <v>1639046</v>
      </c>
      <c r="F341" s="13">
        <v>1651527</v>
      </c>
      <c r="G341" s="72">
        <f t="shared" si="44"/>
        <v>2.1532294654498045</v>
      </c>
      <c r="H341" s="73">
        <f t="shared" si="45"/>
        <v>1.0076147954358816</v>
      </c>
      <c r="I341" s="33">
        <v>-12481</v>
      </c>
      <c r="J341" s="34">
        <v>0</v>
      </c>
      <c r="K341" s="97">
        <f t="shared" si="46"/>
        <v>-0.007614795435881604</v>
      </c>
      <c r="L341" s="97">
        <f t="shared" si="47"/>
        <v>0</v>
      </c>
    </row>
    <row r="342" spans="1:12" ht="12.75">
      <c r="A342" s="35"/>
      <c r="B342" s="36" t="s">
        <v>647</v>
      </c>
      <c r="C342" s="37"/>
      <c r="D342" s="20">
        <f>SUM(D337:D341)</f>
        <v>199497067</v>
      </c>
      <c r="E342" s="20">
        <f>SUM(E337:E341)</f>
        <v>301540604</v>
      </c>
      <c r="F342" s="20">
        <f>SUM(F337:F341)</f>
        <v>246634390</v>
      </c>
      <c r="G342" s="74">
        <f t="shared" si="44"/>
        <v>1.2362807820127</v>
      </c>
      <c r="H342" s="75">
        <f t="shared" si="45"/>
        <v>0.8179143595533821</v>
      </c>
      <c r="I342" s="38">
        <f>SUM(I337:I341)</f>
        <v>-12481</v>
      </c>
      <c r="J342" s="39">
        <f>SUM(J337:J341)</f>
        <v>54918695</v>
      </c>
      <c r="K342" s="77">
        <f t="shared" si="46"/>
        <v>-4.139077734287486E-05</v>
      </c>
      <c r="L342" s="77">
        <f t="shared" si="47"/>
        <v>0.18212703122396082</v>
      </c>
    </row>
    <row r="343" spans="1:12" ht="12.75">
      <c r="A343" s="31" t="s">
        <v>61</v>
      </c>
      <c r="B343" s="32" t="s">
        <v>648</v>
      </c>
      <c r="C343" s="12" t="s">
        <v>649</v>
      </c>
      <c r="D343" s="13">
        <v>25476650</v>
      </c>
      <c r="E343" s="13">
        <v>25476650</v>
      </c>
      <c r="F343" s="13">
        <v>16076815</v>
      </c>
      <c r="G343" s="72">
        <f t="shared" si="44"/>
        <v>0.6310411690705018</v>
      </c>
      <c r="H343" s="73">
        <f t="shared" si="45"/>
        <v>0.6310411690705018</v>
      </c>
      <c r="I343" s="33">
        <v>0</v>
      </c>
      <c r="J343" s="34">
        <v>9399835</v>
      </c>
      <c r="K343" s="97">
        <f t="shared" si="46"/>
        <v>0</v>
      </c>
      <c r="L343" s="97">
        <f t="shared" si="47"/>
        <v>0.36895883092949816</v>
      </c>
    </row>
    <row r="344" spans="1:12" ht="12.75">
      <c r="A344" s="31" t="s">
        <v>61</v>
      </c>
      <c r="B344" s="32" t="s">
        <v>650</v>
      </c>
      <c r="C344" s="12" t="s">
        <v>651</v>
      </c>
      <c r="D344" s="13">
        <v>70860935</v>
      </c>
      <c r="E344" s="13">
        <v>78237483</v>
      </c>
      <c r="F344" s="13">
        <v>19757121</v>
      </c>
      <c r="G344" s="72">
        <f t="shared" si="44"/>
        <v>0.2788154150096947</v>
      </c>
      <c r="H344" s="73">
        <f t="shared" si="45"/>
        <v>0.2525275640577548</v>
      </c>
      <c r="I344" s="33">
        <v>0</v>
      </c>
      <c r="J344" s="34">
        <v>58480362</v>
      </c>
      <c r="K344" s="97">
        <f t="shared" si="46"/>
        <v>0</v>
      </c>
      <c r="L344" s="97">
        <f t="shared" si="47"/>
        <v>0.7474724359422452</v>
      </c>
    </row>
    <row r="345" spans="1:12" ht="12.75">
      <c r="A345" s="31" t="s">
        <v>61</v>
      </c>
      <c r="B345" s="32" t="s">
        <v>652</v>
      </c>
      <c r="C345" s="12" t="s">
        <v>653</v>
      </c>
      <c r="D345" s="13">
        <v>123709800</v>
      </c>
      <c r="E345" s="13">
        <v>153196704</v>
      </c>
      <c r="F345" s="13">
        <v>113668652</v>
      </c>
      <c r="G345" s="72">
        <f t="shared" si="44"/>
        <v>0.9188330431380537</v>
      </c>
      <c r="H345" s="73">
        <f t="shared" si="45"/>
        <v>0.7419784436093351</v>
      </c>
      <c r="I345" s="33">
        <v>0</v>
      </c>
      <c r="J345" s="34">
        <v>39528052</v>
      </c>
      <c r="K345" s="97">
        <f t="shared" si="46"/>
        <v>0</v>
      </c>
      <c r="L345" s="97">
        <f t="shared" si="47"/>
        <v>0.25802155639066493</v>
      </c>
    </row>
    <row r="346" spans="1:12" ht="12.75">
      <c r="A346" s="31" t="s">
        <v>61</v>
      </c>
      <c r="B346" s="32" t="s">
        <v>654</v>
      </c>
      <c r="C346" s="12" t="s">
        <v>655</v>
      </c>
      <c r="D346" s="13">
        <v>252243036</v>
      </c>
      <c r="E346" s="13">
        <v>235166826</v>
      </c>
      <c r="F346" s="13">
        <v>200346187</v>
      </c>
      <c r="G346" s="72">
        <f t="shared" si="44"/>
        <v>0.7942585459524837</v>
      </c>
      <c r="H346" s="73">
        <f t="shared" si="45"/>
        <v>0.8519321811146952</v>
      </c>
      <c r="I346" s="33">
        <v>0</v>
      </c>
      <c r="J346" s="34">
        <v>34820639</v>
      </c>
      <c r="K346" s="97">
        <f t="shared" si="46"/>
        <v>0</v>
      </c>
      <c r="L346" s="97">
        <f t="shared" si="47"/>
        <v>0.14806781888530485</v>
      </c>
    </row>
    <row r="347" spans="1:12" ht="12.75">
      <c r="A347" s="31" t="s">
        <v>61</v>
      </c>
      <c r="B347" s="32" t="s">
        <v>656</v>
      </c>
      <c r="C347" s="12" t="s">
        <v>657</v>
      </c>
      <c r="D347" s="13">
        <v>48786087</v>
      </c>
      <c r="E347" s="13">
        <v>48786087</v>
      </c>
      <c r="F347" s="13">
        <v>26839523</v>
      </c>
      <c r="G347" s="72">
        <f t="shared" si="44"/>
        <v>0.5501470736933667</v>
      </c>
      <c r="H347" s="73">
        <f t="shared" si="45"/>
        <v>0.5501470736933667</v>
      </c>
      <c r="I347" s="33">
        <v>0</v>
      </c>
      <c r="J347" s="34">
        <v>21946564</v>
      </c>
      <c r="K347" s="97">
        <f t="shared" si="46"/>
        <v>0</v>
      </c>
      <c r="L347" s="97">
        <f t="shared" si="47"/>
        <v>0.44985292630663326</v>
      </c>
    </row>
    <row r="348" spans="1:12" ht="12.75">
      <c r="A348" s="31" t="s">
        <v>61</v>
      </c>
      <c r="B348" s="32" t="s">
        <v>658</v>
      </c>
      <c r="C348" s="12" t="s">
        <v>659</v>
      </c>
      <c r="D348" s="13">
        <v>45705802</v>
      </c>
      <c r="E348" s="13">
        <v>62644513</v>
      </c>
      <c r="F348" s="13">
        <v>55461448</v>
      </c>
      <c r="G348" s="72">
        <f t="shared" si="44"/>
        <v>1.2134443675225304</v>
      </c>
      <c r="H348" s="73">
        <f t="shared" si="45"/>
        <v>0.8853360868173722</v>
      </c>
      <c r="I348" s="33">
        <v>0</v>
      </c>
      <c r="J348" s="34">
        <v>7183065</v>
      </c>
      <c r="K348" s="97">
        <f t="shared" si="46"/>
        <v>0</v>
      </c>
      <c r="L348" s="97">
        <f t="shared" si="47"/>
        <v>0.11466391318262782</v>
      </c>
    </row>
    <row r="349" spans="1:12" ht="12.75">
      <c r="A349" s="31" t="s">
        <v>61</v>
      </c>
      <c r="B349" s="32" t="s">
        <v>660</v>
      </c>
      <c r="C349" s="12" t="s">
        <v>661</v>
      </c>
      <c r="D349" s="13">
        <v>70173500</v>
      </c>
      <c r="E349" s="13">
        <v>89134300</v>
      </c>
      <c r="F349" s="13">
        <v>70904904</v>
      </c>
      <c r="G349" s="72">
        <f t="shared" si="44"/>
        <v>1.01042279492971</v>
      </c>
      <c r="H349" s="73">
        <f t="shared" si="45"/>
        <v>0.795483938281896</v>
      </c>
      <c r="I349" s="33">
        <v>0</v>
      </c>
      <c r="J349" s="34">
        <v>18229396</v>
      </c>
      <c r="K349" s="97">
        <f t="shared" si="46"/>
        <v>0</v>
      </c>
      <c r="L349" s="97">
        <f t="shared" si="47"/>
        <v>0.20451606171810402</v>
      </c>
    </row>
    <row r="350" spans="1:12" ht="12.75">
      <c r="A350" s="31" t="s">
        <v>50</v>
      </c>
      <c r="B350" s="32" t="s">
        <v>662</v>
      </c>
      <c r="C350" s="12" t="s">
        <v>663</v>
      </c>
      <c r="D350" s="13">
        <v>8300000</v>
      </c>
      <c r="E350" s="13">
        <v>9413750</v>
      </c>
      <c r="F350" s="13">
        <v>8164630</v>
      </c>
      <c r="G350" s="72">
        <f t="shared" si="44"/>
        <v>0.9836903614457831</v>
      </c>
      <c r="H350" s="73">
        <f t="shared" si="45"/>
        <v>0.8673089895100252</v>
      </c>
      <c r="I350" s="33">
        <v>0</v>
      </c>
      <c r="J350" s="34">
        <v>1249120</v>
      </c>
      <c r="K350" s="97">
        <f t="shared" si="46"/>
        <v>0</v>
      </c>
      <c r="L350" s="97">
        <f t="shared" si="47"/>
        <v>0.13269101048997478</v>
      </c>
    </row>
    <row r="351" spans="1:12" ht="12.75">
      <c r="A351" s="35"/>
      <c r="B351" s="36" t="s">
        <v>664</v>
      </c>
      <c r="C351" s="37"/>
      <c r="D351" s="20">
        <f>SUM(D343:D350)</f>
        <v>645255810</v>
      </c>
      <c r="E351" s="20">
        <f>SUM(E343:E350)</f>
        <v>702056313</v>
      </c>
      <c r="F351" s="20">
        <f>SUM(F343:F350)</f>
        <v>511219280</v>
      </c>
      <c r="G351" s="74">
        <f t="shared" si="44"/>
        <v>0.792273811529105</v>
      </c>
      <c r="H351" s="75">
        <f t="shared" si="45"/>
        <v>0.7281741799535674</v>
      </c>
      <c r="I351" s="38">
        <f>SUM(I343:I350)</f>
        <v>0</v>
      </c>
      <c r="J351" s="39">
        <f>SUM(J343:J350)</f>
        <v>190837033</v>
      </c>
      <c r="K351" s="77">
        <f t="shared" si="46"/>
        <v>0</v>
      </c>
      <c r="L351" s="77">
        <f t="shared" si="47"/>
        <v>0.27182582004643263</v>
      </c>
    </row>
    <row r="352" spans="1:12" ht="12.75">
      <c r="A352" s="31" t="s">
        <v>61</v>
      </c>
      <c r="B352" s="32" t="s">
        <v>665</v>
      </c>
      <c r="C352" s="12" t="s">
        <v>666</v>
      </c>
      <c r="D352" s="13">
        <v>11978800</v>
      </c>
      <c r="E352" s="13">
        <v>45270577</v>
      </c>
      <c r="F352" s="13">
        <v>18478595</v>
      </c>
      <c r="G352" s="72">
        <f t="shared" si="44"/>
        <v>1.5426081911376766</v>
      </c>
      <c r="H352" s="73">
        <f t="shared" si="45"/>
        <v>0.40818112391189537</v>
      </c>
      <c r="I352" s="33">
        <v>0</v>
      </c>
      <c r="J352" s="34">
        <v>26791982</v>
      </c>
      <c r="K352" s="97">
        <f t="shared" si="46"/>
        <v>0</v>
      </c>
      <c r="L352" s="97">
        <f t="shared" si="47"/>
        <v>0.5918188760881047</v>
      </c>
    </row>
    <row r="353" spans="1:12" ht="12.75">
      <c r="A353" s="31" t="s">
        <v>61</v>
      </c>
      <c r="B353" s="32" t="s">
        <v>667</v>
      </c>
      <c r="C353" s="12" t="s">
        <v>668</v>
      </c>
      <c r="D353" s="13">
        <v>17008050</v>
      </c>
      <c r="E353" s="13">
        <v>35287310</v>
      </c>
      <c r="F353" s="13">
        <v>57537308</v>
      </c>
      <c r="G353" s="72">
        <f t="shared" si="44"/>
        <v>3.3829456051693167</v>
      </c>
      <c r="H353" s="73">
        <f t="shared" si="45"/>
        <v>1.6305382303156575</v>
      </c>
      <c r="I353" s="33">
        <v>-22249998</v>
      </c>
      <c r="J353" s="34">
        <v>0</v>
      </c>
      <c r="K353" s="97">
        <f t="shared" si="46"/>
        <v>-0.6305382303156574</v>
      </c>
      <c r="L353" s="97">
        <f t="shared" si="47"/>
        <v>0</v>
      </c>
    </row>
    <row r="354" spans="1:12" ht="12.75">
      <c r="A354" s="31" t="s">
        <v>61</v>
      </c>
      <c r="B354" s="32" t="s">
        <v>669</v>
      </c>
      <c r="C354" s="12" t="s">
        <v>670</v>
      </c>
      <c r="D354" s="13">
        <v>29286134</v>
      </c>
      <c r="E354" s="13">
        <v>43899344</v>
      </c>
      <c r="F354" s="13">
        <v>38507784</v>
      </c>
      <c r="G354" s="72">
        <f t="shared" si="44"/>
        <v>1.314881096972376</v>
      </c>
      <c r="H354" s="73">
        <f t="shared" si="45"/>
        <v>0.8771835861601941</v>
      </c>
      <c r="I354" s="33">
        <v>0</v>
      </c>
      <c r="J354" s="34">
        <v>5391560</v>
      </c>
      <c r="K354" s="97">
        <f t="shared" si="46"/>
        <v>0</v>
      </c>
      <c r="L354" s="97">
        <f t="shared" si="47"/>
        <v>0.1228164138398059</v>
      </c>
    </row>
    <row r="355" spans="1:12" ht="12.75">
      <c r="A355" s="31" t="s">
        <v>50</v>
      </c>
      <c r="B355" s="32" t="s">
        <v>671</v>
      </c>
      <c r="C355" s="12" t="s">
        <v>672</v>
      </c>
      <c r="D355" s="13">
        <v>500000</v>
      </c>
      <c r="E355" s="13">
        <v>500000</v>
      </c>
      <c r="F355" s="13">
        <v>289704</v>
      </c>
      <c r="G355" s="72">
        <f t="shared" si="44"/>
        <v>0.579408</v>
      </c>
      <c r="H355" s="73">
        <f t="shared" si="45"/>
        <v>0.579408</v>
      </c>
      <c r="I355" s="33">
        <v>0</v>
      </c>
      <c r="J355" s="34">
        <v>210296</v>
      </c>
      <c r="K355" s="97">
        <f t="shared" si="46"/>
        <v>0</v>
      </c>
      <c r="L355" s="97">
        <f t="shared" si="47"/>
        <v>0.420592</v>
      </c>
    </row>
    <row r="356" spans="1:12" ht="12.75">
      <c r="A356" s="35"/>
      <c r="B356" s="36" t="s">
        <v>673</v>
      </c>
      <c r="C356" s="37"/>
      <c r="D356" s="20">
        <f>SUM(D352:D355)</f>
        <v>58772984</v>
      </c>
      <c r="E356" s="20">
        <f>SUM(E352:E355)</f>
        <v>124957231</v>
      </c>
      <c r="F356" s="20">
        <f>SUM(F352:F355)</f>
        <v>114813391</v>
      </c>
      <c r="G356" s="74">
        <f t="shared" si="44"/>
        <v>1.9535062402140413</v>
      </c>
      <c r="H356" s="75">
        <f t="shared" si="45"/>
        <v>0.9188215046154472</v>
      </c>
      <c r="I356" s="38">
        <f>SUM(I352:I355)</f>
        <v>-22249998</v>
      </c>
      <c r="J356" s="39">
        <f>SUM(J352:J355)</f>
        <v>32393838</v>
      </c>
      <c r="K356" s="77">
        <f t="shared" si="46"/>
        <v>-0.17806090789575835</v>
      </c>
      <c r="L356" s="77">
        <f t="shared" si="47"/>
        <v>0.25923940328031114</v>
      </c>
    </row>
    <row r="357" spans="1:12" ht="12.75">
      <c r="A357" s="43"/>
      <c r="B357" s="44" t="s">
        <v>674</v>
      </c>
      <c r="C357" s="45"/>
      <c r="D357" s="46">
        <f>SUM(D321,D323:D328,D330:D335,D337:D341,D343:D350,D352:D355)</f>
        <v>8373446719</v>
      </c>
      <c r="E357" s="46">
        <f>SUM(E321,E323:E328,E330:E335,E337:E341,E343:E350,E352:E355)</f>
        <v>8571461998</v>
      </c>
      <c r="F357" s="46">
        <f>SUM(F321,F323:F328,F330:F335,F337:F341,F343:F350,F352:F355)</f>
        <v>6907479865</v>
      </c>
      <c r="G357" s="92">
        <f t="shared" si="44"/>
        <v>0.8249267114014582</v>
      </c>
      <c r="H357" s="93">
        <f t="shared" si="45"/>
        <v>0.8058695082136208</v>
      </c>
      <c r="I357" s="38">
        <f>SUM(I321,I323:I328,I330:I335,I337:I341,I343:I350,I352:I355)</f>
        <v>-22423548</v>
      </c>
      <c r="J357" s="39">
        <f>SUM(J321,J323:J328,J330:J335,J337:J341,J343:J350,J352:J355)</f>
        <v>1686405681</v>
      </c>
      <c r="K357" s="98">
        <f t="shared" si="46"/>
        <v>-0.0026160703979358647</v>
      </c>
      <c r="L357" s="98">
        <f t="shared" si="47"/>
        <v>0.19674656218431502</v>
      </c>
    </row>
    <row r="358" spans="1:12" ht="12.75">
      <c r="A358" s="35"/>
      <c r="B358" s="36" t="s">
        <v>675</v>
      </c>
      <c r="C358" s="37"/>
      <c r="D358" s="18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62538530131</v>
      </c>
      <c r="E358" s="18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65716989672</v>
      </c>
      <c r="F358" s="18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53240759374</v>
      </c>
      <c r="G358" s="74">
        <f t="shared" si="44"/>
        <v>0.8513273219321932</v>
      </c>
      <c r="H358" s="75">
        <f t="shared" si="45"/>
        <v>0.8101521332570146</v>
      </c>
      <c r="I358" s="38">
        <f>SUM(SUM(I6:I7,I9:I18,I20:I27,I29:I37,I39:I43,I45:I50,I52:I56,I61,I63:I67,I69:I74,I76:I82,I84:I88,I93:I95,I97:I100,I102:I106,I111,I113:I119,I121:I128,I130:I135,I137:I141,I143:I146,I148:I153,I155:I160,I162:I168,I170:I174,I176:I181,I186:I191,I193:I197,I199:I204,I206:I212),SUM(I214:I219,I224:I231,I233:I239,I241:I246,I251:I256,I258:I263,I265:I270,I272:I276,I281:I284,I286:I292,I294:I302,I304:I310,I312:I316,I321,I323:I328,I330:I335,I337:I341,I343:I350,I352:I355))</f>
        <v>-1233022301</v>
      </c>
      <c r="J358" s="39">
        <f>SUM(SUM(J6:J7,J9:J18,J20:J27,J29:J37,J39:J43,J45:J50,J52:J56,J61,J63:J67,J69:J74,J76:J82,J84:J88,J93:J95,J97:J100,J102:J106,J111,J113:J119,J121:J128,J130:J135,J137:J141,J143:J146,J148:J153,J155:J160,J162:J168,J170:J174,J176:J181,J186:J191,J193:J197,J199:J204,J206:J212),SUM(J214:J219,J224:J231,J233:J239,J241:J246,J251:J256,J258:J263,J265:J270,J272:J276,J281:J284,J286:J292,J294:J302,J304:J310,J312:J316,J321,J323:J328,J330:J335,J337:J341,J343:J350,J352:J355))</f>
        <v>13709252599</v>
      </c>
      <c r="K358" s="77">
        <f t="shared" si="46"/>
        <v>-0.01876261081273102</v>
      </c>
      <c r="L358" s="77">
        <f t="shared" si="47"/>
        <v>0.20861047755571635</v>
      </c>
    </row>
    <row r="359" spans="1:38" ht="11.25">
      <c r="A359" s="1"/>
      <c r="B359" s="78" t="s">
        <v>677</v>
      </c>
      <c r="C359" s="69"/>
      <c r="D359" s="23"/>
      <c r="E359" s="23"/>
      <c r="F359" s="23"/>
      <c r="G359" s="69"/>
      <c r="H359" s="69"/>
      <c r="I359" s="23"/>
      <c r="J359" s="23"/>
      <c r="K359" s="69"/>
      <c r="L359" s="69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</sheetData>
  <sheetProtection/>
  <mergeCells count="11">
    <mergeCell ref="H2:H3"/>
    <mergeCell ref="I2:I3"/>
    <mergeCell ref="J2:J3"/>
    <mergeCell ref="K2:K3"/>
    <mergeCell ref="L2:L3"/>
    <mergeCell ref="B2:B3"/>
    <mergeCell ref="C2:C3"/>
    <mergeCell ref="D2:D3"/>
    <mergeCell ref="E2:E3"/>
    <mergeCell ref="F2:F3"/>
    <mergeCell ref="G2:G3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8" max="11" man="1"/>
    <brk id="108" max="11" man="1"/>
    <brk id="169" max="11" man="1"/>
    <brk id="221" max="11" man="1"/>
    <brk id="278" max="11" man="1"/>
    <brk id="31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59"/>
  <sheetViews>
    <sheetView showGridLines="0" zoomScalePageLayoutView="0" workbookViewId="0" topLeftCell="A271">
      <selection activeCell="A1" sqref="A1:IV1"/>
    </sheetView>
  </sheetViews>
  <sheetFormatPr defaultColWidth="9.140625" defaultRowHeight="12.75"/>
  <cols>
    <col min="1" max="1" width="2.28125" style="4" customWidth="1"/>
    <col min="2" max="2" width="23.28125" style="4" customWidth="1"/>
    <col min="3" max="3" width="7.421875" style="4" customWidth="1"/>
    <col min="4" max="4" width="12.7109375" style="4" customWidth="1"/>
    <col min="5" max="6" width="12.140625" style="4" customWidth="1"/>
    <col min="7" max="8" width="12.140625" style="70" customWidth="1"/>
    <col min="9" max="10" width="12.140625" style="4" customWidth="1"/>
    <col min="11" max="12" width="12.140625" style="70" customWidth="1"/>
    <col min="13" max="16384" width="9.140625" style="4" customWidth="1"/>
  </cols>
  <sheetData>
    <row r="1" spans="1:12" ht="12.75">
      <c r="A1" s="89" t="s">
        <v>686</v>
      </c>
      <c r="C1" s="90"/>
      <c r="D1" s="91"/>
      <c r="E1" s="91"/>
      <c r="F1" s="91"/>
      <c r="G1" s="90"/>
      <c r="H1" s="90"/>
      <c r="I1" s="91"/>
      <c r="J1" s="91"/>
      <c r="K1" s="90"/>
      <c r="L1" s="90"/>
    </row>
    <row r="2" spans="1:12" ht="30" customHeight="1">
      <c r="A2" s="24"/>
      <c r="B2" s="164" t="s">
        <v>0</v>
      </c>
      <c r="C2" s="140" t="s">
        <v>1</v>
      </c>
      <c r="D2" s="142" t="s">
        <v>2</v>
      </c>
      <c r="E2" s="142" t="s">
        <v>3</v>
      </c>
      <c r="F2" s="142" t="s">
        <v>4</v>
      </c>
      <c r="G2" s="146" t="s">
        <v>5</v>
      </c>
      <c r="H2" s="142" t="s">
        <v>6</v>
      </c>
      <c r="I2" s="166" t="s">
        <v>7</v>
      </c>
      <c r="J2" s="168" t="s">
        <v>8</v>
      </c>
      <c r="K2" s="144" t="s">
        <v>9</v>
      </c>
      <c r="L2" s="144" t="s">
        <v>10</v>
      </c>
    </row>
    <row r="3" spans="1:12" ht="30" customHeight="1">
      <c r="A3" s="25"/>
      <c r="B3" s="161"/>
      <c r="C3" s="141"/>
      <c r="D3" s="143"/>
      <c r="E3" s="143"/>
      <c r="F3" s="143"/>
      <c r="G3" s="147"/>
      <c r="H3" s="143"/>
      <c r="I3" s="167"/>
      <c r="J3" s="169"/>
      <c r="K3" s="145"/>
      <c r="L3" s="145"/>
    </row>
    <row r="4" spans="1:12" ht="12.75">
      <c r="A4" s="24"/>
      <c r="B4" s="7"/>
      <c r="C4" s="6"/>
      <c r="D4" s="6"/>
      <c r="E4" s="6"/>
      <c r="F4" s="6"/>
      <c r="G4" s="80"/>
      <c r="H4" s="79"/>
      <c r="I4" s="26"/>
      <c r="J4" s="27"/>
      <c r="K4" s="95"/>
      <c r="L4" s="95"/>
    </row>
    <row r="5" spans="1:12" ht="12.75">
      <c r="A5" s="25"/>
      <c r="B5" s="28" t="s">
        <v>54</v>
      </c>
      <c r="C5" s="8"/>
      <c r="D5" s="9"/>
      <c r="E5" s="9"/>
      <c r="F5" s="9"/>
      <c r="G5" s="71"/>
      <c r="H5" s="65"/>
      <c r="I5" s="29"/>
      <c r="J5" s="30"/>
      <c r="K5" s="96"/>
      <c r="L5" s="96"/>
    </row>
    <row r="6" spans="1:12" ht="12.75">
      <c r="A6" s="31" t="s">
        <v>55</v>
      </c>
      <c r="B6" s="32" t="s">
        <v>56</v>
      </c>
      <c r="C6" s="12" t="s">
        <v>57</v>
      </c>
      <c r="D6" s="13">
        <v>4746905464</v>
      </c>
      <c r="E6" s="13">
        <v>4890429216</v>
      </c>
      <c r="F6" s="13">
        <v>4561439108</v>
      </c>
      <c r="G6" s="72">
        <f>IF($D6=0,0,$F6/$D6)</f>
        <v>0.9609289973422568</v>
      </c>
      <c r="H6" s="73">
        <f>IF($E6=0,0,$F6/$E6)</f>
        <v>0.9327277640736228</v>
      </c>
      <c r="I6" s="33">
        <v>0</v>
      </c>
      <c r="J6" s="34">
        <v>328990108</v>
      </c>
      <c r="K6" s="97">
        <f>IF($E6=0,0,$I6/$E6)</f>
        <v>0</v>
      </c>
      <c r="L6" s="97">
        <f>IF($E6=0,0,$J6/$E6)</f>
        <v>0.06727223592637722</v>
      </c>
    </row>
    <row r="7" spans="1:12" ht="12.75">
      <c r="A7" s="31" t="s">
        <v>55</v>
      </c>
      <c r="B7" s="32" t="s">
        <v>58</v>
      </c>
      <c r="C7" s="12" t="s">
        <v>59</v>
      </c>
      <c r="D7" s="13">
        <v>8306387129</v>
      </c>
      <c r="E7" s="13">
        <v>8687899319</v>
      </c>
      <c r="F7" s="13">
        <v>7861364664</v>
      </c>
      <c r="G7" s="72">
        <f>IF($D7=0,0,$F7/$D7)</f>
        <v>0.9464240640258268</v>
      </c>
      <c r="H7" s="73">
        <f>IF($E7=0,0,$F7/$E7)</f>
        <v>0.9048636932068941</v>
      </c>
      <c r="I7" s="33">
        <v>0</v>
      </c>
      <c r="J7" s="34">
        <v>826534655</v>
      </c>
      <c r="K7" s="97">
        <f>IF($E7=0,0,$I7/$E7)</f>
        <v>0</v>
      </c>
      <c r="L7" s="97">
        <f>IF($E7=0,0,$J7/$E7)</f>
        <v>0.09513630679310592</v>
      </c>
    </row>
    <row r="8" spans="1:12" ht="12.75">
      <c r="A8" s="35"/>
      <c r="B8" s="36" t="s">
        <v>60</v>
      </c>
      <c r="C8" s="37"/>
      <c r="D8" s="20">
        <f>SUM(D6:D7)</f>
        <v>13053292593</v>
      </c>
      <c r="E8" s="20">
        <f>SUM(E6:E7)</f>
        <v>13578328535</v>
      </c>
      <c r="F8" s="20">
        <f>SUM(F6:F7)</f>
        <v>12422803772</v>
      </c>
      <c r="G8" s="74">
        <f aca="true" t="shared" si="0" ref="G8:G39">IF($D8=0,0,$F8/$D8)</f>
        <v>0.951698867047682</v>
      </c>
      <c r="H8" s="75">
        <f aca="true" t="shared" si="1" ref="H8:H39">IF($E8=0,0,$F8/$E8)</f>
        <v>0.9148993368350548</v>
      </c>
      <c r="I8" s="38">
        <f>SUM(I6:I7)</f>
        <v>0</v>
      </c>
      <c r="J8" s="39">
        <f>SUM(J6:J7)</f>
        <v>1155524763</v>
      </c>
      <c r="K8" s="77">
        <f aca="true" t="shared" si="2" ref="K8:K39">IF($E8=0,0,$I8/$E8)</f>
        <v>0</v>
      </c>
      <c r="L8" s="77">
        <f aca="true" t="shared" si="3" ref="L8:L39">IF($E8=0,0,$J8/$E8)</f>
        <v>0.08510066316494529</v>
      </c>
    </row>
    <row r="9" spans="1:12" ht="12.75">
      <c r="A9" s="31" t="s">
        <v>61</v>
      </c>
      <c r="B9" s="32" t="s">
        <v>62</v>
      </c>
      <c r="C9" s="12" t="s">
        <v>63</v>
      </c>
      <c r="D9" s="13">
        <v>223033917</v>
      </c>
      <c r="E9" s="13">
        <v>240334208</v>
      </c>
      <c r="F9" s="13">
        <v>216812090</v>
      </c>
      <c r="G9" s="72">
        <f t="shared" si="0"/>
        <v>0.9721036733619308</v>
      </c>
      <c r="H9" s="73">
        <f t="shared" si="1"/>
        <v>0.9021274657663382</v>
      </c>
      <c r="I9" s="33">
        <v>0</v>
      </c>
      <c r="J9" s="34">
        <v>23522118</v>
      </c>
      <c r="K9" s="97">
        <f t="shared" si="2"/>
        <v>0</v>
      </c>
      <c r="L9" s="97">
        <f t="shared" si="3"/>
        <v>0.09787253423366182</v>
      </c>
    </row>
    <row r="10" spans="1:12" ht="12.75">
      <c r="A10" s="31" t="s">
        <v>61</v>
      </c>
      <c r="B10" s="32" t="s">
        <v>64</v>
      </c>
      <c r="C10" s="12" t="s">
        <v>65</v>
      </c>
      <c r="D10" s="13">
        <v>199469142</v>
      </c>
      <c r="E10" s="13">
        <v>215449700</v>
      </c>
      <c r="F10" s="13">
        <v>203356172</v>
      </c>
      <c r="G10" s="72">
        <f t="shared" si="0"/>
        <v>1.0194868738142966</v>
      </c>
      <c r="H10" s="73">
        <f t="shared" si="1"/>
        <v>0.943868438897803</v>
      </c>
      <c r="I10" s="33">
        <v>0</v>
      </c>
      <c r="J10" s="34">
        <v>12093528</v>
      </c>
      <c r="K10" s="97">
        <f t="shared" si="2"/>
        <v>0</v>
      </c>
      <c r="L10" s="97">
        <f t="shared" si="3"/>
        <v>0.05613156110219694</v>
      </c>
    </row>
    <row r="11" spans="1:12" ht="12.75">
      <c r="A11" s="31" t="s">
        <v>61</v>
      </c>
      <c r="B11" s="32" t="s">
        <v>66</v>
      </c>
      <c r="C11" s="12" t="s">
        <v>67</v>
      </c>
      <c r="D11" s="13">
        <v>44262157</v>
      </c>
      <c r="E11" s="13">
        <v>47842243</v>
      </c>
      <c r="F11" s="13">
        <v>51007575</v>
      </c>
      <c r="G11" s="72">
        <f t="shared" si="0"/>
        <v>1.1523969561628007</v>
      </c>
      <c r="H11" s="73">
        <f t="shared" si="1"/>
        <v>1.0661618645262931</v>
      </c>
      <c r="I11" s="33">
        <v>-3165332</v>
      </c>
      <c r="J11" s="34">
        <v>0</v>
      </c>
      <c r="K11" s="97">
        <f t="shared" si="2"/>
        <v>-0.06616186452629322</v>
      </c>
      <c r="L11" s="97">
        <f t="shared" si="3"/>
        <v>0</v>
      </c>
    </row>
    <row r="12" spans="1:12" ht="12.75">
      <c r="A12" s="31" t="s">
        <v>61</v>
      </c>
      <c r="B12" s="32" t="s">
        <v>68</v>
      </c>
      <c r="C12" s="12" t="s">
        <v>69</v>
      </c>
      <c r="D12" s="13">
        <v>382010412</v>
      </c>
      <c r="E12" s="13">
        <v>382010412</v>
      </c>
      <c r="F12" s="13">
        <v>319674163</v>
      </c>
      <c r="G12" s="72">
        <f t="shared" si="0"/>
        <v>0.8368205498021871</v>
      </c>
      <c r="H12" s="73">
        <f t="shared" si="1"/>
        <v>0.8368205498021871</v>
      </c>
      <c r="I12" s="33">
        <v>0</v>
      </c>
      <c r="J12" s="34">
        <v>62336249</v>
      </c>
      <c r="K12" s="97">
        <f t="shared" si="2"/>
        <v>0</v>
      </c>
      <c r="L12" s="97">
        <f t="shared" si="3"/>
        <v>0.16317945019781294</v>
      </c>
    </row>
    <row r="13" spans="1:12" ht="12.75">
      <c r="A13" s="31" t="s">
        <v>61</v>
      </c>
      <c r="B13" s="32" t="s">
        <v>70</v>
      </c>
      <c r="C13" s="12" t="s">
        <v>71</v>
      </c>
      <c r="D13" s="13">
        <v>235004000</v>
      </c>
      <c r="E13" s="13">
        <v>235004000</v>
      </c>
      <c r="F13" s="13">
        <v>342438999</v>
      </c>
      <c r="G13" s="72">
        <f t="shared" si="0"/>
        <v>1.4571624270225187</v>
      </c>
      <c r="H13" s="73">
        <f t="shared" si="1"/>
        <v>1.4571624270225187</v>
      </c>
      <c r="I13" s="33">
        <v>-107434999</v>
      </c>
      <c r="J13" s="34">
        <v>0</v>
      </c>
      <c r="K13" s="97">
        <f t="shared" si="2"/>
        <v>-0.45716242702251875</v>
      </c>
      <c r="L13" s="97">
        <f t="shared" si="3"/>
        <v>0</v>
      </c>
    </row>
    <row r="14" spans="1:12" ht="12.75">
      <c r="A14" s="31" t="s">
        <v>61</v>
      </c>
      <c r="B14" s="32" t="s">
        <v>72</v>
      </c>
      <c r="C14" s="12" t="s">
        <v>73</v>
      </c>
      <c r="D14" s="13">
        <v>145491534</v>
      </c>
      <c r="E14" s="13">
        <v>142172505</v>
      </c>
      <c r="F14" s="13">
        <v>100083983</v>
      </c>
      <c r="G14" s="72">
        <f t="shared" si="0"/>
        <v>0.6879024521110624</v>
      </c>
      <c r="H14" s="73">
        <f t="shared" si="1"/>
        <v>0.7039615922924056</v>
      </c>
      <c r="I14" s="33">
        <v>0</v>
      </c>
      <c r="J14" s="34">
        <v>42088522</v>
      </c>
      <c r="K14" s="97">
        <f t="shared" si="2"/>
        <v>0</v>
      </c>
      <c r="L14" s="97">
        <f t="shared" si="3"/>
        <v>0.2960384077075944</v>
      </c>
    </row>
    <row r="15" spans="1:12" ht="12.75">
      <c r="A15" s="31" t="s">
        <v>61</v>
      </c>
      <c r="B15" s="32" t="s">
        <v>74</v>
      </c>
      <c r="C15" s="12" t="s">
        <v>75</v>
      </c>
      <c r="D15" s="13">
        <v>71694483</v>
      </c>
      <c r="E15" s="13">
        <v>75223474</v>
      </c>
      <c r="F15" s="13">
        <v>56241450</v>
      </c>
      <c r="G15" s="72">
        <f t="shared" si="0"/>
        <v>0.7844599423361488</v>
      </c>
      <c r="H15" s="73">
        <f t="shared" si="1"/>
        <v>0.7476582376400218</v>
      </c>
      <c r="I15" s="33">
        <v>0</v>
      </c>
      <c r="J15" s="34">
        <v>18982024</v>
      </c>
      <c r="K15" s="97">
        <f t="shared" si="2"/>
        <v>0</v>
      </c>
      <c r="L15" s="97">
        <f t="shared" si="3"/>
        <v>0.25234176235997824</v>
      </c>
    </row>
    <row r="16" spans="1:12" ht="12.75">
      <c r="A16" s="31" t="s">
        <v>61</v>
      </c>
      <c r="B16" s="32" t="s">
        <v>76</v>
      </c>
      <c r="C16" s="12" t="s">
        <v>77</v>
      </c>
      <c r="D16" s="13">
        <v>696535225</v>
      </c>
      <c r="E16" s="13">
        <v>697644190</v>
      </c>
      <c r="F16" s="13">
        <v>503707262</v>
      </c>
      <c r="G16" s="72">
        <f t="shared" si="0"/>
        <v>0.7231612184437621</v>
      </c>
      <c r="H16" s="73">
        <f t="shared" si="1"/>
        <v>0.7220116919485848</v>
      </c>
      <c r="I16" s="33">
        <v>0</v>
      </c>
      <c r="J16" s="34">
        <v>193936928</v>
      </c>
      <c r="K16" s="97">
        <f t="shared" si="2"/>
        <v>0</v>
      </c>
      <c r="L16" s="97">
        <f t="shared" si="3"/>
        <v>0.27798830805141517</v>
      </c>
    </row>
    <row r="17" spans="1:12" ht="12.75">
      <c r="A17" s="31" t="s">
        <v>61</v>
      </c>
      <c r="B17" s="32" t="s">
        <v>78</v>
      </c>
      <c r="C17" s="12" t="s">
        <v>79</v>
      </c>
      <c r="D17" s="13">
        <v>92913493</v>
      </c>
      <c r="E17" s="13">
        <v>126049753</v>
      </c>
      <c r="F17" s="13">
        <v>92631123</v>
      </c>
      <c r="G17" s="72">
        <f t="shared" si="0"/>
        <v>0.9969609365563299</v>
      </c>
      <c r="H17" s="73">
        <f t="shared" si="1"/>
        <v>0.7348774654084408</v>
      </c>
      <c r="I17" s="33">
        <v>0</v>
      </c>
      <c r="J17" s="34">
        <v>33418630</v>
      </c>
      <c r="K17" s="97">
        <f t="shared" si="2"/>
        <v>0</v>
      </c>
      <c r="L17" s="97">
        <f t="shared" si="3"/>
        <v>0.26512253459155927</v>
      </c>
    </row>
    <row r="18" spans="1:12" ht="12.75">
      <c r="A18" s="31" t="s">
        <v>50</v>
      </c>
      <c r="B18" s="32" t="s">
        <v>80</v>
      </c>
      <c r="C18" s="12" t="s">
        <v>81</v>
      </c>
      <c r="D18" s="13">
        <v>153708200</v>
      </c>
      <c r="E18" s="13">
        <v>162788450</v>
      </c>
      <c r="F18" s="13">
        <v>112866218</v>
      </c>
      <c r="G18" s="72">
        <f t="shared" si="0"/>
        <v>0.7342888538152161</v>
      </c>
      <c r="H18" s="73">
        <f t="shared" si="1"/>
        <v>0.6933306263435766</v>
      </c>
      <c r="I18" s="33">
        <v>0</v>
      </c>
      <c r="J18" s="34">
        <v>49922232</v>
      </c>
      <c r="K18" s="97">
        <f t="shared" si="2"/>
        <v>0</v>
      </c>
      <c r="L18" s="97">
        <f t="shared" si="3"/>
        <v>0.30666937365642344</v>
      </c>
    </row>
    <row r="19" spans="1:12" ht="12.75">
      <c r="A19" s="35"/>
      <c r="B19" s="36" t="s">
        <v>82</v>
      </c>
      <c r="C19" s="37"/>
      <c r="D19" s="20">
        <f>SUM(D9:D18)</f>
        <v>2244122563</v>
      </c>
      <c r="E19" s="20">
        <f>SUM(E9:E18)</f>
        <v>2324518935</v>
      </c>
      <c r="F19" s="20">
        <f>SUM(F9:F18)</f>
        <v>1998819035</v>
      </c>
      <c r="G19" s="74">
        <f t="shared" si="0"/>
        <v>0.8906906725842674</v>
      </c>
      <c r="H19" s="75">
        <f t="shared" si="1"/>
        <v>0.859885030362207</v>
      </c>
      <c r="I19" s="38">
        <f>SUM(I9:I18)</f>
        <v>-110600331</v>
      </c>
      <c r="J19" s="39">
        <f>SUM(J9:J18)</f>
        <v>436300231</v>
      </c>
      <c r="K19" s="77">
        <f t="shared" si="2"/>
        <v>-0.047579879576244447</v>
      </c>
      <c r="L19" s="77">
        <f t="shared" si="3"/>
        <v>0.18769484921403748</v>
      </c>
    </row>
    <row r="20" spans="1:12" ht="12.75">
      <c r="A20" s="31" t="s">
        <v>61</v>
      </c>
      <c r="B20" s="32" t="s">
        <v>83</v>
      </c>
      <c r="C20" s="12" t="s">
        <v>84</v>
      </c>
      <c r="D20" s="13">
        <v>214592703</v>
      </c>
      <c r="E20" s="13">
        <v>214592703</v>
      </c>
      <c r="F20" s="13">
        <v>157819239</v>
      </c>
      <c r="G20" s="72">
        <f t="shared" si="0"/>
        <v>0.7354361858240818</v>
      </c>
      <c r="H20" s="73">
        <f t="shared" si="1"/>
        <v>0.7354361858240818</v>
      </c>
      <c r="I20" s="33">
        <v>0</v>
      </c>
      <c r="J20" s="34">
        <v>56773464</v>
      </c>
      <c r="K20" s="97">
        <f t="shared" si="2"/>
        <v>0</v>
      </c>
      <c r="L20" s="97">
        <f t="shared" si="3"/>
        <v>0.2645638141759182</v>
      </c>
    </row>
    <row r="21" spans="1:12" ht="12.75">
      <c r="A21" s="31" t="s">
        <v>61</v>
      </c>
      <c r="B21" s="32" t="s">
        <v>85</v>
      </c>
      <c r="C21" s="12" t="s">
        <v>86</v>
      </c>
      <c r="D21" s="13">
        <v>252082990</v>
      </c>
      <c r="E21" s="13">
        <v>266785235</v>
      </c>
      <c r="F21" s="13">
        <v>197616721</v>
      </c>
      <c r="G21" s="72">
        <f t="shared" si="0"/>
        <v>0.7839351675414513</v>
      </c>
      <c r="H21" s="73">
        <f t="shared" si="1"/>
        <v>0.7407333505544264</v>
      </c>
      <c r="I21" s="33">
        <v>0</v>
      </c>
      <c r="J21" s="34">
        <v>69168514</v>
      </c>
      <c r="K21" s="97">
        <f t="shared" si="2"/>
        <v>0</v>
      </c>
      <c r="L21" s="97">
        <f t="shared" si="3"/>
        <v>0.2592666494455737</v>
      </c>
    </row>
    <row r="22" spans="1:12" ht="12.75">
      <c r="A22" s="31" t="s">
        <v>61</v>
      </c>
      <c r="B22" s="32" t="s">
        <v>87</v>
      </c>
      <c r="C22" s="12" t="s">
        <v>88</v>
      </c>
      <c r="D22" s="13">
        <v>98451053</v>
      </c>
      <c r="E22" s="13">
        <v>106574609</v>
      </c>
      <c r="F22" s="13">
        <v>60730442</v>
      </c>
      <c r="G22" s="72">
        <f t="shared" si="0"/>
        <v>0.6168592427345597</v>
      </c>
      <c r="H22" s="73">
        <f t="shared" si="1"/>
        <v>0.5698396885509568</v>
      </c>
      <c r="I22" s="33">
        <v>0</v>
      </c>
      <c r="J22" s="34">
        <v>45844167</v>
      </c>
      <c r="K22" s="97">
        <f t="shared" si="2"/>
        <v>0</v>
      </c>
      <c r="L22" s="97">
        <f t="shared" si="3"/>
        <v>0.43016031144904315</v>
      </c>
    </row>
    <row r="23" spans="1:12" ht="12.75">
      <c r="A23" s="31" t="s">
        <v>61</v>
      </c>
      <c r="B23" s="32" t="s">
        <v>89</v>
      </c>
      <c r="C23" s="12" t="s">
        <v>90</v>
      </c>
      <c r="D23" s="13">
        <v>214090476</v>
      </c>
      <c r="E23" s="13">
        <v>215844704</v>
      </c>
      <c r="F23" s="13">
        <v>209379586</v>
      </c>
      <c r="G23" s="72">
        <f t="shared" si="0"/>
        <v>0.9779957983745152</v>
      </c>
      <c r="H23" s="73">
        <f t="shared" si="1"/>
        <v>0.9700473633117261</v>
      </c>
      <c r="I23" s="33">
        <v>0</v>
      </c>
      <c r="J23" s="34">
        <v>6465118</v>
      </c>
      <c r="K23" s="97">
        <f t="shared" si="2"/>
        <v>0</v>
      </c>
      <c r="L23" s="97">
        <f t="shared" si="3"/>
        <v>0.029952636688273807</v>
      </c>
    </row>
    <row r="24" spans="1:12" ht="12.75">
      <c r="A24" s="31" t="s">
        <v>61</v>
      </c>
      <c r="B24" s="32" t="s">
        <v>91</v>
      </c>
      <c r="C24" s="12" t="s">
        <v>92</v>
      </c>
      <c r="D24" s="13">
        <v>106159636</v>
      </c>
      <c r="E24" s="13">
        <v>101580698</v>
      </c>
      <c r="F24" s="13">
        <v>75595553</v>
      </c>
      <c r="G24" s="72">
        <f t="shared" si="0"/>
        <v>0.7120931820075194</v>
      </c>
      <c r="H24" s="73">
        <f t="shared" si="1"/>
        <v>0.7441921003535534</v>
      </c>
      <c r="I24" s="33">
        <v>0</v>
      </c>
      <c r="J24" s="34">
        <v>25985145</v>
      </c>
      <c r="K24" s="97">
        <f t="shared" si="2"/>
        <v>0</v>
      </c>
      <c r="L24" s="97">
        <f t="shared" si="3"/>
        <v>0.2558078996464466</v>
      </c>
    </row>
    <row r="25" spans="1:12" ht="12.75">
      <c r="A25" s="31" t="s">
        <v>61</v>
      </c>
      <c r="B25" s="32" t="s">
        <v>93</v>
      </c>
      <c r="C25" s="12" t="s">
        <v>94</v>
      </c>
      <c r="D25" s="13">
        <v>208547582</v>
      </c>
      <c r="E25" s="13">
        <v>185393754</v>
      </c>
      <c r="F25" s="13">
        <v>170958528</v>
      </c>
      <c r="G25" s="72">
        <f t="shared" si="0"/>
        <v>0.8197579006214515</v>
      </c>
      <c r="H25" s="73">
        <f t="shared" si="1"/>
        <v>0.9221374739517924</v>
      </c>
      <c r="I25" s="33">
        <v>0</v>
      </c>
      <c r="J25" s="34">
        <v>14435226</v>
      </c>
      <c r="K25" s="97">
        <f t="shared" si="2"/>
        <v>0</v>
      </c>
      <c r="L25" s="97">
        <f t="shared" si="3"/>
        <v>0.07786252604820765</v>
      </c>
    </row>
    <row r="26" spans="1:12" ht="12.75">
      <c r="A26" s="31" t="s">
        <v>61</v>
      </c>
      <c r="B26" s="32" t="s">
        <v>95</v>
      </c>
      <c r="C26" s="12" t="s">
        <v>96</v>
      </c>
      <c r="D26" s="13">
        <v>83237044</v>
      </c>
      <c r="E26" s="13">
        <v>84546931</v>
      </c>
      <c r="F26" s="13">
        <v>49842738</v>
      </c>
      <c r="G26" s="72">
        <f t="shared" si="0"/>
        <v>0.5988047581314877</v>
      </c>
      <c r="H26" s="73">
        <f t="shared" si="1"/>
        <v>0.5895274661122827</v>
      </c>
      <c r="I26" s="33">
        <v>0</v>
      </c>
      <c r="J26" s="34">
        <v>34704193</v>
      </c>
      <c r="K26" s="97">
        <f t="shared" si="2"/>
        <v>0</v>
      </c>
      <c r="L26" s="97">
        <f t="shared" si="3"/>
        <v>0.4104725338877173</v>
      </c>
    </row>
    <row r="27" spans="1:12" ht="12.75">
      <c r="A27" s="31" t="s">
        <v>50</v>
      </c>
      <c r="B27" s="32" t="s">
        <v>97</v>
      </c>
      <c r="C27" s="12" t="s">
        <v>98</v>
      </c>
      <c r="D27" s="13">
        <v>1357686998</v>
      </c>
      <c r="E27" s="13">
        <v>1353748693</v>
      </c>
      <c r="F27" s="13">
        <v>1308444397</v>
      </c>
      <c r="G27" s="72">
        <f t="shared" si="0"/>
        <v>0.9637305203095125</v>
      </c>
      <c r="H27" s="73">
        <f t="shared" si="1"/>
        <v>0.9665341904045701</v>
      </c>
      <c r="I27" s="33">
        <v>0</v>
      </c>
      <c r="J27" s="34">
        <v>45304296</v>
      </c>
      <c r="K27" s="97">
        <f t="shared" si="2"/>
        <v>0</v>
      </c>
      <c r="L27" s="97">
        <f t="shared" si="3"/>
        <v>0.033465809595429837</v>
      </c>
    </row>
    <row r="28" spans="1:12" ht="12.75">
      <c r="A28" s="35"/>
      <c r="B28" s="36" t="s">
        <v>99</v>
      </c>
      <c r="C28" s="37"/>
      <c r="D28" s="20">
        <f>SUM(D20:D27)</f>
        <v>2534848482</v>
      </c>
      <c r="E28" s="20">
        <f>SUM(E20:E27)</f>
        <v>2529067327</v>
      </c>
      <c r="F28" s="20">
        <f>SUM(F20:F27)</f>
        <v>2230387204</v>
      </c>
      <c r="G28" s="74">
        <f t="shared" si="0"/>
        <v>0.8798897527161941</v>
      </c>
      <c r="H28" s="75">
        <f t="shared" si="1"/>
        <v>0.881901078784527</v>
      </c>
      <c r="I28" s="38">
        <f>SUM(I20:I27)</f>
        <v>0</v>
      </c>
      <c r="J28" s="39">
        <f>SUM(J20:J27)</f>
        <v>298680123</v>
      </c>
      <c r="K28" s="77">
        <f t="shared" si="2"/>
        <v>0</v>
      </c>
      <c r="L28" s="77">
        <f t="shared" si="3"/>
        <v>0.11809892121547304</v>
      </c>
    </row>
    <row r="29" spans="1:12" ht="12.75">
      <c r="A29" s="31" t="s">
        <v>61</v>
      </c>
      <c r="B29" s="32" t="s">
        <v>100</v>
      </c>
      <c r="C29" s="12" t="s">
        <v>101</v>
      </c>
      <c r="D29" s="13">
        <v>232178521</v>
      </c>
      <c r="E29" s="13">
        <v>232178521</v>
      </c>
      <c r="F29" s="13">
        <v>143880902</v>
      </c>
      <c r="G29" s="72">
        <f t="shared" si="0"/>
        <v>0.6196994510099407</v>
      </c>
      <c r="H29" s="73">
        <f t="shared" si="1"/>
        <v>0.6196994510099407</v>
      </c>
      <c r="I29" s="33">
        <v>0</v>
      </c>
      <c r="J29" s="34">
        <v>88297619</v>
      </c>
      <c r="K29" s="97">
        <f t="shared" si="2"/>
        <v>0</v>
      </c>
      <c r="L29" s="97">
        <f t="shared" si="3"/>
        <v>0.3803005489900593</v>
      </c>
    </row>
    <row r="30" spans="1:12" ht="12.75">
      <c r="A30" s="31" t="s">
        <v>61</v>
      </c>
      <c r="B30" s="32" t="s">
        <v>102</v>
      </c>
      <c r="C30" s="12" t="s">
        <v>103</v>
      </c>
      <c r="D30" s="13">
        <v>103357971</v>
      </c>
      <c r="E30" s="13">
        <v>103357971</v>
      </c>
      <c r="F30" s="13">
        <v>52938580</v>
      </c>
      <c r="G30" s="72">
        <f t="shared" si="0"/>
        <v>0.5121867185260438</v>
      </c>
      <c r="H30" s="73">
        <f t="shared" si="1"/>
        <v>0.5121867185260438</v>
      </c>
      <c r="I30" s="33">
        <v>0</v>
      </c>
      <c r="J30" s="34">
        <v>50419391</v>
      </c>
      <c r="K30" s="97">
        <f t="shared" si="2"/>
        <v>0</v>
      </c>
      <c r="L30" s="97">
        <f t="shared" si="3"/>
        <v>0.4878132814739562</v>
      </c>
    </row>
    <row r="31" spans="1:12" ht="12.75">
      <c r="A31" s="31" t="s">
        <v>61</v>
      </c>
      <c r="B31" s="32" t="s">
        <v>104</v>
      </c>
      <c r="C31" s="12" t="s">
        <v>105</v>
      </c>
      <c r="D31" s="13">
        <v>67709059</v>
      </c>
      <c r="E31" s="13">
        <v>67709059</v>
      </c>
      <c r="F31" s="13">
        <v>28294017</v>
      </c>
      <c r="G31" s="72">
        <f t="shared" si="0"/>
        <v>0.4178763878552795</v>
      </c>
      <c r="H31" s="73">
        <f t="shared" si="1"/>
        <v>0.4178763878552795</v>
      </c>
      <c r="I31" s="33">
        <v>0</v>
      </c>
      <c r="J31" s="34">
        <v>39415042</v>
      </c>
      <c r="K31" s="97">
        <f t="shared" si="2"/>
        <v>0</v>
      </c>
      <c r="L31" s="97">
        <f t="shared" si="3"/>
        <v>0.5821236121447205</v>
      </c>
    </row>
    <row r="32" spans="1:12" ht="12.75">
      <c r="A32" s="31" t="s">
        <v>61</v>
      </c>
      <c r="B32" s="32" t="s">
        <v>106</v>
      </c>
      <c r="C32" s="12" t="s">
        <v>107</v>
      </c>
      <c r="D32" s="13">
        <v>456212243</v>
      </c>
      <c r="E32" s="13">
        <v>480931577</v>
      </c>
      <c r="F32" s="13">
        <v>346182564</v>
      </c>
      <c r="G32" s="72">
        <f t="shared" si="0"/>
        <v>0.7588191007841936</v>
      </c>
      <c r="H32" s="73">
        <f t="shared" si="1"/>
        <v>0.7198166653132864</v>
      </c>
      <c r="I32" s="33">
        <v>0</v>
      </c>
      <c r="J32" s="34">
        <v>134749013</v>
      </c>
      <c r="K32" s="97">
        <f t="shared" si="2"/>
        <v>0</v>
      </c>
      <c r="L32" s="97">
        <f t="shared" si="3"/>
        <v>0.28018333468671364</v>
      </c>
    </row>
    <row r="33" spans="1:12" ht="12.75">
      <c r="A33" s="31" t="s">
        <v>61</v>
      </c>
      <c r="B33" s="32" t="s">
        <v>108</v>
      </c>
      <c r="C33" s="12" t="s">
        <v>109</v>
      </c>
      <c r="D33" s="13">
        <v>178273892</v>
      </c>
      <c r="E33" s="13">
        <v>178273892</v>
      </c>
      <c r="F33" s="13">
        <v>123464835</v>
      </c>
      <c r="G33" s="72">
        <f t="shared" si="0"/>
        <v>0.6925570178273777</v>
      </c>
      <c r="H33" s="73">
        <f t="shared" si="1"/>
        <v>0.6925570178273777</v>
      </c>
      <c r="I33" s="33">
        <v>0</v>
      </c>
      <c r="J33" s="34">
        <v>54809057</v>
      </c>
      <c r="K33" s="97">
        <f t="shared" si="2"/>
        <v>0</v>
      </c>
      <c r="L33" s="97">
        <f t="shared" si="3"/>
        <v>0.30744298217262234</v>
      </c>
    </row>
    <row r="34" spans="1:12" ht="12.75">
      <c r="A34" s="31" t="s">
        <v>61</v>
      </c>
      <c r="B34" s="32" t="s">
        <v>110</v>
      </c>
      <c r="C34" s="12" t="s">
        <v>111</v>
      </c>
      <c r="D34" s="13">
        <v>199454774</v>
      </c>
      <c r="E34" s="13">
        <v>202968751</v>
      </c>
      <c r="F34" s="13">
        <v>172850479</v>
      </c>
      <c r="G34" s="72">
        <f t="shared" si="0"/>
        <v>0.8666148998770017</v>
      </c>
      <c r="H34" s="73">
        <f t="shared" si="1"/>
        <v>0.8516112857195441</v>
      </c>
      <c r="I34" s="33">
        <v>0</v>
      </c>
      <c r="J34" s="34">
        <v>30118272</v>
      </c>
      <c r="K34" s="97">
        <f t="shared" si="2"/>
        <v>0</v>
      </c>
      <c r="L34" s="97">
        <f t="shared" si="3"/>
        <v>0.1483887142804559</v>
      </c>
    </row>
    <row r="35" spans="1:12" ht="12.75">
      <c r="A35" s="31" t="s">
        <v>61</v>
      </c>
      <c r="B35" s="32" t="s">
        <v>112</v>
      </c>
      <c r="C35" s="12" t="s">
        <v>113</v>
      </c>
      <c r="D35" s="13">
        <v>173779895</v>
      </c>
      <c r="E35" s="13">
        <v>173779895</v>
      </c>
      <c r="F35" s="13">
        <v>114016250</v>
      </c>
      <c r="G35" s="72">
        <f t="shared" si="0"/>
        <v>0.6560957468641583</v>
      </c>
      <c r="H35" s="73">
        <f t="shared" si="1"/>
        <v>0.6560957468641583</v>
      </c>
      <c r="I35" s="33">
        <v>0</v>
      </c>
      <c r="J35" s="34">
        <v>59763645</v>
      </c>
      <c r="K35" s="97">
        <f t="shared" si="2"/>
        <v>0</v>
      </c>
      <c r="L35" s="97">
        <f t="shared" si="3"/>
        <v>0.3439042531358418</v>
      </c>
    </row>
    <row r="36" spans="1:12" ht="12.75">
      <c r="A36" s="31" t="s">
        <v>61</v>
      </c>
      <c r="B36" s="32" t="s">
        <v>114</v>
      </c>
      <c r="C36" s="12" t="s">
        <v>115</v>
      </c>
      <c r="D36" s="13">
        <v>106383</v>
      </c>
      <c r="E36" s="13">
        <v>106383</v>
      </c>
      <c r="F36" s="13">
        <v>76587126</v>
      </c>
      <c r="G36" s="72">
        <f t="shared" si="0"/>
        <v>719.9188404162319</v>
      </c>
      <c r="H36" s="73">
        <f t="shared" si="1"/>
        <v>719.9188404162319</v>
      </c>
      <c r="I36" s="33">
        <v>-76480743</v>
      </c>
      <c r="J36" s="34">
        <v>0</v>
      </c>
      <c r="K36" s="97">
        <f t="shared" si="2"/>
        <v>-718.9188404162319</v>
      </c>
      <c r="L36" s="97">
        <f t="shared" si="3"/>
        <v>0</v>
      </c>
    </row>
    <row r="37" spans="1:12" ht="12.75">
      <c r="A37" s="31" t="s">
        <v>50</v>
      </c>
      <c r="B37" s="32" t="s">
        <v>116</v>
      </c>
      <c r="C37" s="12" t="s">
        <v>117</v>
      </c>
      <c r="D37" s="13">
        <v>1189542485</v>
      </c>
      <c r="E37" s="13">
        <v>1189542485</v>
      </c>
      <c r="F37" s="13">
        <v>538207934</v>
      </c>
      <c r="G37" s="72">
        <f t="shared" si="0"/>
        <v>0.4524495264244387</v>
      </c>
      <c r="H37" s="73">
        <f t="shared" si="1"/>
        <v>0.4524495264244387</v>
      </c>
      <c r="I37" s="33">
        <v>0</v>
      </c>
      <c r="J37" s="34">
        <v>651334551</v>
      </c>
      <c r="K37" s="97">
        <f t="shared" si="2"/>
        <v>0</v>
      </c>
      <c r="L37" s="97">
        <f t="shared" si="3"/>
        <v>0.5475504735755613</v>
      </c>
    </row>
    <row r="38" spans="1:12" ht="12.75">
      <c r="A38" s="35"/>
      <c r="B38" s="36" t="s">
        <v>118</v>
      </c>
      <c r="C38" s="37"/>
      <c r="D38" s="20">
        <f>SUM(D29:D37)</f>
        <v>2600615223</v>
      </c>
      <c r="E38" s="20">
        <f>SUM(E29:E37)</f>
        <v>2628848534</v>
      </c>
      <c r="F38" s="20">
        <f>SUM(F29:F37)</f>
        <v>1596422687</v>
      </c>
      <c r="G38" s="74">
        <f t="shared" si="0"/>
        <v>0.6138634707976559</v>
      </c>
      <c r="H38" s="75">
        <f t="shared" si="1"/>
        <v>0.6072706990733</v>
      </c>
      <c r="I38" s="38">
        <f>SUM(I29:I37)</f>
        <v>-76480743</v>
      </c>
      <c r="J38" s="39">
        <f>SUM(J29:J37)</f>
        <v>1108906590</v>
      </c>
      <c r="K38" s="77">
        <f t="shared" si="2"/>
        <v>-0.029092867851016325</v>
      </c>
      <c r="L38" s="77">
        <f t="shared" si="3"/>
        <v>0.4218221687777163</v>
      </c>
    </row>
    <row r="39" spans="1:12" ht="12.75">
      <c r="A39" s="31" t="s">
        <v>61</v>
      </c>
      <c r="B39" s="32" t="s">
        <v>119</v>
      </c>
      <c r="C39" s="12" t="s">
        <v>120</v>
      </c>
      <c r="D39" s="13">
        <v>194430761</v>
      </c>
      <c r="E39" s="13">
        <v>197266092</v>
      </c>
      <c r="F39" s="13">
        <v>143341592</v>
      </c>
      <c r="G39" s="72">
        <f t="shared" si="0"/>
        <v>0.7372372111427368</v>
      </c>
      <c r="H39" s="73">
        <f t="shared" si="1"/>
        <v>0.7266408055571963</v>
      </c>
      <c r="I39" s="33">
        <v>0</v>
      </c>
      <c r="J39" s="34">
        <v>53924500</v>
      </c>
      <c r="K39" s="97">
        <f t="shared" si="2"/>
        <v>0</v>
      </c>
      <c r="L39" s="97">
        <f t="shared" si="3"/>
        <v>0.2733591944428037</v>
      </c>
    </row>
    <row r="40" spans="1:12" ht="12.75">
      <c r="A40" s="31" t="s">
        <v>61</v>
      </c>
      <c r="B40" s="32" t="s">
        <v>121</v>
      </c>
      <c r="C40" s="12" t="s">
        <v>122</v>
      </c>
      <c r="D40" s="13">
        <v>189580240</v>
      </c>
      <c r="E40" s="13">
        <v>189054435</v>
      </c>
      <c r="F40" s="13">
        <v>163135350</v>
      </c>
      <c r="G40" s="72">
        <f aca="true" t="shared" si="4" ref="G40:G58">IF($D40=0,0,$F40/$D40)</f>
        <v>0.8605081943139221</v>
      </c>
      <c r="H40" s="73">
        <f aca="true" t="shared" si="5" ref="H40:H58">IF($E40=0,0,$F40/$E40)</f>
        <v>0.8629014706795956</v>
      </c>
      <c r="I40" s="33">
        <v>0</v>
      </c>
      <c r="J40" s="34">
        <v>25919085</v>
      </c>
      <c r="K40" s="97">
        <f aca="true" t="shared" si="6" ref="K40:K58">IF($E40=0,0,$I40/$E40)</f>
        <v>0</v>
      </c>
      <c r="L40" s="97">
        <f aca="true" t="shared" si="7" ref="L40:L58">IF($E40=0,0,$J40/$E40)</f>
        <v>0.13709852932040448</v>
      </c>
    </row>
    <row r="41" spans="1:12" ht="12.75">
      <c r="A41" s="31" t="s">
        <v>61</v>
      </c>
      <c r="B41" s="32" t="s">
        <v>123</v>
      </c>
      <c r="C41" s="12" t="s">
        <v>124</v>
      </c>
      <c r="D41" s="13">
        <v>129729620</v>
      </c>
      <c r="E41" s="13">
        <v>132161950</v>
      </c>
      <c r="F41" s="13">
        <v>113751608</v>
      </c>
      <c r="G41" s="72">
        <f t="shared" si="4"/>
        <v>0.8768360533238284</v>
      </c>
      <c r="H41" s="73">
        <f t="shared" si="5"/>
        <v>0.8606986201399117</v>
      </c>
      <c r="I41" s="33">
        <v>0</v>
      </c>
      <c r="J41" s="34">
        <v>18410342</v>
      </c>
      <c r="K41" s="97">
        <f t="shared" si="6"/>
        <v>0</v>
      </c>
      <c r="L41" s="97">
        <f t="shared" si="7"/>
        <v>0.13930137986008834</v>
      </c>
    </row>
    <row r="42" spans="1:12" ht="12.75">
      <c r="A42" s="31" t="s">
        <v>61</v>
      </c>
      <c r="B42" s="32" t="s">
        <v>125</v>
      </c>
      <c r="C42" s="12" t="s">
        <v>126</v>
      </c>
      <c r="D42" s="13">
        <v>122120530</v>
      </c>
      <c r="E42" s="13">
        <v>122120530</v>
      </c>
      <c r="F42" s="13">
        <v>56559671</v>
      </c>
      <c r="G42" s="72">
        <f t="shared" si="4"/>
        <v>0.463146294894069</v>
      </c>
      <c r="H42" s="73">
        <f t="shared" si="5"/>
        <v>0.463146294894069</v>
      </c>
      <c r="I42" s="33">
        <v>0</v>
      </c>
      <c r="J42" s="34">
        <v>65560859</v>
      </c>
      <c r="K42" s="97">
        <f t="shared" si="6"/>
        <v>0</v>
      </c>
      <c r="L42" s="97">
        <f t="shared" si="7"/>
        <v>0.536853705105931</v>
      </c>
    </row>
    <row r="43" spans="1:12" ht="12.75">
      <c r="A43" s="31" t="s">
        <v>50</v>
      </c>
      <c r="B43" s="32" t="s">
        <v>127</v>
      </c>
      <c r="C43" s="12" t="s">
        <v>128</v>
      </c>
      <c r="D43" s="13">
        <v>478908419</v>
      </c>
      <c r="E43" s="13">
        <v>509602709</v>
      </c>
      <c r="F43" s="13">
        <v>376956835</v>
      </c>
      <c r="G43" s="72">
        <f t="shared" si="4"/>
        <v>0.7871167430865316</v>
      </c>
      <c r="H43" s="73">
        <f t="shared" si="5"/>
        <v>0.7397072824430374</v>
      </c>
      <c r="I43" s="33">
        <v>0</v>
      </c>
      <c r="J43" s="34">
        <v>132645874</v>
      </c>
      <c r="K43" s="97">
        <f t="shared" si="6"/>
        <v>0</v>
      </c>
      <c r="L43" s="97">
        <f t="shared" si="7"/>
        <v>0.2602927175569626</v>
      </c>
    </row>
    <row r="44" spans="1:12" ht="12.75">
      <c r="A44" s="35"/>
      <c r="B44" s="36" t="s">
        <v>129</v>
      </c>
      <c r="C44" s="37"/>
      <c r="D44" s="20">
        <f>SUM(D39:D43)</f>
        <v>1114769570</v>
      </c>
      <c r="E44" s="2">
        <f>SUM(E39:E43)</f>
        <v>1150205716</v>
      </c>
      <c r="F44" s="20">
        <f>SUM(F39:F43)</f>
        <v>853745056</v>
      </c>
      <c r="G44" s="74">
        <f t="shared" si="4"/>
        <v>0.7658489063349657</v>
      </c>
      <c r="H44" s="75">
        <f t="shared" si="5"/>
        <v>0.7422542281992972</v>
      </c>
      <c r="I44" s="38">
        <f>SUM(I39:I43)</f>
        <v>0</v>
      </c>
      <c r="J44" s="39">
        <f>SUM(J39:J43)</f>
        <v>296460660</v>
      </c>
      <c r="K44" s="77">
        <f t="shared" si="6"/>
        <v>0</v>
      </c>
      <c r="L44" s="77">
        <f t="shared" si="7"/>
        <v>0.25774577180070285</v>
      </c>
    </row>
    <row r="45" spans="1:12" ht="12.75">
      <c r="A45" s="31" t="s">
        <v>61</v>
      </c>
      <c r="B45" s="32" t="s">
        <v>130</v>
      </c>
      <c r="C45" s="12" t="s">
        <v>131</v>
      </c>
      <c r="D45" s="13">
        <v>102919007</v>
      </c>
      <c r="E45" s="13">
        <v>179184509</v>
      </c>
      <c r="F45" s="13">
        <v>169920578</v>
      </c>
      <c r="G45" s="72">
        <f t="shared" si="4"/>
        <v>1.6510126064469317</v>
      </c>
      <c r="H45" s="73">
        <f t="shared" si="5"/>
        <v>0.9482994872062294</v>
      </c>
      <c r="I45" s="33">
        <v>0</v>
      </c>
      <c r="J45" s="34">
        <v>9263931</v>
      </c>
      <c r="K45" s="97">
        <f t="shared" si="6"/>
        <v>0</v>
      </c>
      <c r="L45" s="97">
        <f t="shared" si="7"/>
        <v>0.05170051279377058</v>
      </c>
    </row>
    <row r="46" spans="1:12" ht="12.75">
      <c r="A46" s="31" t="s">
        <v>61</v>
      </c>
      <c r="B46" s="32" t="s">
        <v>132</v>
      </c>
      <c r="C46" s="12" t="s">
        <v>133</v>
      </c>
      <c r="D46" s="13">
        <v>185522439</v>
      </c>
      <c r="E46" s="13">
        <v>185522439</v>
      </c>
      <c r="F46" s="13">
        <v>79252694</v>
      </c>
      <c r="G46" s="72">
        <f t="shared" si="4"/>
        <v>0.42718656798167687</v>
      </c>
      <c r="H46" s="73">
        <f t="shared" si="5"/>
        <v>0.42718656798167687</v>
      </c>
      <c r="I46" s="33">
        <v>0</v>
      </c>
      <c r="J46" s="34">
        <v>106269745</v>
      </c>
      <c r="K46" s="97">
        <f t="shared" si="6"/>
        <v>0</v>
      </c>
      <c r="L46" s="97">
        <f t="shared" si="7"/>
        <v>0.5728134320183231</v>
      </c>
    </row>
    <row r="47" spans="1:12" ht="12.75">
      <c r="A47" s="31" t="s">
        <v>61</v>
      </c>
      <c r="B47" s="32" t="s">
        <v>134</v>
      </c>
      <c r="C47" s="12" t="s">
        <v>135</v>
      </c>
      <c r="D47" s="13">
        <v>304967417</v>
      </c>
      <c r="E47" s="13">
        <v>323007431</v>
      </c>
      <c r="F47" s="13">
        <v>174878180</v>
      </c>
      <c r="G47" s="72">
        <f t="shared" si="4"/>
        <v>0.5734323414622357</v>
      </c>
      <c r="H47" s="73">
        <f t="shared" si="5"/>
        <v>0.5414060582401895</v>
      </c>
      <c r="I47" s="33">
        <v>0</v>
      </c>
      <c r="J47" s="34">
        <v>148129251</v>
      </c>
      <c r="K47" s="97">
        <f t="shared" si="6"/>
        <v>0</v>
      </c>
      <c r="L47" s="97">
        <f t="shared" si="7"/>
        <v>0.4585939417598105</v>
      </c>
    </row>
    <row r="48" spans="1:12" ht="12.75">
      <c r="A48" s="31" t="s">
        <v>61</v>
      </c>
      <c r="B48" s="32" t="s">
        <v>136</v>
      </c>
      <c r="C48" s="12" t="s">
        <v>137</v>
      </c>
      <c r="D48" s="13">
        <v>148117734</v>
      </c>
      <c r="E48" s="13">
        <v>148117734</v>
      </c>
      <c r="F48" s="13">
        <v>122493991</v>
      </c>
      <c r="G48" s="72">
        <f t="shared" si="4"/>
        <v>0.8270042194947432</v>
      </c>
      <c r="H48" s="73">
        <f t="shared" si="5"/>
        <v>0.8270042194947432</v>
      </c>
      <c r="I48" s="33">
        <v>0</v>
      </c>
      <c r="J48" s="34">
        <v>25623743</v>
      </c>
      <c r="K48" s="97">
        <f t="shared" si="6"/>
        <v>0</v>
      </c>
      <c r="L48" s="97">
        <f t="shared" si="7"/>
        <v>0.1729957805052567</v>
      </c>
    </row>
    <row r="49" spans="1:12" ht="12.75">
      <c r="A49" s="31" t="s">
        <v>61</v>
      </c>
      <c r="B49" s="32" t="s">
        <v>138</v>
      </c>
      <c r="C49" s="12" t="s">
        <v>139</v>
      </c>
      <c r="D49" s="13">
        <v>936279127</v>
      </c>
      <c r="E49" s="13">
        <v>980633278</v>
      </c>
      <c r="F49" s="13">
        <v>878980402</v>
      </c>
      <c r="G49" s="72">
        <f t="shared" si="4"/>
        <v>0.9388016635769773</v>
      </c>
      <c r="H49" s="73">
        <f t="shared" si="5"/>
        <v>0.8963395610973749</v>
      </c>
      <c r="I49" s="33">
        <v>0</v>
      </c>
      <c r="J49" s="34">
        <v>101652876</v>
      </c>
      <c r="K49" s="97">
        <f t="shared" si="6"/>
        <v>0</v>
      </c>
      <c r="L49" s="97">
        <f t="shared" si="7"/>
        <v>0.10366043890262512</v>
      </c>
    </row>
    <row r="50" spans="1:12" ht="12.75">
      <c r="A50" s="31" t="s">
        <v>50</v>
      </c>
      <c r="B50" s="32" t="s">
        <v>140</v>
      </c>
      <c r="C50" s="12" t="s">
        <v>141</v>
      </c>
      <c r="D50" s="13">
        <v>1006385951</v>
      </c>
      <c r="E50" s="13">
        <v>1006385951</v>
      </c>
      <c r="F50" s="13">
        <v>661270056</v>
      </c>
      <c r="G50" s="72">
        <f t="shared" si="4"/>
        <v>0.6570740135461212</v>
      </c>
      <c r="H50" s="73">
        <f t="shared" si="5"/>
        <v>0.6570740135461212</v>
      </c>
      <c r="I50" s="33">
        <v>0</v>
      </c>
      <c r="J50" s="34">
        <v>345115895</v>
      </c>
      <c r="K50" s="97">
        <f t="shared" si="6"/>
        <v>0</v>
      </c>
      <c r="L50" s="97">
        <f t="shared" si="7"/>
        <v>0.34292598645387884</v>
      </c>
    </row>
    <row r="51" spans="1:12" ht="12.75">
      <c r="A51" s="35"/>
      <c r="B51" s="36" t="s">
        <v>142</v>
      </c>
      <c r="C51" s="37"/>
      <c r="D51" s="20">
        <f>SUM(D45:D50)</f>
        <v>2684191675</v>
      </c>
      <c r="E51" s="20">
        <f>SUM(E45:E50)</f>
        <v>2822851342</v>
      </c>
      <c r="F51" s="20">
        <f>SUM(F45:F50)</f>
        <v>2086795901</v>
      </c>
      <c r="G51" s="74">
        <f t="shared" si="4"/>
        <v>0.7774392270253949</v>
      </c>
      <c r="H51" s="75">
        <f t="shared" si="5"/>
        <v>0.7392510792018888</v>
      </c>
      <c r="I51" s="38">
        <f>SUM(I45:I50)</f>
        <v>0</v>
      </c>
      <c r="J51" s="39">
        <f>SUM(J45:J50)</f>
        <v>736055441</v>
      </c>
      <c r="K51" s="77">
        <f t="shared" si="6"/>
        <v>0</v>
      </c>
      <c r="L51" s="77">
        <f t="shared" si="7"/>
        <v>0.26074892079811124</v>
      </c>
    </row>
    <row r="52" spans="1:12" ht="12.75">
      <c r="A52" s="31" t="s">
        <v>61</v>
      </c>
      <c r="B52" s="32" t="s">
        <v>143</v>
      </c>
      <c r="C52" s="12" t="s">
        <v>144</v>
      </c>
      <c r="D52" s="13">
        <v>257880245</v>
      </c>
      <c r="E52" s="13">
        <v>264249949</v>
      </c>
      <c r="F52" s="13">
        <v>211626365</v>
      </c>
      <c r="G52" s="72">
        <f t="shared" si="4"/>
        <v>0.8206381415528746</v>
      </c>
      <c r="H52" s="73">
        <f t="shared" si="5"/>
        <v>0.8008567865418964</v>
      </c>
      <c r="I52" s="33">
        <v>0</v>
      </c>
      <c r="J52" s="34">
        <v>52623584</v>
      </c>
      <c r="K52" s="97">
        <f t="shared" si="6"/>
        <v>0</v>
      </c>
      <c r="L52" s="97">
        <f t="shared" si="7"/>
        <v>0.19914321345810365</v>
      </c>
    </row>
    <row r="53" spans="1:12" ht="12.75">
      <c r="A53" s="31" t="s">
        <v>61</v>
      </c>
      <c r="B53" s="32" t="s">
        <v>145</v>
      </c>
      <c r="C53" s="12" t="s">
        <v>146</v>
      </c>
      <c r="D53" s="13">
        <v>185819400</v>
      </c>
      <c r="E53" s="13">
        <v>230198651</v>
      </c>
      <c r="F53" s="13">
        <v>118735792</v>
      </c>
      <c r="G53" s="72">
        <f t="shared" si="4"/>
        <v>0.638984906850415</v>
      </c>
      <c r="H53" s="73">
        <f t="shared" si="5"/>
        <v>0.515797079975069</v>
      </c>
      <c r="I53" s="33">
        <v>0</v>
      </c>
      <c r="J53" s="34">
        <v>111462859</v>
      </c>
      <c r="K53" s="97">
        <f t="shared" si="6"/>
        <v>0</v>
      </c>
      <c r="L53" s="97">
        <f t="shared" si="7"/>
        <v>0.484202920024931</v>
      </c>
    </row>
    <row r="54" spans="1:12" ht="12.75">
      <c r="A54" s="31" t="s">
        <v>61</v>
      </c>
      <c r="B54" s="32" t="s">
        <v>147</v>
      </c>
      <c r="C54" s="12" t="s">
        <v>148</v>
      </c>
      <c r="D54" s="13">
        <v>408532633</v>
      </c>
      <c r="E54" s="13">
        <v>439066860</v>
      </c>
      <c r="F54" s="13">
        <v>304875945</v>
      </c>
      <c r="G54" s="72">
        <f t="shared" si="4"/>
        <v>0.7462707269213424</v>
      </c>
      <c r="H54" s="73">
        <f t="shared" si="5"/>
        <v>0.6943724812207417</v>
      </c>
      <c r="I54" s="33">
        <v>0</v>
      </c>
      <c r="J54" s="34">
        <v>134190915</v>
      </c>
      <c r="K54" s="97">
        <f t="shared" si="6"/>
        <v>0</v>
      </c>
      <c r="L54" s="97">
        <f t="shared" si="7"/>
        <v>0.30562751877925837</v>
      </c>
    </row>
    <row r="55" spans="1:12" ht="12.75">
      <c r="A55" s="31" t="s">
        <v>61</v>
      </c>
      <c r="B55" s="32" t="s">
        <v>149</v>
      </c>
      <c r="C55" s="12" t="s">
        <v>150</v>
      </c>
      <c r="D55" s="13">
        <v>149085722</v>
      </c>
      <c r="E55" s="13">
        <v>209399469</v>
      </c>
      <c r="F55" s="13">
        <v>92267716</v>
      </c>
      <c r="G55" s="72">
        <f t="shared" si="4"/>
        <v>0.6188903589305487</v>
      </c>
      <c r="H55" s="73">
        <f t="shared" si="5"/>
        <v>0.4406301335940828</v>
      </c>
      <c r="I55" s="33">
        <v>0</v>
      </c>
      <c r="J55" s="34">
        <v>117131753</v>
      </c>
      <c r="K55" s="97">
        <f t="shared" si="6"/>
        <v>0</v>
      </c>
      <c r="L55" s="97">
        <f t="shared" si="7"/>
        <v>0.5593698664059172</v>
      </c>
    </row>
    <row r="56" spans="1:12" ht="12.75">
      <c r="A56" s="31" t="s">
        <v>50</v>
      </c>
      <c r="B56" s="32" t="s">
        <v>151</v>
      </c>
      <c r="C56" s="12" t="s">
        <v>152</v>
      </c>
      <c r="D56" s="13">
        <v>475796764</v>
      </c>
      <c r="E56" s="13">
        <v>475796764</v>
      </c>
      <c r="F56" s="13">
        <v>374138793</v>
      </c>
      <c r="G56" s="72">
        <f t="shared" si="4"/>
        <v>0.7863416090824863</v>
      </c>
      <c r="H56" s="73">
        <f t="shared" si="5"/>
        <v>0.7863416090824863</v>
      </c>
      <c r="I56" s="33">
        <v>0</v>
      </c>
      <c r="J56" s="34">
        <v>101657971</v>
      </c>
      <c r="K56" s="97">
        <f t="shared" si="6"/>
        <v>0</v>
      </c>
      <c r="L56" s="97">
        <f t="shared" si="7"/>
        <v>0.21365839091751368</v>
      </c>
    </row>
    <row r="57" spans="1:12" ht="12.75">
      <c r="A57" s="35"/>
      <c r="B57" s="36" t="s">
        <v>153</v>
      </c>
      <c r="C57" s="37"/>
      <c r="D57" s="20">
        <f>SUM(D52:D56)</f>
        <v>1477114764</v>
      </c>
      <c r="E57" s="20">
        <f>SUM(E52:E56)</f>
        <v>1618711693</v>
      </c>
      <c r="F57" s="20">
        <f>SUM(F52:F56)</f>
        <v>1101644611</v>
      </c>
      <c r="G57" s="74">
        <f t="shared" si="4"/>
        <v>0.7458084082896622</v>
      </c>
      <c r="H57" s="75">
        <f t="shared" si="5"/>
        <v>0.6805687608015568</v>
      </c>
      <c r="I57" s="38">
        <f>SUM(I52:I56)</f>
        <v>0</v>
      </c>
      <c r="J57" s="39">
        <f>SUM(J52:J56)</f>
        <v>517067082</v>
      </c>
      <c r="K57" s="77">
        <f t="shared" si="6"/>
        <v>0</v>
      </c>
      <c r="L57" s="77">
        <f t="shared" si="7"/>
        <v>0.31943123919844324</v>
      </c>
    </row>
    <row r="58" spans="1:12" ht="12.75">
      <c r="A58" s="35"/>
      <c r="B58" s="36" t="s">
        <v>154</v>
      </c>
      <c r="C58" s="37"/>
      <c r="D58" s="20">
        <f>SUM(D6:D7,D9:D18,D20:D27,D29:D37,D39:D43,D45:D50,D52:D56)</f>
        <v>25708954870</v>
      </c>
      <c r="E58" s="20">
        <f>SUM(E6:E7,E9:E18,E20:E27,E29:E37,E39:E43,E45:E50,E52:E56)</f>
        <v>26652532082</v>
      </c>
      <c r="F58" s="20">
        <f>SUM(F6:F7,F9:F18,F20:F27,F29:F37,F39:F43,F45:F50,F52:F56)</f>
        <v>22290618266</v>
      </c>
      <c r="G58" s="74">
        <f t="shared" si="4"/>
        <v>0.8670371230069377</v>
      </c>
      <c r="H58" s="75">
        <f t="shared" si="5"/>
        <v>0.8363414852074842</v>
      </c>
      <c r="I58" s="38">
        <f>SUM(I6:I7,I9:I18,I20:I27,I29:I37,I39:I43,I45:I50,I52:I56)</f>
        <v>-187081074</v>
      </c>
      <c r="J58" s="39">
        <f>SUM(J6:J7,J9:J18,J20:J27,J29:J37,J39:J43,J45:J50,J52:J56)</f>
        <v>4548994890</v>
      </c>
      <c r="K58" s="77">
        <f t="shared" si="6"/>
        <v>-0.0070192608126094964</v>
      </c>
      <c r="L58" s="77">
        <f t="shared" si="7"/>
        <v>0.17067777560512534</v>
      </c>
    </row>
    <row r="59" spans="1:12" ht="12.75">
      <c r="A59" s="25"/>
      <c r="B59" s="10"/>
      <c r="C59" s="9"/>
      <c r="D59" s="40"/>
      <c r="E59" s="40"/>
      <c r="F59" s="40"/>
      <c r="G59" s="72"/>
      <c r="H59" s="73"/>
      <c r="I59" s="41"/>
      <c r="J59" s="42"/>
      <c r="K59" s="96"/>
      <c r="L59" s="96"/>
    </row>
    <row r="60" spans="1:12" ht="12.75">
      <c r="A60" s="25"/>
      <c r="B60" s="28" t="s">
        <v>155</v>
      </c>
      <c r="C60" s="8"/>
      <c r="D60" s="40"/>
      <c r="E60" s="40"/>
      <c r="F60" s="40"/>
      <c r="G60" s="72"/>
      <c r="H60" s="73"/>
      <c r="I60" s="41"/>
      <c r="J60" s="42"/>
      <c r="K60" s="96"/>
      <c r="L60" s="96"/>
    </row>
    <row r="61" spans="1:12" ht="12.75">
      <c r="A61" s="31" t="s">
        <v>55</v>
      </c>
      <c r="B61" s="32" t="s">
        <v>156</v>
      </c>
      <c r="C61" s="12" t="s">
        <v>157</v>
      </c>
      <c r="D61" s="13">
        <v>5924047184</v>
      </c>
      <c r="E61" s="13">
        <v>5651101193</v>
      </c>
      <c r="F61" s="13">
        <v>5277219899</v>
      </c>
      <c r="G61" s="72">
        <f aca="true" t="shared" si="8" ref="G61:G90">IF($D61=0,0,$F61/$D61)</f>
        <v>0.8908132793494644</v>
      </c>
      <c r="H61" s="73">
        <f aca="true" t="shared" si="9" ref="H61:H90">IF($E61=0,0,$F61/$E61)</f>
        <v>0.9338392144767952</v>
      </c>
      <c r="I61" s="33">
        <v>0</v>
      </c>
      <c r="J61" s="34">
        <v>373881294</v>
      </c>
      <c r="K61" s="97">
        <f aca="true" t="shared" si="10" ref="K61:K90">IF($E61=0,0,$I61/$E61)</f>
        <v>0</v>
      </c>
      <c r="L61" s="97">
        <f aca="true" t="shared" si="11" ref="L61:L90">IF($E61=0,0,$J61/$E61)</f>
        <v>0.06616078552320484</v>
      </c>
    </row>
    <row r="62" spans="1:12" ht="12.75">
      <c r="A62" s="35"/>
      <c r="B62" s="36" t="s">
        <v>60</v>
      </c>
      <c r="C62" s="37"/>
      <c r="D62" s="20">
        <f>D61</f>
        <v>5924047184</v>
      </c>
      <c r="E62" s="20">
        <f>E61</f>
        <v>5651101193</v>
      </c>
      <c r="F62" s="20">
        <f>F61</f>
        <v>5277219899</v>
      </c>
      <c r="G62" s="74">
        <f t="shared" si="8"/>
        <v>0.8908132793494644</v>
      </c>
      <c r="H62" s="75">
        <f t="shared" si="9"/>
        <v>0.9338392144767952</v>
      </c>
      <c r="I62" s="38">
        <f>I61</f>
        <v>0</v>
      </c>
      <c r="J62" s="39">
        <f>J61</f>
        <v>373881294</v>
      </c>
      <c r="K62" s="77">
        <f t="shared" si="10"/>
        <v>0</v>
      </c>
      <c r="L62" s="77">
        <f t="shared" si="11"/>
        <v>0.06616078552320484</v>
      </c>
    </row>
    <row r="63" spans="1:12" ht="12.75">
      <c r="A63" s="31" t="s">
        <v>61</v>
      </c>
      <c r="B63" s="32" t="s">
        <v>158</v>
      </c>
      <c r="C63" s="12" t="s">
        <v>159</v>
      </c>
      <c r="D63" s="13">
        <v>120699000</v>
      </c>
      <c r="E63" s="13">
        <v>124333331</v>
      </c>
      <c r="F63" s="13">
        <v>82989085</v>
      </c>
      <c r="G63" s="72">
        <f t="shared" si="8"/>
        <v>0.6875706095328048</v>
      </c>
      <c r="H63" s="73">
        <f t="shared" si="9"/>
        <v>0.6674725460383588</v>
      </c>
      <c r="I63" s="33">
        <v>0</v>
      </c>
      <c r="J63" s="34">
        <v>41344246</v>
      </c>
      <c r="K63" s="97">
        <f t="shared" si="10"/>
        <v>0</v>
      </c>
      <c r="L63" s="97">
        <f t="shared" si="11"/>
        <v>0.33252745396164124</v>
      </c>
    </row>
    <row r="64" spans="1:12" ht="12.75">
      <c r="A64" s="31" t="s">
        <v>61</v>
      </c>
      <c r="B64" s="32" t="s">
        <v>160</v>
      </c>
      <c r="C64" s="12" t="s">
        <v>161</v>
      </c>
      <c r="D64" s="13">
        <v>295971808</v>
      </c>
      <c r="E64" s="13">
        <v>287249000</v>
      </c>
      <c r="F64" s="13">
        <v>159180713</v>
      </c>
      <c r="G64" s="72">
        <f t="shared" si="8"/>
        <v>0.5378239031468836</v>
      </c>
      <c r="H64" s="73">
        <f t="shared" si="9"/>
        <v>0.5541558473658742</v>
      </c>
      <c r="I64" s="33">
        <v>0</v>
      </c>
      <c r="J64" s="34">
        <v>128068287</v>
      </c>
      <c r="K64" s="97">
        <f t="shared" si="10"/>
        <v>0</v>
      </c>
      <c r="L64" s="97">
        <f t="shared" si="11"/>
        <v>0.4458441526341258</v>
      </c>
    </row>
    <row r="65" spans="1:12" ht="12.75">
      <c r="A65" s="31" t="s">
        <v>61</v>
      </c>
      <c r="B65" s="32" t="s">
        <v>162</v>
      </c>
      <c r="C65" s="12" t="s">
        <v>163</v>
      </c>
      <c r="D65" s="13">
        <v>158397152</v>
      </c>
      <c r="E65" s="13">
        <v>160873210</v>
      </c>
      <c r="F65" s="13">
        <v>89764234</v>
      </c>
      <c r="G65" s="72">
        <f t="shared" si="8"/>
        <v>0.5667035856806314</v>
      </c>
      <c r="H65" s="73">
        <f t="shared" si="9"/>
        <v>0.5579812449816847</v>
      </c>
      <c r="I65" s="33">
        <v>0</v>
      </c>
      <c r="J65" s="34">
        <v>71108976</v>
      </c>
      <c r="K65" s="97">
        <f t="shared" si="10"/>
        <v>0</v>
      </c>
      <c r="L65" s="97">
        <f t="shared" si="11"/>
        <v>0.44201875501831533</v>
      </c>
    </row>
    <row r="66" spans="1:12" ht="12.75">
      <c r="A66" s="31" t="s">
        <v>61</v>
      </c>
      <c r="B66" s="32" t="s">
        <v>164</v>
      </c>
      <c r="C66" s="12" t="s">
        <v>165</v>
      </c>
      <c r="D66" s="13">
        <v>89329378</v>
      </c>
      <c r="E66" s="13">
        <v>115479443</v>
      </c>
      <c r="F66" s="13">
        <v>60384548</v>
      </c>
      <c r="G66" s="72">
        <f t="shared" si="8"/>
        <v>0.6759763624459582</v>
      </c>
      <c r="H66" s="73">
        <f t="shared" si="9"/>
        <v>0.5229030070746011</v>
      </c>
      <c r="I66" s="33">
        <v>0</v>
      </c>
      <c r="J66" s="34">
        <v>55094895</v>
      </c>
      <c r="K66" s="97">
        <f t="shared" si="10"/>
        <v>0</v>
      </c>
      <c r="L66" s="97">
        <f t="shared" si="11"/>
        <v>0.47709699292539887</v>
      </c>
    </row>
    <row r="67" spans="1:12" ht="12.75">
      <c r="A67" s="31" t="s">
        <v>50</v>
      </c>
      <c r="B67" s="32" t="s">
        <v>166</v>
      </c>
      <c r="C67" s="12" t="s">
        <v>167</v>
      </c>
      <c r="D67" s="13">
        <v>66533879</v>
      </c>
      <c r="E67" s="13">
        <v>60191467</v>
      </c>
      <c r="F67" s="13">
        <v>52040935</v>
      </c>
      <c r="G67" s="72">
        <f t="shared" si="8"/>
        <v>0.7821719668561636</v>
      </c>
      <c r="H67" s="73">
        <f t="shared" si="9"/>
        <v>0.8645899093969582</v>
      </c>
      <c r="I67" s="33">
        <v>0</v>
      </c>
      <c r="J67" s="34">
        <v>8150532</v>
      </c>
      <c r="K67" s="97">
        <f t="shared" si="10"/>
        <v>0</v>
      </c>
      <c r="L67" s="97">
        <f t="shared" si="11"/>
        <v>0.1354100906030418</v>
      </c>
    </row>
    <row r="68" spans="1:12" ht="12.75">
      <c r="A68" s="35"/>
      <c r="B68" s="36" t="s">
        <v>168</v>
      </c>
      <c r="C68" s="37"/>
      <c r="D68" s="20">
        <f>SUM(D63:D67)</f>
        <v>730931217</v>
      </c>
      <c r="E68" s="20">
        <f>SUM(E63:E67)</f>
        <v>748126451</v>
      </c>
      <c r="F68" s="20">
        <f>SUM(F63:F67)</f>
        <v>444359515</v>
      </c>
      <c r="G68" s="74">
        <f t="shared" si="8"/>
        <v>0.6079361568709686</v>
      </c>
      <c r="H68" s="75">
        <f t="shared" si="9"/>
        <v>0.593963111992681</v>
      </c>
      <c r="I68" s="38">
        <f>SUM(I63:I67)</f>
        <v>0</v>
      </c>
      <c r="J68" s="39">
        <f>SUM(J63:J67)</f>
        <v>303766936</v>
      </c>
      <c r="K68" s="77">
        <f t="shared" si="10"/>
        <v>0</v>
      </c>
      <c r="L68" s="77">
        <f t="shared" si="11"/>
        <v>0.40603688800731896</v>
      </c>
    </row>
    <row r="69" spans="1:12" ht="12.75">
      <c r="A69" s="31" t="s">
        <v>61</v>
      </c>
      <c r="B69" s="32" t="s">
        <v>169</v>
      </c>
      <c r="C69" s="12" t="s">
        <v>170</v>
      </c>
      <c r="D69" s="13">
        <v>179992981</v>
      </c>
      <c r="E69" s="13">
        <v>238859693</v>
      </c>
      <c r="F69" s="13">
        <v>149598984</v>
      </c>
      <c r="G69" s="72">
        <f t="shared" si="8"/>
        <v>0.8311378764264147</v>
      </c>
      <c r="H69" s="73">
        <f t="shared" si="9"/>
        <v>0.6263048491819003</v>
      </c>
      <c r="I69" s="33">
        <v>0</v>
      </c>
      <c r="J69" s="34">
        <v>89260709</v>
      </c>
      <c r="K69" s="97">
        <f t="shared" si="10"/>
        <v>0</v>
      </c>
      <c r="L69" s="97">
        <f t="shared" si="11"/>
        <v>0.37369515081809973</v>
      </c>
    </row>
    <row r="70" spans="1:12" ht="12.75">
      <c r="A70" s="31" t="s">
        <v>61</v>
      </c>
      <c r="B70" s="32" t="s">
        <v>171</v>
      </c>
      <c r="C70" s="12" t="s">
        <v>172</v>
      </c>
      <c r="D70" s="13">
        <v>72581587</v>
      </c>
      <c r="E70" s="13">
        <v>72581374</v>
      </c>
      <c r="F70" s="13">
        <v>65923401</v>
      </c>
      <c r="G70" s="72">
        <f t="shared" si="8"/>
        <v>0.9082661832676654</v>
      </c>
      <c r="H70" s="73">
        <f t="shared" si="9"/>
        <v>0.9082688486993922</v>
      </c>
      <c r="I70" s="33">
        <v>0</v>
      </c>
      <c r="J70" s="34">
        <v>6657973</v>
      </c>
      <c r="K70" s="97">
        <f t="shared" si="10"/>
        <v>0</v>
      </c>
      <c r="L70" s="97">
        <f t="shared" si="11"/>
        <v>0.09173115130060779</v>
      </c>
    </row>
    <row r="71" spans="1:12" ht="12.75">
      <c r="A71" s="31" t="s">
        <v>61</v>
      </c>
      <c r="B71" s="32" t="s">
        <v>173</v>
      </c>
      <c r="C71" s="12" t="s">
        <v>174</v>
      </c>
      <c r="D71" s="13">
        <v>113521672</v>
      </c>
      <c r="E71" s="13">
        <v>124632000</v>
      </c>
      <c r="F71" s="13">
        <v>130436005</v>
      </c>
      <c r="G71" s="72">
        <f t="shared" si="8"/>
        <v>1.1489965105517472</v>
      </c>
      <c r="H71" s="73">
        <f t="shared" si="9"/>
        <v>1.046569139546826</v>
      </c>
      <c r="I71" s="33">
        <v>-5804005</v>
      </c>
      <c r="J71" s="34">
        <v>0</v>
      </c>
      <c r="K71" s="97">
        <f t="shared" si="10"/>
        <v>-0.04656913954682586</v>
      </c>
      <c r="L71" s="97">
        <f t="shared" si="11"/>
        <v>0</v>
      </c>
    </row>
    <row r="72" spans="1:12" ht="12.75">
      <c r="A72" s="31" t="s">
        <v>61</v>
      </c>
      <c r="B72" s="32" t="s">
        <v>175</v>
      </c>
      <c r="C72" s="12" t="s">
        <v>176</v>
      </c>
      <c r="D72" s="13">
        <v>1954071637</v>
      </c>
      <c r="E72" s="13">
        <v>1944071949</v>
      </c>
      <c r="F72" s="13">
        <v>1256857618</v>
      </c>
      <c r="G72" s="72">
        <f t="shared" si="8"/>
        <v>0.643199355746035</v>
      </c>
      <c r="H72" s="73">
        <f t="shared" si="9"/>
        <v>0.6465077687307343</v>
      </c>
      <c r="I72" s="33">
        <v>0</v>
      </c>
      <c r="J72" s="34">
        <v>687214331</v>
      </c>
      <c r="K72" s="97">
        <f t="shared" si="10"/>
        <v>0</v>
      </c>
      <c r="L72" s="97">
        <f t="shared" si="11"/>
        <v>0.35349223126926566</v>
      </c>
    </row>
    <row r="73" spans="1:12" ht="12.75">
      <c r="A73" s="31" t="s">
        <v>61</v>
      </c>
      <c r="B73" s="32" t="s">
        <v>177</v>
      </c>
      <c r="C73" s="12" t="s">
        <v>178</v>
      </c>
      <c r="D73" s="13">
        <v>456714934</v>
      </c>
      <c r="E73" s="13">
        <v>447831800</v>
      </c>
      <c r="F73" s="13">
        <v>302483452</v>
      </c>
      <c r="G73" s="72">
        <f t="shared" si="8"/>
        <v>0.6623025206353336</v>
      </c>
      <c r="H73" s="73">
        <f t="shared" si="9"/>
        <v>0.6754398682719718</v>
      </c>
      <c r="I73" s="33">
        <v>0</v>
      </c>
      <c r="J73" s="34">
        <v>145348348</v>
      </c>
      <c r="K73" s="97">
        <f t="shared" si="10"/>
        <v>0</v>
      </c>
      <c r="L73" s="97">
        <f t="shared" si="11"/>
        <v>0.3245601317280282</v>
      </c>
    </row>
    <row r="74" spans="1:12" ht="12.75">
      <c r="A74" s="31" t="s">
        <v>50</v>
      </c>
      <c r="B74" s="32" t="s">
        <v>179</v>
      </c>
      <c r="C74" s="12" t="s">
        <v>180</v>
      </c>
      <c r="D74" s="13">
        <v>112365000</v>
      </c>
      <c r="E74" s="13">
        <v>113957854</v>
      </c>
      <c r="F74" s="13">
        <v>110007198</v>
      </c>
      <c r="G74" s="72">
        <f t="shared" si="8"/>
        <v>0.9790165798958751</v>
      </c>
      <c r="H74" s="73">
        <f t="shared" si="9"/>
        <v>0.9653323060997621</v>
      </c>
      <c r="I74" s="33">
        <v>0</v>
      </c>
      <c r="J74" s="34">
        <v>3950656</v>
      </c>
      <c r="K74" s="97">
        <f t="shared" si="10"/>
        <v>0</v>
      </c>
      <c r="L74" s="97">
        <f t="shared" si="11"/>
        <v>0.03466769390023789</v>
      </c>
    </row>
    <row r="75" spans="1:12" ht="12.75">
      <c r="A75" s="35"/>
      <c r="B75" s="36" t="s">
        <v>181</v>
      </c>
      <c r="C75" s="37"/>
      <c r="D75" s="20">
        <f>SUM(D69:D74)</f>
        <v>2889247811</v>
      </c>
      <c r="E75" s="20">
        <f>SUM(E69:E74)</f>
        <v>2941934670</v>
      </c>
      <c r="F75" s="20">
        <f>SUM(F69:F74)</f>
        <v>2015306658</v>
      </c>
      <c r="G75" s="74">
        <f t="shared" si="8"/>
        <v>0.6975194894419529</v>
      </c>
      <c r="H75" s="75">
        <f t="shared" si="9"/>
        <v>0.6850276719435106</v>
      </c>
      <c r="I75" s="38">
        <f>SUM(I69:I74)</f>
        <v>-5804005</v>
      </c>
      <c r="J75" s="39">
        <f>SUM(J69:J74)</f>
        <v>932432017</v>
      </c>
      <c r="K75" s="77">
        <f t="shared" si="10"/>
        <v>-0.0019728531225338187</v>
      </c>
      <c r="L75" s="77">
        <f t="shared" si="11"/>
        <v>0.31694518117902326</v>
      </c>
    </row>
    <row r="76" spans="1:12" ht="12.75">
      <c r="A76" s="31" t="s">
        <v>61</v>
      </c>
      <c r="B76" s="32" t="s">
        <v>182</v>
      </c>
      <c r="C76" s="12" t="s">
        <v>183</v>
      </c>
      <c r="D76" s="13">
        <v>387598642</v>
      </c>
      <c r="E76" s="13">
        <v>382273051</v>
      </c>
      <c r="F76" s="13">
        <v>309637923</v>
      </c>
      <c r="G76" s="72">
        <f t="shared" si="8"/>
        <v>0.7988622493677364</v>
      </c>
      <c r="H76" s="73">
        <f t="shared" si="9"/>
        <v>0.8099915026445325</v>
      </c>
      <c r="I76" s="33">
        <v>0</v>
      </c>
      <c r="J76" s="34">
        <v>72635128</v>
      </c>
      <c r="K76" s="97">
        <f t="shared" si="10"/>
        <v>0</v>
      </c>
      <c r="L76" s="97">
        <f t="shared" si="11"/>
        <v>0.19000849735546751</v>
      </c>
    </row>
    <row r="77" spans="1:12" ht="12.75">
      <c r="A77" s="31" t="s">
        <v>61</v>
      </c>
      <c r="B77" s="32" t="s">
        <v>184</v>
      </c>
      <c r="C77" s="12" t="s">
        <v>185</v>
      </c>
      <c r="D77" s="13">
        <v>602995646</v>
      </c>
      <c r="E77" s="13">
        <v>602995646</v>
      </c>
      <c r="F77" s="13">
        <v>455872493</v>
      </c>
      <c r="G77" s="72">
        <f t="shared" si="8"/>
        <v>0.7560129099174292</v>
      </c>
      <c r="H77" s="73">
        <f t="shared" si="9"/>
        <v>0.7560129099174292</v>
      </c>
      <c r="I77" s="33">
        <v>0</v>
      </c>
      <c r="J77" s="34">
        <v>147123153</v>
      </c>
      <c r="K77" s="97">
        <f t="shared" si="10"/>
        <v>0</v>
      </c>
      <c r="L77" s="97">
        <f t="shared" si="11"/>
        <v>0.24398709008257086</v>
      </c>
    </row>
    <row r="78" spans="1:12" ht="12.75">
      <c r="A78" s="31" t="s">
        <v>61</v>
      </c>
      <c r="B78" s="32" t="s">
        <v>186</v>
      </c>
      <c r="C78" s="12" t="s">
        <v>187</v>
      </c>
      <c r="D78" s="13">
        <v>280835470</v>
      </c>
      <c r="E78" s="13">
        <v>323051310</v>
      </c>
      <c r="F78" s="13">
        <v>419260981</v>
      </c>
      <c r="G78" s="72">
        <f t="shared" si="8"/>
        <v>1.4929060812724262</v>
      </c>
      <c r="H78" s="73">
        <f t="shared" si="9"/>
        <v>1.2978154491928853</v>
      </c>
      <c r="I78" s="33">
        <v>-96209671</v>
      </c>
      <c r="J78" s="34">
        <v>0</v>
      </c>
      <c r="K78" s="97">
        <f t="shared" si="10"/>
        <v>-0.29781544919288516</v>
      </c>
      <c r="L78" s="97">
        <f t="shared" si="11"/>
        <v>0</v>
      </c>
    </row>
    <row r="79" spans="1:12" ht="12.75">
      <c r="A79" s="31" t="s">
        <v>61</v>
      </c>
      <c r="B79" s="32" t="s">
        <v>188</v>
      </c>
      <c r="C79" s="12" t="s">
        <v>189</v>
      </c>
      <c r="D79" s="13">
        <v>1395829045</v>
      </c>
      <c r="E79" s="13">
        <v>1408246210</v>
      </c>
      <c r="F79" s="13">
        <v>904136825</v>
      </c>
      <c r="G79" s="72">
        <f t="shared" si="8"/>
        <v>0.6477418049428826</v>
      </c>
      <c r="H79" s="73">
        <f t="shared" si="9"/>
        <v>0.6420303627161901</v>
      </c>
      <c r="I79" s="33">
        <v>0</v>
      </c>
      <c r="J79" s="34">
        <v>504109385</v>
      </c>
      <c r="K79" s="97">
        <f t="shared" si="10"/>
        <v>0</v>
      </c>
      <c r="L79" s="97">
        <f t="shared" si="11"/>
        <v>0.3579696372838099</v>
      </c>
    </row>
    <row r="80" spans="1:12" ht="12.75">
      <c r="A80" s="31" t="s">
        <v>61</v>
      </c>
      <c r="B80" s="32" t="s">
        <v>190</v>
      </c>
      <c r="C80" s="12" t="s">
        <v>191</v>
      </c>
      <c r="D80" s="13">
        <v>106913155</v>
      </c>
      <c r="E80" s="13">
        <v>111670508</v>
      </c>
      <c r="F80" s="13">
        <v>108670532</v>
      </c>
      <c r="G80" s="72">
        <f t="shared" si="8"/>
        <v>1.0164374253102904</v>
      </c>
      <c r="H80" s="73">
        <f t="shared" si="9"/>
        <v>0.9731354674235028</v>
      </c>
      <c r="I80" s="33">
        <v>0</v>
      </c>
      <c r="J80" s="34">
        <v>2999976</v>
      </c>
      <c r="K80" s="97">
        <f t="shared" si="10"/>
        <v>0</v>
      </c>
      <c r="L80" s="97">
        <f t="shared" si="11"/>
        <v>0.02686453257649728</v>
      </c>
    </row>
    <row r="81" spans="1:12" ht="12.75">
      <c r="A81" s="31" t="s">
        <v>61</v>
      </c>
      <c r="B81" s="32" t="s">
        <v>192</v>
      </c>
      <c r="C81" s="12" t="s">
        <v>193</v>
      </c>
      <c r="D81" s="13">
        <v>212836342</v>
      </c>
      <c r="E81" s="13">
        <v>212836342</v>
      </c>
      <c r="F81" s="13">
        <v>161972281</v>
      </c>
      <c r="G81" s="72">
        <f t="shared" si="8"/>
        <v>0.7610179703238839</v>
      </c>
      <c r="H81" s="73">
        <f t="shared" si="9"/>
        <v>0.7610179703238839</v>
      </c>
      <c r="I81" s="33">
        <v>0</v>
      </c>
      <c r="J81" s="34">
        <v>50864061</v>
      </c>
      <c r="K81" s="97">
        <f t="shared" si="10"/>
        <v>0</v>
      </c>
      <c r="L81" s="97">
        <f t="shared" si="11"/>
        <v>0.23898202967611612</v>
      </c>
    </row>
    <row r="82" spans="1:12" ht="12.75">
      <c r="A82" s="31" t="s">
        <v>50</v>
      </c>
      <c r="B82" s="32" t="s">
        <v>194</v>
      </c>
      <c r="C82" s="12" t="s">
        <v>195</v>
      </c>
      <c r="D82" s="13">
        <v>87971485</v>
      </c>
      <c r="E82" s="13">
        <v>122218543</v>
      </c>
      <c r="F82" s="13">
        <v>124206927</v>
      </c>
      <c r="G82" s="72">
        <f t="shared" si="8"/>
        <v>1.4118998559590077</v>
      </c>
      <c r="H82" s="73">
        <f t="shared" si="9"/>
        <v>1.0162690861074983</v>
      </c>
      <c r="I82" s="33">
        <v>-1988384</v>
      </c>
      <c r="J82" s="34">
        <v>0</v>
      </c>
      <c r="K82" s="97">
        <f t="shared" si="10"/>
        <v>-0.016269086107498436</v>
      </c>
      <c r="L82" s="97">
        <f t="shared" si="11"/>
        <v>0</v>
      </c>
    </row>
    <row r="83" spans="1:12" ht="12.75">
      <c r="A83" s="35"/>
      <c r="B83" s="36" t="s">
        <v>196</v>
      </c>
      <c r="C83" s="37"/>
      <c r="D83" s="20">
        <f>SUM(D76:D82)</f>
        <v>3074979785</v>
      </c>
      <c r="E83" s="20">
        <f>SUM(E76:E82)</f>
        <v>3163291610</v>
      </c>
      <c r="F83" s="20">
        <f>SUM(F76:F82)</f>
        <v>2483757962</v>
      </c>
      <c r="G83" s="74">
        <f t="shared" si="8"/>
        <v>0.8077314765176579</v>
      </c>
      <c r="H83" s="75">
        <f t="shared" si="9"/>
        <v>0.7851814717771151</v>
      </c>
      <c r="I83" s="38">
        <f>SUM(I76:I82)</f>
        <v>-98198055</v>
      </c>
      <c r="J83" s="39">
        <f>SUM(J76:J82)</f>
        <v>777731703</v>
      </c>
      <c r="K83" s="77">
        <f t="shared" si="10"/>
        <v>-0.031042997961228114</v>
      </c>
      <c r="L83" s="77">
        <f t="shared" si="11"/>
        <v>0.245861526184113</v>
      </c>
    </row>
    <row r="84" spans="1:12" ht="12.75">
      <c r="A84" s="31" t="s">
        <v>61</v>
      </c>
      <c r="B84" s="32" t="s">
        <v>197</v>
      </c>
      <c r="C84" s="12" t="s">
        <v>198</v>
      </c>
      <c r="D84" s="13">
        <v>573456467</v>
      </c>
      <c r="E84" s="13">
        <v>573456467</v>
      </c>
      <c r="F84" s="13">
        <v>488808540</v>
      </c>
      <c r="G84" s="72">
        <f t="shared" si="8"/>
        <v>0.852389968775084</v>
      </c>
      <c r="H84" s="73">
        <f t="shared" si="9"/>
        <v>0.852389968775084</v>
      </c>
      <c r="I84" s="33">
        <v>0</v>
      </c>
      <c r="J84" s="34">
        <v>84647927</v>
      </c>
      <c r="K84" s="97">
        <f t="shared" si="10"/>
        <v>0</v>
      </c>
      <c r="L84" s="97">
        <f t="shared" si="11"/>
        <v>0.14761003122491598</v>
      </c>
    </row>
    <row r="85" spans="1:12" ht="12.75">
      <c r="A85" s="31" t="s">
        <v>61</v>
      </c>
      <c r="B85" s="32" t="s">
        <v>199</v>
      </c>
      <c r="C85" s="12" t="s">
        <v>200</v>
      </c>
      <c r="D85" s="13">
        <v>587460936</v>
      </c>
      <c r="E85" s="13">
        <v>587460936</v>
      </c>
      <c r="F85" s="13">
        <v>393181314</v>
      </c>
      <c r="G85" s="72">
        <f t="shared" si="8"/>
        <v>0.6692892921138844</v>
      </c>
      <c r="H85" s="73">
        <f t="shared" si="9"/>
        <v>0.6692892921138844</v>
      </c>
      <c r="I85" s="33">
        <v>0</v>
      </c>
      <c r="J85" s="34">
        <v>194279622</v>
      </c>
      <c r="K85" s="97">
        <f t="shared" si="10"/>
        <v>0</v>
      </c>
      <c r="L85" s="97">
        <f t="shared" si="11"/>
        <v>0.3307107078861155</v>
      </c>
    </row>
    <row r="86" spans="1:12" ht="12.75">
      <c r="A86" s="31" t="s">
        <v>61</v>
      </c>
      <c r="B86" s="32" t="s">
        <v>201</v>
      </c>
      <c r="C86" s="12" t="s">
        <v>202</v>
      </c>
      <c r="D86" s="13">
        <v>868506230</v>
      </c>
      <c r="E86" s="13">
        <v>879110350</v>
      </c>
      <c r="F86" s="13">
        <v>730165467</v>
      </c>
      <c r="G86" s="72">
        <f t="shared" si="8"/>
        <v>0.8407141385733065</v>
      </c>
      <c r="H86" s="73">
        <f t="shared" si="9"/>
        <v>0.8305731663834921</v>
      </c>
      <c r="I86" s="33">
        <v>0</v>
      </c>
      <c r="J86" s="34">
        <v>148944883</v>
      </c>
      <c r="K86" s="97">
        <f t="shared" si="10"/>
        <v>0</v>
      </c>
      <c r="L86" s="97">
        <f t="shared" si="11"/>
        <v>0.16942683361650787</v>
      </c>
    </row>
    <row r="87" spans="1:12" ht="12.75">
      <c r="A87" s="31" t="s">
        <v>61</v>
      </c>
      <c r="B87" s="32" t="s">
        <v>203</v>
      </c>
      <c r="C87" s="12" t="s">
        <v>204</v>
      </c>
      <c r="D87" s="13">
        <v>162731309</v>
      </c>
      <c r="E87" s="13">
        <v>207905063</v>
      </c>
      <c r="F87" s="13">
        <v>86648492</v>
      </c>
      <c r="G87" s="72">
        <f t="shared" si="8"/>
        <v>0.5324635593019165</v>
      </c>
      <c r="H87" s="73">
        <f t="shared" si="9"/>
        <v>0.41676951368904375</v>
      </c>
      <c r="I87" s="33">
        <v>0</v>
      </c>
      <c r="J87" s="34">
        <v>121256571</v>
      </c>
      <c r="K87" s="97">
        <f t="shared" si="10"/>
        <v>0</v>
      </c>
      <c r="L87" s="97">
        <f t="shared" si="11"/>
        <v>0.5832304863109563</v>
      </c>
    </row>
    <row r="88" spans="1:12" ht="12.75">
      <c r="A88" s="31" t="s">
        <v>50</v>
      </c>
      <c r="B88" s="32" t="s">
        <v>205</v>
      </c>
      <c r="C88" s="12" t="s">
        <v>206</v>
      </c>
      <c r="D88" s="13">
        <v>207062401</v>
      </c>
      <c r="E88" s="13">
        <v>183451385</v>
      </c>
      <c r="F88" s="13">
        <v>167742657</v>
      </c>
      <c r="G88" s="72">
        <f t="shared" si="8"/>
        <v>0.8101067899816345</v>
      </c>
      <c r="H88" s="73">
        <f t="shared" si="9"/>
        <v>0.9143711670533313</v>
      </c>
      <c r="I88" s="33">
        <v>0</v>
      </c>
      <c r="J88" s="34">
        <v>15708728</v>
      </c>
      <c r="K88" s="97">
        <f t="shared" si="10"/>
        <v>0</v>
      </c>
      <c r="L88" s="97">
        <f t="shared" si="11"/>
        <v>0.08562883294666868</v>
      </c>
    </row>
    <row r="89" spans="1:12" ht="12.75">
      <c r="A89" s="35"/>
      <c r="B89" s="36" t="s">
        <v>207</v>
      </c>
      <c r="C89" s="37"/>
      <c r="D89" s="20">
        <f>SUM(D84:D88)</f>
        <v>2399217343</v>
      </c>
      <c r="E89" s="20">
        <f>SUM(E84:E88)</f>
        <v>2431384201</v>
      </c>
      <c r="F89" s="20">
        <f>SUM(F84:F88)</f>
        <v>1866546470</v>
      </c>
      <c r="G89" s="74">
        <f t="shared" si="8"/>
        <v>0.7779814010789268</v>
      </c>
      <c r="H89" s="75">
        <f t="shared" si="9"/>
        <v>0.7676888207270209</v>
      </c>
      <c r="I89" s="38">
        <f>SUM(I84:I88)</f>
        <v>0</v>
      </c>
      <c r="J89" s="39">
        <f>SUM(J84:J88)</f>
        <v>564837731</v>
      </c>
      <c r="K89" s="77">
        <f t="shared" si="10"/>
        <v>0</v>
      </c>
      <c r="L89" s="77">
        <f t="shared" si="11"/>
        <v>0.2323111792729791</v>
      </c>
    </row>
    <row r="90" spans="1:12" ht="12.75">
      <c r="A90" s="43"/>
      <c r="B90" s="44" t="s">
        <v>208</v>
      </c>
      <c r="C90" s="45"/>
      <c r="D90" s="46">
        <f>SUM(D61,D63:D67,D69:D74,D76:D82,D84:D88)</f>
        <v>15018423340</v>
      </c>
      <c r="E90" s="46">
        <f>SUM(E61,E63:E67,E69:E74,E76:E82,E84:E88)</f>
        <v>14935838125</v>
      </c>
      <c r="F90" s="46">
        <f>SUM(F61,F63:F67,F69:F74,F76:F82,F84:F88)</f>
        <v>12087190504</v>
      </c>
      <c r="G90" s="92">
        <f t="shared" si="8"/>
        <v>0.8048241969452966</v>
      </c>
      <c r="H90" s="93">
        <f t="shared" si="9"/>
        <v>0.8092743375256687</v>
      </c>
      <c r="I90" s="38">
        <f>SUM(I61,I63:I67,I69:I74,I76:I82,I84:I88)</f>
        <v>-104002060</v>
      </c>
      <c r="J90" s="39">
        <f>SUM(J61,J63:J67,J69:J74,J76:J82,J84:J88)</f>
        <v>2952649681</v>
      </c>
      <c r="K90" s="98">
        <f t="shared" si="10"/>
        <v>-0.006963255702799738</v>
      </c>
      <c r="L90" s="98">
        <f t="shared" si="11"/>
        <v>0.19768891817713108</v>
      </c>
    </row>
    <row r="91" spans="1:12" ht="12.75">
      <c r="A91" s="25"/>
      <c r="B91" s="10"/>
      <c r="C91" s="9"/>
      <c r="D91" s="40"/>
      <c r="E91" s="40"/>
      <c r="F91" s="40"/>
      <c r="G91" s="72"/>
      <c r="H91" s="73"/>
      <c r="I91" s="41"/>
      <c r="J91" s="42"/>
      <c r="K91" s="97"/>
      <c r="L91" s="97"/>
    </row>
    <row r="92" spans="1:12" ht="12.75">
      <c r="A92" s="25"/>
      <c r="B92" s="28" t="s">
        <v>209</v>
      </c>
      <c r="C92" s="8"/>
      <c r="D92" s="40"/>
      <c r="E92" s="40"/>
      <c r="F92" s="40"/>
      <c r="G92" s="72"/>
      <c r="H92" s="73"/>
      <c r="I92" s="41"/>
      <c r="J92" s="42"/>
      <c r="K92" s="97"/>
      <c r="L92" s="97"/>
    </row>
    <row r="93" spans="1:12" ht="12.75">
      <c r="A93" s="31" t="s">
        <v>55</v>
      </c>
      <c r="B93" s="32" t="s">
        <v>210</v>
      </c>
      <c r="C93" s="12" t="s">
        <v>211</v>
      </c>
      <c r="D93" s="13">
        <v>26194817482</v>
      </c>
      <c r="E93" s="13">
        <v>26491185153</v>
      </c>
      <c r="F93" s="13">
        <v>23473246664</v>
      </c>
      <c r="G93" s="72">
        <f>IF($D93=0,0,$F93/$D93)</f>
        <v>0.8961026997088202</v>
      </c>
      <c r="H93" s="73">
        <f>IF($E93=0,0,$F93/$E93)</f>
        <v>0.8860776340669593</v>
      </c>
      <c r="I93" s="33">
        <v>0</v>
      </c>
      <c r="J93" s="34">
        <v>3017938489</v>
      </c>
      <c r="K93" s="97">
        <f>IF($E93=0,0,$I93/$E93)</f>
        <v>0</v>
      </c>
      <c r="L93" s="97">
        <f>IF($E93=0,0,$J93/$E93)</f>
        <v>0.11392236593304067</v>
      </c>
    </row>
    <row r="94" spans="1:12" ht="12.75">
      <c r="A94" s="31" t="s">
        <v>55</v>
      </c>
      <c r="B94" s="32" t="s">
        <v>212</v>
      </c>
      <c r="C94" s="12" t="s">
        <v>213</v>
      </c>
      <c r="D94" s="13">
        <v>37311926329</v>
      </c>
      <c r="E94" s="13">
        <v>39648291660</v>
      </c>
      <c r="F94" s="13">
        <v>38311055022</v>
      </c>
      <c r="G94" s="72">
        <f>IF($D94=0,0,$F94/$D94)</f>
        <v>1.0267777301067258</v>
      </c>
      <c r="H94" s="73">
        <f>IF($E94=0,0,$F94/$E94)</f>
        <v>0.966272528222216</v>
      </c>
      <c r="I94" s="33">
        <v>0</v>
      </c>
      <c r="J94" s="34">
        <v>1337236638</v>
      </c>
      <c r="K94" s="97">
        <f>IF($E94=0,0,$I94/$E94)</f>
        <v>0</v>
      </c>
      <c r="L94" s="97">
        <f>IF($E94=0,0,$J94/$E94)</f>
        <v>0.033727471777784034</v>
      </c>
    </row>
    <row r="95" spans="1:12" ht="12.75">
      <c r="A95" s="31" t="s">
        <v>55</v>
      </c>
      <c r="B95" s="32" t="s">
        <v>214</v>
      </c>
      <c r="C95" s="12" t="s">
        <v>215</v>
      </c>
      <c r="D95" s="13">
        <v>23839955761</v>
      </c>
      <c r="E95" s="13">
        <v>24589717080</v>
      </c>
      <c r="F95" s="13">
        <v>25025424522</v>
      </c>
      <c r="G95" s="72">
        <f>IF($D95=0,0,$F95/$D95)</f>
        <v>1.0497261309074792</v>
      </c>
      <c r="H95" s="73">
        <f>IF($E95=0,0,$F95/$E95)</f>
        <v>1.0177190913007446</v>
      </c>
      <c r="I95" s="33">
        <v>-435707442</v>
      </c>
      <c r="J95" s="34">
        <v>0</v>
      </c>
      <c r="K95" s="97">
        <f>IF($E95=0,0,$I95/$E95)</f>
        <v>-0.017719091300744644</v>
      </c>
      <c r="L95" s="97">
        <f>IF($E95=0,0,$J95/$E95)</f>
        <v>0</v>
      </c>
    </row>
    <row r="96" spans="1:12" ht="12.75">
      <c r="A96" s="35"/>
      <c r="B96" s="36" t="s">
        <v>60</v>
      </c>
      <c r="C96" s="37"/>
      <c r="D96" s="20">
        <f>SUM(D93:D95)</f>
        <v>87346699572</v>
      </c>
      <c r="E96" s="20">
        <f>SUM(E93:E95)</f>
        <v>90729193893</v>
      </c>
      <c r="F96" s="20">
        <f>SUM(F93:F95)</f>
        <v>86809726208</v>
      </c>
      <c r="G96" s="74">
        <f>IF($D96=0,0,$F96/$D96)</f>
        <v>0.9938523909130949</v>
      </c>
      <c r="H96" s="75">
        <f>IF($E96=0,0,$F96/$E96)</f>
        <v>0.9568003691334196</v>
      </c>
      <c r="I96" s="38">
        <f>SUM(I93:I95)</f>
        <v>-435707442</v>
      </c>
      <c r="J96" s="39">
        <f>SUM(J93:J95)</f>
        <v>4355175127</v>
      </c>
      <c r="K96" s="77">
        <f>IF($E96=0,0,$I96/$E96)</f>
        <v>-0.004802284946054348</v>
      </c>
      <c r="L96" s="77">
        <f>IF($E96=0,0,$J96/$E96)</f>
        <v>0.04800191581263474</v>
      </c>
    </row>
    <row r="97" spans="1:12" ht="12.75">
      <c r="A97" s="31" t="s">
        <v>61</v>
      </c>
      <c r="B97" s="32" t="s">
        <v>216</v>
      </c>
      <c r="C97" s="12" t="s">
        <v>217</v>
      </c>
      <c r="D97" s="13">
        <v>4566121131</v>
      </c>
      <c r="E97" s="13">
        <v>4661645158</v>
      </c>
      <c r="F97" s="13">
        <v>4107397296</v>
      </c>
      <c r="G97" s="72">
        <f>IF($D97=0,0,$F97/$D97)</f>
        <v>0.8995375238984216</v>
      </c>
      <c r="H97" s="73">
        <f>IF($E97=0,0,$F97/$E97)</f>
        <v>0.8811046651526366</v>
      </c>
      <c r="I97" s="33">
        <v>0</v>
      </c>
      <c r="J97" s="34">
        <v>554247862</v>
      </c>
      <c r="K97" s="97">
        <f>IF($E97=0,0,$I97/$E97)</f>
        <v>0</v>
      </c>
      <c r="L97" s="97">
        <f>IF($E97=0,0,$J97/$E97)</f>
        <v>0.11889533484736334</v>
      </c>
    </row>
    <row r="98" spans="1:12" ht="12.75">
      <c r="A98" s="31" t="s">
        <v>61</v>
      </c>
      <c r="B98" s="32" t="s">
        <v>218</v>
      </c>
      <c r="C98" s="12" t="s">
        <v>219</v>
      </c>
      <c r="D98" s="13">
        <v>828153154</v>
      </c>
      <c r="E98" s="13">
        <v>866838762</v>
      </c>
      <c r="F98" s="13">
        <v>739699091</v>
      </c>
      <c r="G98" s="72">
        <f aca="true" t="shared" si="12" ref="G98:G108">IF($D98=0,0,$F98/$D98)</f>
        <v>0.8931911777757958</v>
      </c>
      <c r="H98" s="73">
        <f aca="true" t="shared" si="13" ref="H98:H108">IF($E98=0,0,$F98/$E98)</f>
        <v>0.8533295042013823</v>
      </c>
      <c r="I98" s="33">
        <v>0</v>
      </c>
      <c r="J98" s="34">
        <v>127139671</v>
      </c>
      <c r="K98" s="97">
        <f aca="true" t="shared" si="14" ref="K98:K108">IF($E98=0,0,$I98/$E98)</f>
        <v>0</v>
      </c>
      <c r="L98" s="97">
        <f aca="true" t="shared" si="15" ref="L98:L108">IF($E98=0,0,$J98/$E98)</f>
        <v>0.14667049579861774</v>
      </c>
    </row>
    <row r="99" spans="1:12" ht="12.75">
      <c r="A99" s="31" t="s">
        <v>61</v>
      </c>
      <c r="B99" s="32" t="s">
        <v>220</v>
      </c>
      <c r="C99" s="12" t="s">
        <v>221</v>
      </c>
      <c r="D99" s="13">
        <v>544209329</v>
      </c>
      <c r="E99" s="13">
        <v>544209329</v>
      </c>
      <c r="F99" s="13">
        <v>522161141</v>
      </c>
      <c r="G99" s="72">
        <f t="shared" si="12"/>
        <v>0.9594858323349322</v>
      </c>
      <c r="H99" s="73">
        <f t="shared" si="13"/>
        <v>0.9594858323349322</v>
      </c>
      <c r="I99" s="33">
        <v>0</v>
      </c>
      <c r="J99" s="34">
        <v>22048188</v>
      </c>
      <c r="K99" s="97">
        <f t="shared" si="14"/>
        <v>0</v>
      </c>
      <c r="L99" s="97">
        <f t="shared" si="15"/>
        <v>0.04051416766506772</v>
      </c>
    </row>
    <row r="100" spans="1:12" ht="12.75">
      <c r="A100" s="31" t="s">
        <v>50</v>
      </c>
      <c r="B100" s="32" t="s">
        <v>222</v>
      </c>
      <c r="C100" s="12" t="s">
        <v>223</v>
      </c>
      <c r="D100" s="13">
        <v>348805275</v>
      </c>
      <c r="E100" s="13">
        <v>379751493</v>
      </c>
      <c r="F100" s="13">
        <v>344315806</v>
      </c>
      <c r="G100" s="72">
        <f t="shared" si="12"/>
        <v>0.9871290105919414</v>
      </c>
      <c r="H100" s="73">
        <f t="shared" si="13"/>
        <v>0.9066871687058778</v>
      </c>
      <c r="I100" s="33">
        <v>0</v>
      </c>
      <c r="J100" s="34">
        <v>35435687</v>
      </c>
      <c r="K100" s="97">
        <f t="shared" si="14"/>
        <v>0</v>
      </c>
      <c r="L100" s="97">
        <f t="shared" si="15"/>
        <v>0.09331283129412213</v>
      </c>
    </row>
    <row r="101" spans="1:12" ht="12.75">
      <c r="A101" s="35"/>
      <c r="B101" s="36" t="s">
        <v>224</v>
      </c>
      <c r="C101" s="37"/>
      <c r="D101" s="20">
        <f>SUM(D97:D100)</f>
        <v>6287288889</v>
      </c>
      <c r="E101" s="20">
        <f>SUM(E97:E100)</f>
        <v>6452444742</v>
      </c>
      <c r="F101" s="20">
        <f>SUM(F97:F100)</f>
        <v>5713573334</v>
      </c>
      <c r="G101" s="74">
        <f t="shared" si="12"/>
        <v>0.9087499294006116</v>
      </c>
      <c r="H101" s="75">
        <f t="shared" si="13"/>
        <v>0.8854896961471723</v>
      </c>
      <c r="I101" s="38">
        <f>SUM(I97:I100)</f>
        <v>0</v>
      </c>
      <c r="J101" s="39">
        <f>SUM(J97:J100)</f>
        <v>738871408</v>
      </c>
      <c r="K101" s="77">
        <f t="shared" si="14"/>
        <v>0</v>
      </c>
      <c r="L101" s="77">
        <f t="shared" si="15"/>
        <v>0.11451030385282764</v>
      </c>
    </row>
    <row r="102" spans="1:12" ht="12.75">
      <c r="A102" s="31" t="s">
        <v>61</v>
      </c>
      <c r="B102" s="32" t="s">
        <v>225</v>
      </c>
      <c r="C102" s="12" t="s">
        <v>226</v>
      </c>
      <c r="D102" s="13">
        <v>2370407667</v>
      </c>
      <c r="E102" s="13">
        <v>2447307412</v>
      </c>
      <c r="F102" s="13">
        <v>2187052608</v>
      </c>
      <c r="G102" s="72">
        <f t="shared" si="12"/>
        <v>0.9226483015758825</v>
      </c>
      <c r="H102" s="73">
        <f t="shared" si="13"/>
        <v>0.8936566764257403</v>
      </c>
      <c r="I102" s="33">
        <v>0</v>
      </c>
      <c r="J102" s="34">
        <v>260254804</v>
      </c>
      <c r="K102" s="97">
        <f t="shared" si="14"/>
        <v>0</v>
      </c>
      <c r="L102" s="97">
        <f t="shared" si="15"/>
        <v>0.10634332357425966</v>
      </c>
    </row>
    <row r="103" spans="1:12" ht="12.75">
      <c r="A103" s="31" t="s">
        <v>61</v>
      </c>
      <c r="B103" s="32" t="s">
        <v>227</v>
      </c>
      <c r="C103" s="12" t="s">
        <v>228</v>
      </c>
      <c r="D103" s="13">
        <v>994729004</v>
      </c>
      <c r="E103" s="13">
        <v>954776245</v>
      </c>
      <c r="F103" s="13">
        <v>822153566</v>
      </c>
      <c r="G103" s="72">
        <f t="shared" si="12"/>
        <v>0.826510097417447</v>
      </c>
      <c r="H103" s="73">
        <f t="shared" si="13"/>
        <v>0.8610955397198848</v>
      </c>
      <c r="I103" s="33">
        <v>0</v>
      </c>
      <c r="J103" s="34">
        <v>132622679</v>
      </c>
      <c r="K103" s="97">
        <f t="shared" si="14"/>
        <v>0</v>
      </c>
      <c r="L103" s="97">
        <f t="shared" si="15"/>
        <v>0.13890446028011516</v>
      </c>
    </row>
    <row r="104" spans="1:12" ht="12.75">
      <c r="A104" s="31" t="s">
        <v>61</v>
      </c>
      <c r="B104" s="32" t="s">
        <v>229</v>
      </c>
      <c r="C104" s="12" t="s">
        <v>230</v>
      </c>
      <c r="D104" s="13">
        <v>569895964</v>
      </c>
      <c r="E104" s="13">
        <v>563973909</v>
      </c>
      <c r="F104" s="13">
        <v>316053698</v>
      </c>
      <c r="G104" s="72">
        <f t="shared" si="12"/>
        <v>0.5545813937366294</v>
      </c>
      <c r="H104" s="73">
        <f t="shared" si="13"/>
        <v>0.5604048218478844</v>
      </c>
      <c r="I104" s="33">
        <v>0</v>
      </c>
      <c r="J104" s="34">
        <v>247920211</v>
      </c>
      <c r="K104" s="97">
        <f t="shared" si="14"/>
        <v>0</v>
      </c>
      <c r="L104" s="97">
        <f t="shared" si="15"/>
        <v>0.4395951781521155</v>
      </c>
    </row>
    <row r="105" spans="1:12" ht="12.75">
      <c r="A105" s="31" t="s">
        <v>61</v>
      </c>
      <c r="B105" s="32" t="s">
        <v>231</v>
      </c>
      <c r="C105" s="12" t="s">
        <v>232</v>
      </c>
      <c r="D105" s="13">
        <v>1246494544</v>
      </c>
      <c r="E105" s="13">
        <v>1335099079</v>
      </c>
      <c r="F105" s="13">
        <v>904103904</v>
      </c>
      <c r="G105" s="72">
        <f t="shared" si="12"/>
        <v>0.7253171771604642</v>
      </c>
      <c r="H105" s="73">
        <f t="shared" si="13"/>
        <v>0.677181130764603</v>
      </c>
      <c r="I105" s="33">
        <v>0</v>
      </c>
      <c r="J105" s="34">
        <v>430995175</v>
      </c>
      <c r="K105" s="97">
        <f t="shared" si="14"/>
        <v>0</v>
      </c>
      <c r="L105" s="97">
        <f t="shared" si="15"/>
        <v>0.32281886923539704</v>
      </c>
    </row>
    <row r="106" spans="1:12" ht="12.75">
      <c r="A106" s="31" t="s">
        <v>50</v>
      </c>
      <c r="B106" s="32" t="s">
        <v>233</v>
      </c>
      <c r="C106" s="12" t="s">
        <v>234</v>
      </c>
      <c r="D106" s="13">
        <v>282901197</v>
      </c>
      <c r="E106" s="13">
        <v>282901197</v>
      </c>
      <c r="F106" s="13">
        <v>195720201</v>
      </c>
      <c r="G106" s="72">
        <f t="shared" si="12"/>
        <v>0.6918323537528193</v>
      </c>
      <c r="H106" s="73">
        <f t="shared" si="13"/>
        <v>0.6918323537528193</v>
      </c>
      <c r="I106" s="33">
        <v>0</v>
      </c>
      <c r="J106" s="34">
        <v>87180996</v>
      </c>
      <c r="K106" s="97">
        <f t="shared" si="14"/>
        <v>0</v>
      </c>
      <c r="L106" s="97">
        <f t="shared" si="15"/>
        <v>0.3081676462471808</v>
      </c>
    </row>
    <row r="107" spans="1:12" ht="12.75">
      <c r="A107" s="35"/>
      <c r="B107" s="36" t="s">
        <v>235</v>
      </c>
      <c r="C107" s="37"/>
      <c r="D107" s="20">
        <f>SUM(D102:D106)</f>
        <v>5464428376</v>
      </c>
      <c r="E107" s="20">
        <f>SUM(E102:E106)</f>
        <v>5584057842</v>
      </c>
      <c r="F107" s="20">
        <f>SUM(F102:F106)</f>
        <v>4425083977</v>
      </c>
      <c r="G107" s="74">
        <f t="shared" si="12"/>
        <v>0.809798147677286</v>
      </c>
      <c r="H107" s="75">
        <f t="shared" si="13"/>
        <v>0.7924495236630824</v>
      </c>
      <c r="I107" s="38">
        <f>SUM(I102:I106)</f>
        <v>0</v>
      </c>
      <c r="J107" s="39">
        <f>SUM(J102:J106)</f>
        <v>1158973865</v>
      </c>
      <c r="K107" s="77">
        <f t="shared" si="14"/>
        <v>0</v>
      </c>
      <c r="L107" s="77">
        <f t="shared" si="15"/>
        <v>0.20755047633691756</v>
      </c>
    </row>
    <row r="108" spans="1:12" ht="12.75">
      <c r="A108" s="43"/>
      <c r="B108" s="44" t="s">
        <v>236</v>
      </c>
      <c r="C108" s="45"/>
      <c r="D108" s="46">
        <f>SUM(D93:D95,D97:D100,D102:D106)</f>
        <v>99098416837</v>
      </c>
      <c r="E108" s="46">
        <f>SUM(E93:E95,E97:E100,E102:E106)</f>
        <v>102765696477</v>
      </c>
      <c r="F108" s="46">
        <f>SUM(F93:F95,F97:F100,F102:F106)</f>
        <v>96948383519</v>
      </c>
      <c r="G108" s="92">
        <f t="shared" si="12"/>
        <v>0.9783040598767946</v>
      </c>
      <c r="H108" s="93">
        <f t="shared" si="13"/>
        <v>0.943392463074466</v>
      </c>
      <c r="I108" s="38">
        <f>SUM(I93:I95,I97:I100,I102:I106)</f>
        <v>-435707442</v>
      </c>
      <c r="J108" s="39">
        <f>SUM(J93:J95,J97:J100,J102:J106)</f>
        <v>6253020400</v>
      </c>
      <c r="K108" s="98">
        <f t="shared" si="14"/>
        <v>-0.0042398140326671725</v>
      </c>
      <c r="L108" s="98">
        <f t="shared" si="15"/>
        <v>0.0608473509582012</v>
      </c>
    </row>
    <row r="109" spans="1:12" ht="12.75">
      <c r="A109" s="25"/>
      <c r="B109" s="10"/>
      <c r="C109" s="9"/>
      <c r="D109" s="40"/>
      <c r="E109" s="40"/>
      <c r="F109" s="40"/>
      <c r="G109" s="72"/>
      <c r="H109" s="73"/>
      <c r="I109" s="41"/>
      <c r="J109" s="42"/>
      <c r="K109" s="97"/>
      <c r="L109" s="97"/>
    </row>
    <row r="110" spans="1:12" ht="12.75">
      <c r="A110" s="25"/>
      <c r="B110" s="28" t="s">
        <v>237</v>
      </c>
      <c r="C110" s="8"/>
      <c r="D110" s="40"/>
      <c r="E110" s="40"/>
      <c r="F110" s="40"/>
      <c r="G110" s="72"/>
      <c r="H110" s="73"/>
      <c r="I110" s="41"/>
      <c r="J110" s="42"/>
      <c r="K110" s="97"/>
      <c r="L110" s="97"/>
    </row>
    <row r="111" spans="1:12" ht="12.75">
      <c r="A111" s="31" t="s">
        <v>55</v>
      </c>
      <c r="B111" s="32" t="s">
        <v>238</v>
      </c>
      <c r="C111" s="12" t="s">
        <v>239</v>
      </c>
      <c r="D111" s="13">
        <v>26853285219</v>
      </c>
      <c r="E111" s="13">
        <v>26942593468</v>
      </c>
      <c r="F111" s="13">
        <v>25380584040</v>
      </c>
      <c r="G111" s="72">
        <f aca="true" t="shared" si="16" ref="G111:G142">IF($D111=0,0,$F111/$D111)</f>
        <v>0.9451575043057304</v>
      </c>
      <c r="H111" s="73">
        <f aca="true" t="shared" si="17" ref="H111:H142">IF($E111=0,0,$F111/$E111)</f>
        <v>0.94202453338966</v>
      </c>
      <c r="I111" s="33">
        <v>0</v>
      </c>
      <c r="J111" s="34">
        <v>1562009428</v>
      </c>
      <c r="K111" s="97">
        <f aca="true" t="shared" si="18" ref="K111:K142">IF($E111=0,0,$I111/$E111)</f>
        <v>0</v>
      </c>
      <c r="L111" s="97">
        <f aca="true" t="shared" si="19" ref="L111:L142">IF($E111=0,0,$J111/$E111)</f>
        <v>0.05797546661034005</v>
      </c>
    </row>
    <row r="112" spans="1:12" ht="12.75">
      <c r="A112" s="35"/>
      <c r="B112" s="36" t="s">
        <v>60</v>
      </c>
      <c r="C112" s="37"/>
      <c r="D112" s="20">
        <f>D111</f>
        <v>26853285219</v>
      </c>
      <c r="E112" s="20">
        <f>E111</f>
        <v>26942593468</v>
      </c>
      <c r="F112" s="20">
        <f>F111</f>
        <v>25380584040</v>
      </c>
      <c r="G112" s="74">
        <f t="shared" si="16"/>
        <v>0.9451575043057304</v>
      </c>
      <c r="H112" s="75">
        <f t="shared" si="17"/>
        <v>0.94202453338966</v>
      </c>
      <c r="I112" s="38">
        <f>I111</f>
        <v>0</v>
      </c>
      <c r="J112" s="39">
        <f>J111</f>
        <v>1562009428</v>
      </c>
      <c r="K112" s="77">
        <f t="shared" si="18"/>
        <v>0</v>
      </c>
      <c r="L112" s="77">
        <f t="shared" si="19"/>
        <v>0.05797546661034005</v>
      </c>
    </row>
    <row r="113" spans="1:12" ht="12.75">
      <c r="A113" s="31" t="s">
        <v>61</v>
      </c>
      <c r="B113" s="32" t="s">
        <v>240</v>
      </c>
      <c r="C113" s="12" t="s">
        <v>241</v>
      </c>
      <c r="D113" s="13">
        <v>72346341</v>
      </c>
      <c r="E113" s="13">
        <v>81305286</v>
      </c>
      <c r="F113" s="13">
        <v>47612582</v>
      </c>
      <c r="G113" s="72">
        <f t="shared" si="16"/>
        <v>0.658120111423465</v>
      </c>
      <c r="H113" s="73">
        <f t="shared" si="17"/>
        <v>0.5856025400365727</v>
      </c>
      <c r="I113" s="33">
        <v>0</v>
      </c>
      <c r="J113" s="34">
        <v>33692704</v>
      </c>
      <c r="K113" s="97">
        <f t="shared" si="18"/>
        <v>0</v>
      </c>
      <c r="L113" s="97">
        <f t="shared" si="19"/>
        <v>0.41439745996342725</v>
      </c>
    </row>
    <row r="114" spans="1:12" ht="12.75">
      <c r="A114" s="31" t="s">
        <v>61</v>
      </c>
      <c r="B114" s="32" t="s">
        <v>242</v>
      </c>
      <c r="C114" s="12" t="s">
        <v>243</v>
      </c>
      <c r="D114" s="13">
        <v>170309690</v>
      </c>
      <c r="E114" s="13">
        <v>167162304</v>
      </c>
      <c r="F114" s="13">
        <v>118053776</v>
      </c>
      <c r="G114" s="72">
        <f t="shared" si="16"/>
        <v>0.6931712223773058</v>
      </c>
      <c r="H114" s="73">
        <f t="shared" si="17"/>
        <v>0.70622247465553</v>
      </c>
      <c r="I114" s="33">
        <v>0</v>
      </c>
      <c r="J114" s="34">
        <v>49108528</v>
      </c>
      <c r="K114" s="97">
        <f t="shared" si="18"/>
        <v>0</v>
      </c>
      <c r="L114" s="97">
        <f t="shared" si="19"/>
        <v>0.29377752534447</v>
      </c>
    </row>
    <row r="115" spans="1:12" ht="12.75">
      <c r="A115" s="31" t="s">
        <v>61</v>
      </c>
      <c r="B115" s="32" t="s">
        <v>244</v>
      </c>
      <c r="C115" s="12" t="s">
        <v>245</v>
      </c>
      <c r="D115" s="13">
        <v>134255885</v>
      </c>
      <c r="E115" s="13">
        <v>122816751</v>
      </c>
      <c r="F115" s="13">
        <v>101567444</v>
      </c>
      <c r="G115" s="72">
        <f t="shared" si="16"/>
        <v>0.7565213547249716</v>
      </c>
      <c r="H115" s="73">
        <f t="shared" si="17"/>
        <v>0.8269836416695309</v>
      </c>
      <c r="I115" s="33">
        <v>0</v>
      </c>
      <c r="J115" s="34">
        <v>21249307</v>
      </c>
      <c r="K115" s="97">
        <f t="shared" si="18"/>
        <v>0</v>
      </c>
      <c r="L115" s="97">
        <f t="shared" si="19"/>
        <v>0.1730163583304691</v>
      </c>
    </row>
    <row r="116" spans="1:12" ht="12.75">
      <c r="A116" s="31" t="s">
        <v>61</v>
      </c>
      <c r="B116" s="32" t="s">
        <v>246</v>
      </c>
      <c r="C116" s="12" t="s">
        <v>247</v>
      </c>
      <c r="D116" s="13">
        <v>117490692</v>
      </c>
      <c r="E116" s="13">
        <v>123688840</v>
      </c>
      <c r="F116" s="13">
        <v>114853881</v>
      </c>
      <c r="G116" s="72">
        <f t="shared" si="16"/>
        <v>0.9775572774735211</v>
      </c>
      <c r="H116" s="73">
        <f t="shared" si="17"/>
        <v>0.9285710901646422</v>
      </c>
      <c r="I116" s="33">
        <v>0</v>
      </c>
      <c r="J116" s="34">
        <v>8834959</v>
      </c>
      <c r="K116" s="97">
        <f t="shared" si="18"/>
        <v>0</v>
      </c>
      <c r="L116" s="97">
        <f t="shared" si="19"/>
        <v>0.07142890983535782</v>
      </c>
    </row>
    <row r="117" spans="1:12" ht="12.75">
      <c r="A117" s="31" t="s">
        <v>61</v>
      </c>
      <c r="B117" s="32" t="s">
        <v>248</v>
      </c>
      <c r="C117" s="12" t="s">
        <v>249</v>
      </c>
      <c r="D117" s="13">
        <v>44760474</v>
      </c>
      <c r="E117" s="13">
        <v>47936000</v>
      </c>
      <c r="F117" s="13">
        <v>30851053</v>
      </c>
      <c r="G117" s="72">
        <f t="shared" si="16"/>
        <v>0.6892476831232842</v>
      </c>
      <c r="H117" s="73">
        <f t="shared" si="17"/>
        <v>0.6435883886849132</v>
      </c>
      <c r="I117" s="33">
        <v>0</v>
      </c>
      <c r="J117" s="34">
        <v>17084947</v>
      </c>
      <c r="K117" s="97">
        <f t="shared" si="18"/>
        <v>0</v>
      </c>
      <c r="L117" s="97">
        <f t="shared" si="19"/>
        <v>0.3564116113150868</v>
      </c>
    </row>
    <row r="118" spans="1:12" ht="12.75">
      <c r="A118" s="31" t="s">
        <v>61</v>
      </c>
      <c r="B118" s="32" t="s">
        <v>250</v>
      </c>
      <c r="C118" s="12" t="s">
        <v>251</v>
      </c>
      <c r="D118" s="13">
        <v>705029627</v>
      </c>
      <c r="E118" s="13">
        <v>705029627</v>
      </c>
      <c r="F118" s="13">
        <v>527807803</v>
      </c>
      <c r="G118" s="72">
        <f t="shared" si="16"/>
        <v>0.748632089754719</v>
      </c>
      <c r="H118" s="73">
        <f t="shared" si="17"/>
        <v>0.748632089754719</v>
      </c>
      <c r="I118" s="33">
        <v>0</v>
      </c>
      <c r="J118" s="34">
        <v>177221824</v>
      </c>
      <c r="K118" s="97">
        <f t="shared" si="18"/>
        <v>0</v>
      </c>
      <c r="L118" s="97">
        <f t="shared" si="19"/>
        <v>0.2513679102452811</v>
      </c>
    </row>
    <row r="119" spans="1:12" ht="12.75">
      <c r="A119" s="31" t="s">
        <v>50</v>
      </c>
      <c r="B119" s="32" t="s">
        <v>252</v>
      </c>
      <c r="C119" s="12" t="s">
        <v>253</v>
      </c>
      <c r="D119" s="13">
        <v>726386669</v>
      </c>
      <c r="E119" s="13">
        <v>749143464</v>
      </c>
      <c r="F119" s="13">
        <v>653132837</v>
      </c>
      <c r="G119" s="72">
        <f t="shared" si="16"/>
        <v>0.8991531162034583</v>
      </c>
      <c r="H119" s="73">
        <f t="shared" si="17"/>
        <v>0.8718394651842013</v>
      </c>
      <c r="I119" s="33">
        <v>0</v>
      </c>
      <c r="J119" s="34">
        <v>96010627</v>
      </c>
      <c r="K119" s="97">
        <f t="shared" si="18"/>
        <v>0</v>
      </c>
      <c r="L119" s="97">
        <f t="shared" si="19"/>
        <v>0.12816053481579864</v>
      </c>
    </row>
    <row r="120" spans="1:12" ht="12.75">
      <c r="A120" s="35"/>
      <c r="B120" s="36" t="s">
        <v>254</v>
      </c>
      <c r="C120" s="37"/>
      <c r="D120" s="20">
        <f>SUM(D113:D119)</f>
        <v>1970579378</v>
      </c>
      <c r="E120" s="20">
        <f>SUM(E113:E119)</f>
        <v>1997082272</v>
      </c>
      <c r="F120" s="20">
        <f>SUM(F113:F119)</f>
        <v>1593879376</v>
      </c>
      <c r="G120" s="74">
        <f t="shared" si="16"/>
        <v>0.8088379457302938</v>
      </c>
      <c r="H120" s="75">
        <f t="shared" si="17"/>
        <v>0.7981040132131322</v>
      </c>
      <c r="I120" s="38">
        <f>SUM(I113:I119)</f>
        <v>0</v>
      </c>
      <c r="J120" s="39">
        <f>SUM(J113:J119)</f>
        <v>403202896</v>
      </c>
      <c r="K120" s="77">
        <f t="shared" si="18"/>
        <v>0</v>
      </c>
      <c r="L120" s="77">
        <f t="shared" si="19"/>
        <v>0.20189598678686785</v>
      </c>
    </row>
    <row r="121" spans="1:12" ht="12.75">
      <c r="A121" s="31" t="s">
        <v>61</v>
      </c>
      <c r="B121" s="32" t="s">
        <v>255</v>
      </c>
      <c r="C121" s="12" t="s">
        <v>256</v>
      </c>
      <c r="D121" s="13">
        <v>105279000</v>
      </c>
      <c r="E121" s="13">
        <v>113359000</v>
      </c>
      <c r="F121" s="13">
        <v>104684346</v>
      </c>
      <c r="G121" s="72">
        <f t="shared" si="16"/>
        <v>0.9943516370786196</v>
      </c>
      <c r="H121" s="73">
        <f t="shared" si="17"/>
        <v>0.9234762656692455</v>
      </c>
      <c r="I121" s="33">
        <v>0</v>
      </c>
      <c r="J121" s="34">
        <v>8674654</v>
      </c>
      <c r="K121" s="97">
        <f t="shared" si="18"/>
        <v>0</v>
      </c>
      <c r="L121" s="97">
        <f t="shared" si="19"/>
        <v>0.0765237343307545</v>
      </c>
    </row>
    <row r="122" spans="1:12" ht="12.75">
      <c r="A122" s="31" t="s">
        <v>61</v>
      </c>
      <c r="B122" s="32" t="s">
        <v>257</v>
      </c>
      <c r="C122" s="12" t="s">
        <v>258</v>
      </c>
      <c r="D122" s="13">
        <v>259285019</v>
      </c>
      <c r="E122" s="13">
        <v>285932166</v>
      </c>
      <c r="F122" s="13">
        <v>250308237</v>
      </c>
      <c r="G122" s="72">
        <f t="shared" si="16"/>
        <v>0.9653787093653876</v>
      </c>
      <c r="H122" s="73">
        <f t="shared" si="17"/>
        <v>0.8754112575078384</v>
      </c>
      <c r="I122" s="33">
        <v>0</v>
      </c>
      <c r="J122" s="34">
        <v>35623929</v>
      </c>
      <c r="K122" s="97">
        <f t="shared" si="18"/>
        <v>0</v>
      </c>
      <c r="L122" s="97">
        <f t="shared" si="19"/>
        <v>0.12458874249216159</v>
      </c>
    </row>
    <row r="123" spans="1:12" ht="12.75">
      <c r="A123" s="31" t="s">
        <v>61</v>
      </c>
      <c r="B123" s="32" t="s">
        <v>259</v>
      </c>
      <c r="C123" s="12" t="s">
        <v>260</v>
      </c>
      <c r="D123" s="13">
        <v>118874200</v>
      </c>
      <c r="E123" s="13">
        <v>108004325</v>
      </c>
      <c r="F123" s="13">
        <v>70262875</v>
      </c>
      <c r="G123" s="72">
        <f t="shared" si="16"/>
        <v>0.5910691722846505</v>
      </c>
      <c r="H123" s="73">
        <f t="shared" si="17"/>
        <v>0.6505561235626444</v>
      </c>
      <c r="I123" s="33">
        <v>0</v>
      </c>
      <c r="J123" s="34">
        <v>37741450</v>
      </c>
      <c r="K123" s="97">
        <f t="shared" si="18"/>
        <v>0</v>
      </c>
      <c r="L123" s="97">
        <f t="shared" si="19"/>
        <v>0.34944387643735564</v>
      </c>
    </row>
    <row r="124" spans="1:12" ht="12.75">
      <c r="A124" s="31" t="s">
        <v>61</v>
      </c>
      <c r="B124" s="32" t="s">
        <v>261</v>
      </c>
      <c r="C124" s="12" t="s">
        <v>262</v>
      </c>
      <c r="D124" s="13">
        <v>40967325</v>
      </c>
      <c r="E124" s="13">
        <v>40199942</v>
      </c>
      <c r="F124" s="13">
        <v>46294978</v>
      </c>
      <c r="G124" s="72">
        <f t="shared" si="16"/>
        <v>1.1300463967320298</v>
      </c>
      <c r="H124" s="73">
        <f t="shared" si="17"/>
        <v>1.1516180296976548</v>
      </c>
      <c r="I124" s="33">
        <v>-6095036</v>
      </c>
      <c r="J124" s="34">
        <v>0</v>
      </c>
      <c r="K124" s="97">
        <f t="shared" si="18"/>
        <v>-0.15161802969765478</v>
      </c>
      <c r="L124" s="97">
        <f t="shared" si="19"/>
        <v>0</v>
      </c>
    </row>
    <row r="125" spans="1:12" ht="12.75">
      <c r="A125" s="31" t="s">
        <v>61</v>
      </c>
      <c r="B125" s="32" t="s">
        <v>263</v>
      </c>
      <c r="C125" s="12" t="s">
        <v>264</v>
      </c>
      <c r="D125" s="13">
        <v>3500013735</v>
      </c>
      <c r="E125" s="13">
        <v>3722128508</v>
      </c>
      <c r="F125" s="13">
        <v>4021968218</v>
      </c>
      <c r="G125" s="72">
        <f t="shared" si="16"/>
        <v>1.149129267059862</v>
      </c>
      <c r="H125" s="73">
        <f t="shared" si="17"/>
        <v>1.0805559800946023</v>
      </c>
      <c r="I125" s="33">
        <v>-299839710</v>
      </c>
      <c r="J125" s="34">
        <v>0</v>
      </c>
      <c r="K125" s="97">
        <f t="shared" si="18"/>
        <v>-0.08055598009460237</v>
      </c>
      <c r="L125" s="97">
        <f t="shared" si="19"/>
        <v>0</v>
      </c>
    </row>
    <row r="126" spans="1:12" ht="12.75">
      <c r="A126" s="31" t="s">
        <v>61</v>
      </c>
      <c r="B126" s="32" t="s">
        <v>265</v>
      </c>
      <c r="C126" s="12" t="s">
        <v>266</v>
      </c>
      <c r="D126" s="13">
        <v>50944260</v>
      </c>
      <c r="E126" s="13">
        <v>65152534</v>
      </c>
      <c r="F126" s="13">
        <v>52342651</v>
      </c>
      <c r="G126" s="72">
        <f t="shared" si="16"/>
        <v>1.0274494319870384</v>
      </c>
      <c r="H126" s="73">
        <f t="shared" si="17"/>
        <v>0.8033862658358001</v>
      </c>
      <c r="I126" s="33">
        <v>0</v>
      </c>
      <c r="J126" s="34">
        <v>12809883</v>
      </c>
      <c r="K126" s="97">
        <f t="shared" si="18"/>
        <v>0</v>
      </c>
      <c r="L126" s="97">
        <f t="shared" si="19"/>
        <v>0.19661373416419997</v>
      </c>
    </row>
    <row r="127" spans="1:12" ht="12.75">
      <c r="A127" s="31" t="s">
        <v>61</v>
      </c>
      <c r="B127" s="32" t="s">
        <v>267</v>
      </c>
      <c r="C127" s="12" t="s">
        <v>268</v>
      </c>
      <c r="D127" s="13">
        <v>66257093</v>
      </c>
      <c r="E127" s="13">
        <v>74608696</v>
      </c>
      <c r="F127" s="13">
        <v>65509351</v>
      </c>
      <c r="G127" s="72">
        <f t="shared" si="16"/>
        <v>0.9887145365704468</v>
      </c>
      <c r="H127" s="73">
        <f t="shared" si="17"/>
        <v>0.8780390827364145</v>
      </c>
      <c r="I127" s="33">
        <v>0</v>
      </c>
      <c r="J127" s="34">
        <v>9099345</v>
      </c>
      <c r="K127" s="97">
        <f t="shared" si="18"/>
        <v>0</v>
      </c>
      <c r="L127" s="97">
        <f t="shared" si="19"/>
        <v>0.12196091726358546</v>
      </c>
    </row>
    <row r="128" spans="1:12" ht="12.75">
      <c r="A128" s="31" t="s">
        <v>50</v>
      </c>
      <c r="B128" s="32" t="s">
        <v>269</v>
      </c>
      <c r="C128" s="12" t="s">
        <v>270</v>
      </c>
      <c r="D128" s="13">
        <v>563717834</v>
      </c>
      <c r="E128" s="13">
        <v>566781000</v>
      </c>
      <c r="F128" s="13">
        <v>672462644</v>
      </c>
      <c r="G128" s="72">
        <f t="shared" si="16"/>
        <v>1.1929064568143501</v>
      </c>
      <c r="H128" s="73">
        <f t="shared" si="17"/>
        <v>1.1864593978979536</v>
      </c>
      <c r="I128" s="33">
        <v>-105681644</v>
      </c>
      <c r="J128" s="34">
        <v>0</v>
      </c>
      <c r="K128" s="97">
        <f t="shared" si="18"/>
        <v>-0.18645939789795354</v>
      </c>
      <c r="L128" s="97">
        <f t="shared" si="19"/>
        <v>0</v>
      </c>
    </row>
    <row r="129" spans="1:12" ht="12.75">
      <c r="A129" s="35"/>
      <c r="B129" s="36" t="s">
        <v>271</v>
      </c>
      <c r="C129" s="37"/>
      <c r="D129" s="20">
        <f>SUM(D121:D128)</f>
        <v>4705338466</v>
      </c>
      <c r="E129" s="20">
        <f>SUM(E121:E128)</f>
        <v>4976166171</v>
      </c>
      <c r="F129" s="20">
        <f>SUM(F121:F128)</f>
        <v>5283833300</v>
      </c>
      <c r="G129" s="74">
        <f t="shared" si="16"/>
        <v>1.1229443616394672</v>
      </c>
      <c r="H129" s="75">
        <f t="shared" si="17"/>
        <v>1.06182814609227</v>
      </c>
      <c r="I129" s="38">
        <f>SUM(I121:I128)</f>
        <v>-411616390</v>
      </c>
      <c r="J129" s="39">
        <f>SUM(J121:J128)</f>
        <v>103949261</v>
      </c>
      <c r="K129" s="77">
        <f t="shared" si="18"/>
        <v>-0.08271757329946287</v>
      </c>
      <c r="L129" s="77">
        <f t="shared" si="19"/>
        <v>0.020889427207192838</v>
      </c>
    </row>
    <row r="130" spans="1:12" ht="12.75">
      <c r="A130" s="31" t="s">
        <v>61</v>
      </c>
      <c r="B130" s="32" t="s">
        <v>272</v>
      </c>
      <c r="C130" s="12" t="s">
        <v>273</v>
      </c>
      <c r="D130" s="13">
        <v>633662158</v>
      </c>
      <c r="E130" s="13">
        <v>621942172</v>
      </c>
      <c r="F130" s="13">
        <v>452458888</v>
      </c>
      <c r="G130" s="72">
        <f t="shared" si="16"/>
        <v>0.7140380442286093</v>
      </c>
      <c r="H130" s="73">
        <f t="shared" si="17"/>
        <v>0.7274935007944758</v>
      </c>
      <c r="I130" s="33">
        <v>0</v>
      </c>
      <c r="J130" s="34">
        <v>169483284</v>
      </c>
      <c r="K130" s="97">
        <f t="shared" si="18"/>
        <v>0</v>
      </c>
      <c r="L130" s="97">
        <f t="shared" si="19"/>
        <v>0.2725064992055242</v>
      </c>
    </row>
    <row r="131" spans="1:12" ht="12.75">
      <c r="A131" s="31" t="s">
        <v>61</v>
      </c>
      <c r="B131" s="32" t="s">
        <v>274</v>
      </c>
      <c r="C131" s="12" t="s">
        <v>275</v>
      </c>
      <c r="D131" s="13">
        <v>54923403</v>
      </c>
      <c r="E131" s="13">
        <v>57759903</v>
      </c>
      <c r="F131" s="13">
        <v>44826179</v>
      </c>
      <c r="G131" s="72">
        <f t="shared" si="16"/>
        <v>0.8161580774592572</v>
      </c>
      <c r="H131" s="73">
        <f t="shared" si="17"/>
        <v>0.776077809548953</v>
      </c>
      <c r="I131" s="33">
        <v>0</v>
      </c>
      <c r="J131" s="34">
        <v>12933724</v>
      </c>
      <c r="K131" s="97">
        <f t="shared" si="18"/>
        <v>0</v>
      </c>
      <c r="L131" s="97">
        <f t="shared" si="19"/>
        <v>0.22392219045104697</v>
      </c>
    </row>
    <row r="132" spans="1:12" ht="12.75">
      <c r="A132" s="31" t="s">
        <v>61</v>
      </c>
      <c r="B132" s="32" t="s">
        <v>276</v>
      </c>
      <c r="C132" s="12" t="s">
        <v>277</v>
      </c>
      <c r="D132" s="13">
        <v>335188911</v>
      </c>
      <c r="E132" s="13">
        <v>348162717</v>
      </c>
      <c r="F132" s="13">
        <v>290933346</v>
      </c>
      <c r="G132" s="72">
        <f t="shared" si="16"/>
        <v>0.8679682902755694</v>
      </c>
      <c r="H132" s="73">
        <f t="shared" si="17"/>
        <v>0.8356246427155496</v>
      </c>
      <c r="I132" s="33">
        <v>0</v>
      </c>
      <c r="J132" s="34">
        <v>57229371</v>
      </c>
      <c r="K132" s="97">
        <f t="shared" si="18"/>
        <v>0</v>
      </c>
      <c r="L132" s="97">
        <f t="shared" si="19"/>
        <v>0.1643753572844504</v>
      </c>
    </row>
    <row r="133" spans="1:12" ht="12.75">
      <c r="A133" s="31" t="s">
        <v>61</v>
      </c>
      <c r="B133" s="32" t="s">
        <v>278</v>
      </c>
      <c r="C133" s="12" t="s">
        <v>279</v>
      </c>
      <c r="D133" s="13">
        <v>115112487</v>
      </c>
      <c r="E133" s="13">
        <v>125803235</v>
      </c>
      <c r="F133" s="13">
        <v>92125031</v>
      </c>
      <c r="G133" s="72">
        <f t="shared" si="16"/>
        <v>0.8003044100680407</v>
      </c>
      <c r="H133" s="73">
        <f t="shared" si="17"/>
        <v>0.7322946107069505</v>
      </c>
      <c r="I133" s="33">
        <v>0</v>
      </c>
      <c r="J133" s="34">
        <v>33678204</v>
      </c>
      <c r="K133" s="97">
        <f t="shared" si="18"/>
        <v>0</v>
      </c>
      <c r="L133" s="97">
        <f t="shared" si="19"/>
        <v>0.2677053892930496</v>
      </c>
    </row>
    <row r="134" spans="1:12" ht="12.75">
      <c r="A134" s="31" t="s">
        <v>61</v>
      </c>
      <c r="B134" s="32" t="s">
        <v>280</v>
      </c>
      <c r="C134" s="12" t="s">
        <v>281</v>
      </c>
      <c r="D134" s="13">
        <v>85917439</v>
      </c>
      <c r="E134" s="13">
        <v>105669496</v>
      </c>
      <c r="F134" s="13">
        <v>103630037</v>
      </c>
      <c r="G134" s="72">
        <f t="shared" si="16"/>
        <v>1.2061583562796838</v>
      </c>
      <c r="H134" s="73">
        <f t="shared" si="17"/>
        <v>0.9806996429698123</v>
      </c>
      <c r="I134" s="33">
        <v>0</v>
      </c>
      <c r="J134" s="34">
        <v>2039459</v>
      </c>
      <c r="K134" s="97">
        <f t="shared" si="18"/>
        <v>0</v>
      </c>
      <c r="L134" s="97">
        <f t="shared" si="19"/>
        <v>0.019300357030187783</v>
      </c>
    </row>
    <row r="135" spans="1:12" ht="12.75">
      <c r="A135" s="31" t="s">
        <v>50</v>
      </c>
      <c r="B135" s="32" t="s">
        <v>282</v>
      </c>
      <c r="C135" s="12" t="s">
        <v>283</v>
      </c>
      <c r="D135" s="13">
        <v>466587887</v>
      </c>
      <c r="E135" s="13">
        <v>457592842</v>
      </c>
      <c r="F135" s="13">
        <v>361186457</v>
      </c>
      <c r="G135" s="72">
        <f t="shared" si="16"/>
        <v>0.7741016581512756</v>
      </c>
      <c r="H135" s="73">
        <f t="shared" si="17"/>
        <v>0.7893184155183965</v>
      </c>
      <c r="I135" s="33">
        <v>0</v>
      </c>
      <c r="J135" s="34">
        <v>96406385</v>
      </c>
      <c r="K135" s="97">
        <f t="shared" si="18"/>
        <v>0</v>
      </c>
      <c r="L135" s="97">
        <f t="shared" si="19"/>
        <v>0.2106815844816034</v>
      </c>
    </row>
    <row r="136" spans="1:12" ht="12.75">
      <c r="A136" s="35"/>
      <c r="B136" s="36" t="s">
        <v>284</v>
      </c>
      <c r="C136" s="37"/>
      <c r="D136" s="20">
        <f>SUM(D130:D135)</f>
        <v>1691392285</v>
      </c>
      <c r="E136" s="20">
        <f>SUM(E130:E135)</f>
        <v>1716930365</v>
      </c>
      <c r="F136" s="20">
        <f>SUM(F130:F135)</f>
        <v>1345159938</v>
      </c>
      <c r="G136" s="74">
        <f t="shared" si="16"/>
        <v>0.7952974303651859</v>
      </c>
      <c r="H136" s="75">
        <f t="shared" si="17"/>
        <v>0.7834679643516003</v>
      </c>
      <c r="I136" s="38">
        <f>SUM(I130:I135)</f>
        <v>0</v>
      </c>
      <c r="J136" s="39">
        <f>SUM(J130:J135)</f>
        <v>371770427</v>
      </c>
      <c r="K136" s="77">
        <f t="shared" si="18"/>
        <v>0</v>
      </c>
      <c r="L136" s="77">
        <f t="shared" si="19"/>
        <v>0.21653203564839976</v>
      </c>
    </row>
    <row r="137" spans="1:12" ht="12.75">
      <c r="A137" s="31" t="s">
        <v>61</v>
      </c>
      <c r="B137" s="32" t="s">
        <v>285</v>
      </c>
      <c r="C137" s="12" t="s">
        <v>286</v>
      </c>
      <c r="D137" s="13">
        <v>228015196</v>
      </c>
      <c r="E137" s="13">
        <v>229643758</v>
      </c>
      <c r="F137" s="13">
        <v>191760621</v>
      </c>
      <c r="G137" s="72">
        <f t="shared" si="16"/>
        <v>0.8409993033973051</v>
      </c>
      <c r="H137" s="73">
        <f t="shared" si="17"/>
        <v>0.8350351983004911</v>
      </c>
      <c r="I137" s="33">
        <v>0</v>
      </c>
      <c r="J137" s="34">
        <v>37883137</v>
      </c>
      <c r="K137" s="97">
        <f t="shared" si="18"/>
        <v>0</v>
      </c>
      <c r="L137" s="97">
        <f t="shared" si="19"/>
        <v>0.16496480169950886</v>
      </c>
    </row>
    <row r="138" spans="1:12" ht="12.75">
      <c r="A138" s="31" t="s">
        <v>61</v>
      </c>
      <c r="B138" s="32" t="s">
        <v>287</v>
      </c>
      <c r="C138" s="12" t="s">
        <v>288</v>
      </c>
      <c r="D138" s="13">
        <v>110846361</v>
      </c>
      <c r="E138" s="13">
        <v>138942382</v>
      </c>
      <c r="F138" s="13">
        <v>97144626</v>
      </c>
      <c r="G138" s="72">
        <f t="shared" si="16"/>
        <v>0.8763898527981446</v>
      </c>
      <c r="H138" s="73">
        <f t="shared" si="17"/>
        <v>0.6991720208165138</v>
      </c>
      <c r="I138" s="33">
        <v>0</v>
      </c>
      <c r="J138" s="34">
        <v>41797756</v>
      </c>
      <c r="K138" s="97">
        <f t="shared" si="18"/>
        <v>0</v>
      </c>
      <c r="L138" s="97">
        <f t="shared" si="19"/>
        <v>0.3008279791834863</v>
      </c>
    </row>
    <row r="139" spans="1:12" ht="12.75">
      <c r="A139" s="31" t="s">
        <v>61</v>
      </c>
      <c r="B139" s="32" t="s">
        <v>289</v>
      </c>
      <c r="C139" s="12" t="s">
        <v>290</v>
      </c>
      <c r="D139" s="13">
        <v>126529766</v>
      </c>
      <c r="E139" s="13">
        <v>170713000</v>
      </c>
      <c r="F139" s="13">
        <v>65269520</v>
      </c>
      <c r="G139" s="72">
        <f t="shared" si="16"/>
        <v>0.5158432048313438</v>
      </c>
      <c r="H139" s="73">
        <f t="shared" si="17"/>
        <v>0.38233479582691415</v>
      </c>
      <c r="I139" s="33">
        <v>0</v>
      </c>
      <c r="J139" s="34">
        <v>105443480</v>
      </c>
      <c r="K139" s="97">
        <f t="shared" si="18"/>
        <v>0</v>
      </c>
      <c r="L139" s="97">
        <f t="shared" si="19"/>
        <v>0.6176652041730858</v>
      </c>
    </row>
    <row r="140" spans="1:12" ht="12.75">
      <c r="A140" s="31" t="s">
        <v>61</v>
      </c>
      <c r="B140" s="32" t="s">
        <v>291</v>
      </c>
      <c r="C140" s="12" t="s">
        <v>292</v>
      </c>
      <c r="D140" s="13">
        <v>226353497</v>
      </c>
      <c r="E140" s="13">
        <v>185649276</v>
      </c>
      <c r="F140" s="13">
        <v>171205306</v>
      </c>
      <c r="G140" s="72">
        <f t="shared" si="16"/>
        <v>0.7563625403145418</v>
      </c>
      <c r="H140" s="73">
        <f t="shared" si="17"/>
        <v>0.9221975419931074</v>
      </c>
      <c r="I140" s="33">
        <v>0</v>
      </c>
      <c r="J140" s="34">
        <v>14443970</v>
      </c>
      <c r="K140" s="97">
        <f t="shared" si="18"/>
        <v>0</v>
      </c>
      <c r="L140" s="97">
        <f t="shared" si="19"/>
        <v>0.07780245800689252</v>
      </c>
    </row>
    <row r="141" spans="1:12" ht="12.75">
      <c r="A141" s="31" t="s">
        <v>50</v>
      </c>
      <c r="B141" s="32" t="s">
        <v>293</v>
      </c>
      <c r="C141" s="12" t="s">
        <v>294</v>
      </c>
      <c r="D141" s="13">
        <v>411560181</v>
      </c>
      <c r="E141" s="13">
        <v>409974839</v>
      </c>
      <c r="F141" s="13">
        <v>307945832</v>
      </c>
      <c r="G141" s="72">
        <f t="shared" si="16"/>
        <v>0.7482401024602523</v>
      </c>
      <c r="H141" s="73">
        <f t="shared" si="17"/>
        <v>0.7511334909018649</v>
      </c>
      <c r="I141" s="33">
        <v>0</v>
      </c>
      <c r="J141" s="34">
        <v>102029007</v>
      </c>
      <c r="K141" s="97">
        <f t="shared" si="18"/>
        <v>0</v>
      </c>
      <c r="L141" s="97">
        <f t="shared" si="19"/>
        <v>0.24886650909813515</v>
      </c>
    </row>
    <row r="142" spans="1:12" ht="12.75">
      <c r="A142" s="35"/>
      <c r="B142" s="36" t="s">
        <v>295</v>
      </c>
      <c r="C142" s="37"/>
      <c r="D142" s="20">
        <f>SUM(D137:D141)</f>
        <v>1103305001</v>
      </c>
      <c r="E142" s="20">
        <f>SUM(E137:E141)</f>
        <v>1134923255</v>
      </c>
      <c r="F142" s="20">
        <f>SUM(F137:F141)</f>
        <v>833325905</v>
      </c>
      <c r="G142" s="74">
        <f t="shared" si="16"/>
        <v>0.7552996716635022</v>
      </c>
      <c r="H142" s="75">
        <f t="shared" si="17"/>
        <v>0.7342574939131017</v>
      </c>
      <c r="I142" s="38">
        <f>SUM(I137:I141)</f>
        <v>0</v>
      </c>
      <c r="J142" s="39">
        <f>SUM(J137:J141)</f>
        <v>301597350</v>
      </c>
      <c r="K142" s="77">
        <f t="shared" si="18"/>
        <v>0</v>
      </c>
      <c r="L142" s="77">
        <f t="shared" si="19"/>
        <v>0.26574250608689837</v>
      </c>
    </row>
    <row r="143" spans="1:12" ht="12.75">
      <c r="A143" s="31" t="s">
        <v>61</v>
      </c>
      <c r="B143" s="32" t="s">
        <v>296</v>
      </c>
      <c r="C143" s="12" t="s">
        <v>297</v>
      </c>
      <c r="D143" s="13">
        <v>1858469000</v>
      </c>
      <c r="E143" s="13">
        <v>1706230891</v>
      </c>
      <c r="F143" s="13">
        <v>1486420456</v>
      </c>
      <c r="G143" s="72">
        <f aca="true" t="shared" si="20" ref="G143:G174">IF($D143=0,0,$F143/$D143)</f>
        <v>0.7998091203027868</v>
      </c>
      <c r="H143" s="73">
        <f aca="true" t="shared" si="21" ref="H143:H174">IF($E143=0,0,$F143/$E143)</f>
        <v>0.8711719286296757</v>
      </c>
      <c r="I143" s="33">
        <v>0</v>
      </c>
      <c r="J143" s="34">
        <v>219810435</v>
      </c>
      <c r="K143" s="97">
        <f aca="true" t="shared" si="22" ref="K143:K174">IF($E143=0,0,$I143/$E143)</f>
        <v>0</v>
      </c>
      <c r="L143" s="97">
        <f aca="true" t="shared" si="23" ref="L143:L174">IF($E143=0,0,$J143/$E143)</f>
        <v>0.1288280713703243</v>
      </c>
    </row>
    <row r="144" spans="1:12" ht="12.75">
      <c r="A144" s="31" t="s">
        <v>61</v>
      </c>
      <c r="B144" s="32" t="s">
        <v>298</v>
      </c>
      <c r="C144" s="12" t="s">
        <v>299</v>
      </c>
      <c r="D144" s="13">
        <v>69552726</v>
      </c>
      <c r="E144" s="13">
        <v>58268784</v>
      </c>
      <c r="F144" s="13">
        <v>40705192</v>
      </c>
      <c r="G144" s="72">
        <f t="shared" si="20"/>
        <v>0.585242223288272</v>
      </c>
      <c r="H144" s="73">
        <f t="shared" si="21"/>
        <v>0.6985763080279829</v>
      </c>
      <c r="I144" s="33">
        <v>0</v>
      </c>
      <c r="J144" s="34">
        <v>17563592</v>
      </c>
      <c r="K144" s="97">
        <f t="shared" si="22"/>
        <v>0</v>
      </c>
      <c r="L144" s="97">
        <f t="shared" si="23"/>
        <v>0.3014236919720171</v>
      </c>
    </row>
    <row r="145" spans="1:12" ht="12.75">
      <c r="A145" s="31" t="s">
        <v>61</v>
      </c>
      <c r="B145" s="32" t="s">
        <v>300</v>
      </c>
      <c r="C145" s="12" t="s">
        <v>301</v>
      </c>
      <c r="D145" s="13">
        <v>70970819</v>
      </c>
      <c r="E145" s="13">
        <v>70361702</v>
      </c>
      <c r="F145" s="13">
        <v>53222872</v>
      </c>
      <c r="G145" s="72">
        <f t="shared" si="20"/>
        <v>0.749926135134498</v>
      </c>
      <c r="H145" s="73">
        <f t="shared" si="21"/>
        <v>0.7564182003442725</v>
      </c>
      <c r="I145" s="33">
        <v>0</v>
      </c>
      <c r="J145" s="34">
        <v>17138830</v>
      </c>
      <c r="K145" s="97">
        <f t="shared" si="22"/>
        <v>0</v>
      </c>
      <c r="L145" s="97">
        <f t="shared" si="23"/>
        <v>0.2435817996557275</v>
      </c>
    </row>
    <row r="146" spans="1:12" ht="12.75">
      <c r="A146" s="31" t="s">
        <v>50</v>
      </c>
      <c r="B146" s="32" t="s">
        <v>302</v>
      </c>
      <c r="C146" s="12" t="s">
        <v>303</v>
      </c>
      <c r="D146" s="13">
        <v>138459102</v>
      </c>
      <c r="E146" s="13">
        <v>144156463</v>
      </c>
      <c r="F146" s="13">
        <v>138655353</v>
      </c>
      <c r="G146" s="72">
        <f t="shared" si="20"/>
        <v>1.0014173932747303</v>
      </c>
      <c r="H146" s="73">
        <f t="shared" si="21"/>
        <v>0.9618393106662169</v>
      </c>
      <c r="I146" s="33">
        <v>0</v>
      </c>
      <c r="J146" s="34">
        <v>5501110</v>
      </c>
      <c r="K146" s="97">
        <f t="shared" si="22"/>
        <v>0</v>
      </c>
      <c r="L146" s="97">
        <f t="shared" si="23"/>
        <v>0.03816068933378311</v>
      </c>
    </row>
    <row r="147" spans="1:12" ht="12.75">
      <c r="A147" s="35"/>
      <c r="B147" s="36" t="s">
        <v>304</v>
      </c>
      <c r="C147" s="37"/>
      <c r="D147" s="20">
        <f>SUM(D143:D146)</f>
        <v>2137451647</v>
      </c>
      <c r="E147" s="20">
        <f>SUM(E143:E146)</f>
        <v>1979017840</v>
      </c>
      <c r="F147" s="20">
        <f>SUM(F143:F146)</f>
        <v>1719003873</v>
      </c>
      <c r="G147" s="74">
        <f t="shared" si="20"/>
        <v>0.8042305309749073</v>
      </c>
      <c r="H147" s="75">
        <f t="shared" si="21"/>
        <v>0.8686146422004968</v>
      </c>
      <c r="I147" s="38">
        <f>SUM(I143:I146)</f>
        <v>0</v>
      </c>
      <c r="J147" s="39">
        <f>SUM(J143:J146)</f>
        <v>260013967</v>
      </c>
      <c r="K147" s="77">
        <f t="shared" si="22"/>
        <v>0</v>
      </c>
      <c r="L147" s="77">
        <f t="shared" si="23"/>
        <v>0.13138535779950322</v>
      </c>
    </row>
    <row r="148" spans="1:12" ht="12.75">
      <c r="A148" s="31" t="s">
        <v>61</v>
      </c>
      <c r="B148" s="32" t="s">
        <v>305</v>
      </c>
      <c r="C148" s="12" t="s">
        <v>306</v>
      </c>
      <c r="D148" s="13">
        <v>90611284</v>
      </c>
      <c r="E148" s="13">
        <v>94318917</v>
      </c>
      <c r="F148" s="13">
        <v>73028535</v>
      </c>
      <c r="G148" s="72">
        <f t="shared" si="20"/>
        <v>0.8059540906627037</v>
      </c>
      <c r="H148" s="73">
        <f t="shared" si="21"/>
        <v>0.774272408153287</v>
      </c>
      <c r="I148" s="33">
        <v>0</v>
      </c>
      <c r="J148" s="34">
        <v>21290382</v>
      </c>
      <c r="K148" s="97">
        <f t="shared" si="22"/>
        <v>0</v>
      </c>
      <c r="L148" s="97">
        <f t="shared" si="23"/>
        <v>0.225727591846713</v>
      </c>
    </row>
    <row r="149" spans="1:12" ht="12.75">
      <c r="A149" s="31" t="s">
        <v>61</v>
      </c>
      <c r="B149" s="32" t="s">
        <v>307</v>
      </c>
      <c r="C149" s="12" t="s">
        <v>308</v>
      </c>
      <c r="D149" s="13">
        <v>143251911</v>
      </c>
      <c r="E149" s="13">
        <v>151846425</v>
      </c>
      <c r="F149" s="13">
        <v>136025422</v>
      </c>
      <c r="G149" s="72">
        <f t="shared" si="20"/>
        <v>0.9495539783758975</v>
      </c>
      <c r="H149" s="73">
        <f t="shared" si="21"/>
        <v>0.8958091835221014</v>
      </c>
      <c r="I149" s="33">
        <v>0</v>
      </c>
      <c r="J149" s="34">
        <v>15821003</v>
      </c>
      <c r="K149" s="97">
        <f t="shared" si="22"/>
        <v>0</v>
      </c>
      <c r="L149" s="97">
        <f t="shared" si="23"/>
        <v>0.10419081647789864</v>
      </c>
    </row>
    <row r="150" spans="1:12" ht="12.75">
      <c r="A150" s="31" t="s">
        <v>61</v>
      </c>
      <c r="B150" s="32" t="s">
        <v>309</v>
      </c>
      <c r="C150" s="12" t="s">
        <v>310</v>
      </c>
      <c r="D150" s="13">
        <v>450334370</v>
      </c>
      <c r="E150" s="13">
        <v>465136980</v>
      </c>
      <c r="F150" s="13">
        <v>423007697</v>
      </c>
      <c r="G150" s="72">
        <f t="shared" si="20"/>
        <v>0.9393191485695396</v>
      </c>
      <c r="H150" s="73">
        <f t="shared" si="21"/>
        <v>0.9094260727237813</v>
      </c>
      <c r="I150" s="33">
        <v>0</v>
      </c>
      <c r="J150" s="34">
        <v>42129283</v>
      </c>
      <c r="K150" s="97">
        <f t="shared" si="22"/>
        <v>0</v>
      </c>
      <c r="L150" s="97">
        <f t="shared" si="23"/>
        <v>0.09057392727621871</v>
      </c>
    </row>
    <row r="151" spans="1:12" ht="12.75">
      <c r="A151" s="31" t="s">
        <v>61</v>
      </c>
      <c r="B151" s="32" t="s">
        <v>311</v>
      </c>
      <c r="C151" s="12" t="s">
        <v>312</v>
      </c>
      <c r="D151" s="13">
        <v>124448669</v>
      </c>
      <c r="E151" s="13">
        <v>117909033</v>
      </c>
      <c r="F151" s="13">
        <v>105077713</v>
      </c>
      <c r="G151" s="72">
        <f t="shared" si="20"/>
        <v>0.8443458161854668</v>
      </c>
      <c r="H151" s="73">
        <f t="shared" si="21"/>
        <v>0.8911761069230378</v>
      </c>
      <c r="I151" s="33">
        <v>0</v>
      </c>
      <c r="J151" s="34">
        <v>12831320</v>
      </c>
      <c r="K151" s="97">
        <f t="shared" si="22"/>
        <v>0</v>
      </c>
      <c r="L151" s="97">
        <f t="shared" si="23"/>
        <v>0.10882389307696214</v>
      </c>
    </row>
    <row r="152" spans="1:12" ht="12.75">
      <c r="A152" s="31" t="s">
        <v>61</v>
      </c>
      <c r="B152" s="32" t="s">
        <v>313</v>
      </c>
      <c r="C152" s="12" t="s">
        <v>314</v>
      </c>
      <c r="D152" s="13">
        <v>349181183</v>
      </c>
      <c r="E152" s="13">
        <v>332322156</v>
      </c>
      <c r="F152" s="13">
        <v>272140373</v>
      </c>
      <c r="G152" s="72">
        <f t="shared" si="20"/>
        <v>0.7793672346885886</v>
      </c>
      <c r="H152" s="73">
        <f t="shared" si="21"/>
        <v>0.8189052944155791</v>
      </c>
      <c r="I152" s="33">
        <v>0</v>
      </c>
      <c r="J152" s="34">
        <v>60181783</v>
      </c>
      <c r="K152" s="97">
        <f t="shared" si="22"/>
        <v>0</v>
      </c>
      <c r="L152" s="97">
        <f t="shared" si="23"/>
        <v>0.18109470558442092</v>
      </c>
    </row>
    <row r="153" spans="1:12" ht="12.75">
      <c r="A153" s="31" t="s">
        <v>50</v>
      </c>
      <c r="B153" s="32" t="s">
        <v>315</v>
      </c>
      <c r="C153" s="12" t="s">
        <v>316</v>
      </c>
      <c r="D153" s="13">
        <v>514170000</v>
      </c>
      <c r="E153" s="13">
        <v>497501000</v>
      </c>
      <c r="F153" s="13">
        <v>498275558</v>
      </c>
      <c r="G153" s="72">
        <f t="shared" si="20"/>
        <v>0.9690871851722193</v>
      </c>
      <c r="H153" s="73">
        <f t="shared" si="21"/>
        <v>1.0015568973730706</v>
      </c>
      <c r="I153" s="33">
        <v>-774558</v>
      </c>
      <c r="J153" s="34">
        <v>0</v>
      </c>
      <c r="K153" s="97">
        <f t="shared" si="22"/>
        <v>-0.001556897373070607</v>
      </c>
      <c r="L153" s="97">
        <f t="shared" si="23"/>
        <v>0</v>
      </c>
    </row>
    <row r="154" spans="1:12" ht="12.75">
      <c r="A154" s="35"/>
      <c r="B154" s="36" t="s">
        <v>317</v>
      </c>
      <c r="C154" s="37"/>
      <c r="D154" s="20">
        <f>SUM(D148:D153)</f>
        <v>1671997417</v>
      </c>
      <c r="E154" s="20">
        <f>SUM(E148:E153)</f>
        <v>1659034511</v>
      </c>
      <c r="F154" s="20">
        <f>SUM(F148:F153)</f>
        <v>1507555298</v>
      </c>
      <c r="G154" s="74">
        <f t="shared" si="20"/>
        <v>0.9016492984211351</v>
      </c>
      <c r="H154" s="75">
        <f t="shared" si="21"/>
        <v>0.9086943568710368</v>
      </c>
      <c r="I154" s="38">
        <f>SUM(I148:I153)</f>
        <v>-774558</v>
      </c>
      <c r="J154" s="39">
        <f>SUM(J148:J153)</f>
        <v>152253771</v>
      </c>
      <c r="K154" s="77">
        <f t="shared" si="22"/>
        <v>-0.00046687274729030636</v>
      </c>
      <c r="L154" s="77">
        <f t="shared" si="23"/>
        <v>0.09177251587625353</v>
      </c>
    </row>
    <row r="155" spans="1:12" ht="12.75">
      <c r="A155" s="31" t="s">
        <v>61</v>
      </c>
      <c r="B155" s="32" t="s">
        <v>318</v>
      </c>
      <c r="C155" s="12" t="s">
        <v>319</v>
      </c>
      <c r="D155" s="13">
        <v>104733302</v>
      </c>
      <c r="E155" s="13">
        <v>120153178</v>
      </c>
      <c r="F155" s="13">
        <v>105435897</v>
      </c>
      <c r="G155" s="72">
        <f t="shared" si="20"/>
        <v>1.0067084202119398</v>
      </c>
      <c r="H155" s="73">
        <f t="shared" si="21"/>
        <v>0.8775123451166643</v>
      </c>
      <c r="I155" s="33">
        <v>0</v>
      </c>
      <c r="J155" s="34">
        <v>14717281</v>
      </c>
      <c r="K155" s="97">
        <f t="shared" si="22"/>
        <v>0</v>
      </c>
      <c r="L155" s="97">
        <f t="shared" si="23"/>
        <v>0.12248765488333567</v>
      </c>
    </row>
    <row r="156" spans="1:12" ht="12.75">
      <c r="A156" s="31" t="s">
        <v>61</v>
      </c>
      <c r="B156" s="32" t="s">
        <v>320</v>
      </c>
      <c r="C156" s="12" t="s">
        <v>321</v>
      </c>
      <c r="D156" s="13">
        <v>134965428</v>
      </c>
      <c r="E156" s="13">
        <v>136867175</v>
      </c>
      <c r="F156" s="13">
        <v>106268555</v>
      </c>
      <c r="G156" s="72">
        <f t="shared" si="20"/>
        <v>0.7873761197571277</v>
      </c>
      <c r="H156" s="73">
        <f t="shared" si="21"/>
        <v>0.7764356574174925</v>
      </c>
      <c r="I156" s="33">
        <v>0</v>
      </c>
      <c r="J156" s="34">
        <v>30598620</v>
      </c>
      <c r="K156" s="97">
        <f t="shared" si="22"/>
        <v>0</v>
      </c>
      <c r="L156" s="97">
        <f t="shared" si="23"/>
        <v>0.22356434258250746</v>
      </c>
    </row>
    <row r="157" spans="1:12" ht="12.75">
      <c r="A157" s="31" t="s">
        <v>61</v>
      </c>
      <c r="B157" s="32" t="s">
        <v>322</v>
      </c>
      <c r="C157" s="12" t="s">
        <v>323</v>
      </c>
      <c r="D157" s="13">
        <v>51635000</v>
      </c>
      <c r="E157" s="13">
        <v>59268896</v>
      </c>
      <c r="F157" s="13">
        <v>47220340</v>
      </c>
      <c r="G157" s="72">
        <f t="shared" si="20"/>
        <v>0.9145025660888932</v>
      </c>
      <c r="H157" s="73">
        <f t="shared" si="21"/>
        <v>0.7967136759220216</v>
      </c>
      <c r="I157" s="33">
        <v>0</v>
      </c>
      <c r="J157" s="34">
        <v>12048556</v>
      </c>
      <c r="K157" s="97">
        <f t="shared" si="22"/>
        <v>0</v>
      </c>
      <c r="L157" s="97">
        <f t="shared" si="23"/>
        <v>0.20328632407797845</v>
      </c>
    </row>
    <row r="158" spans="1:12" ht="12.75">
      <c r="A158" s="31" t="s">
        <v>61</v>
      </c>
      <c r="B158" s="32" t="s">
        <v>324</v>
      </c>
      <c r="C158" s="12" t="s">
        <v>325</v>
      </c>
      <c r="D158" s="13">
        <v>55518468</v>
      </c>
      <c r="E158" s="13">
        <v>54839401</v>
      </c>
      <c r="F158" s="13">
        <v>44732003</v>
      </c>
      <c r="G158" s="72">
        <f t="shared" si="20"/>
        <v>0.8057139292820544</v>
      </c>
      <c r="H158" s="73">
        <f t="shared" si="21"/>
        <v>0.8156909481925231</v>
      </c>
      <c r="I158" s="33">
        <v>0</v>
      </c>
      <c r="J158" s="34">
        <v>10107398</v>
      </c>
      <c r="K158" s="97">
        <f t="shared" si="22"/>
        <v>0</v>
      </c>
      <c r="L158" s="97">
        <f t="shared" si="23"/>
        <v>0.1843090518074769</v>
      </c>
    </row>
    <row r="159" spans="1:12" ht="12.75">
      <c r="A159" s="31" t="s">
        <v>61</v>
      </c>
      <c r="B159" s="32" t="s">
        <v>326</v>
      </c>
      <c r="C159" s="12" t="s">
        <v>327</v>
      </c>
      <c r="D159" s="13">
        <v>107729408</v>
      </c>
      <c r="E159" s="13">
        <v>111630859</v>
      </c>
      <c r="F159" s="13">
        <v>132116358</v>
      </c>
      <c r="G159" s="72">
        <f t="shared" si="20"/>
        <v>1.2263722641082369</v>
      </c>
      <c r="H159" s="73">
        <f t="shared" si="21"/>
        <v>1.1835110755530422</v>
      </c>
      <c r="I159" s="33">
        <v>-20485499</v>
      </c>
      <c r="J159" s="34">
        <v>0</v>
      </c>
      <c r="K159" s="97">
        <f t="shared" si="22"/>
        <v>-0.1835110755530422</v>
      </c>
      <c r="L159" s="97">
        <f t="shared" si="23"/>
        <v>0</v>
      </c>
    </row>
    <row r="160" spans="1:12" ht="12.75">
      <c r="A160" s="31" t="s">
        <v>50</v>
      </c>
      <c r="B160" s="32" t="s">
        <v>328</v>
      </c>
      <c r="C160" s="12" t="s">
        <v>329</v>
      </c>
      <c r="D160" s="13">
        <v>320950860</v>
      </c>
      <c r="E160" s="13">
        <v>318319002</v>
      </c>
      <c r="F160" s="13">
        <v>316080614</v>
      </c>
      <c r="G160" s="72">
        <f t="shared" si="20"/>
        <v>0.984825571117024</v>
      </c>
      <c r="H160" s="73">
        <f t="shared" si="21"/>
        <v>0.992968098084198</v>
      </c>
      <c r="I160" s="33">
        <v>0</v>
      </c>
      <c r="J160" s="34">
        <v>2238388</v>
      </c>
      <c r="K160" s="97">
        <f t="shared" si="22"/>
        <v>0</v>
      </c>
      <c r="L160" s="97">
        <f t="shared" si="23"/>
        <v>0.007031901915802061</v>
      </c>
    </row>
    <row r="161" spans="1:12" ht="12.75">
      <c r="A161" s="35"/>
      <c r="B161" s="36" t="s">
        <v>330</v>
      </c>
      <c r="C161" s="37"/>
      <c r="D161" s="20">
        <f>SUM(D155:D160)</f>
        <v>775532466</v>
      </c>
      <c r="E161" s="20">
        <f>SUM(E155:E160)</f>
        <v>801078511</v>
      </c>
      <c r="F161" s="20">
        <f>SUM(F155:F160)</f>
        <v>751853767</v>
      </c>
      <c r="G161" s="74">
        <f t="shared" si="20"/>
        <v>0.9694678172248176</v>
      </c>
      <c r="H161" s="75">
        <f t="shared" si="21"/>
        <v>0.9385519105505004</v>
      </c>
      <c r="I161" s="38">
        <f>SUM(I155:I160)</f>
        <v>-20485499</v>
      </c>
      <c r="J161" s="39">
        <f>SUM(J155:J160)</f>
        <v>69710243</v>
      </c>
      <c r="K161" s="77">
        <f t="shared" si="22"/>
        <v>-0.025572398608505426</v>
      </c>
      <c r="L161" s="77">
        <f t="shared" si="23"/>
        <v>0.0870204880580051</v>
      </c>
    </row>
    <row r="162" spans="1:12" ht="12.75">
      <c r="A162" s="31" t="s">
        <v>61</v>
      </c>
      <c r="B162" s="32" t="s">
        <v>331</v>
      </c>
      <c r="C162" s="12" t="s">
        <v>332</v>
      </c>
      <c r="D162" s="13">
        <v>74538000</v>
      </c>
      <c r="E162" s="13">
        <v>135000000</v>
      </c>
      <c r="F162" s="13">
        <v>210401025</v>
      </c>
      <c r="G162" s="72">
        <f t="shared" si="20"/>
        <v>2.8227350478950335</v>
      </c>
      <c r="H162" s="73">
        <f t="shared" si="21"/>
        <v>1.558526111111111</v>
      </c>
      <c r="I162" s="33">
        <v>-75401025</v>
      </c>
      <c r="J162" s="34">
        <v>0</v>
      </c>
      <c r="K162" s="97">
        <f t="shared" si="22"/>
        <v>-0.5585261111111111</v>
      </c>
      <c r="L162" s="97">
        <f t="shared" si="23"/>
        <v>0</v>
      </c>
    </row>
    <row r="163" spans="1:12" ht="12.75">
      <c r="A163" s="31" t="s">
        <v>61</v>
      </c>
      <c r="B163" s="32" t="s">
        <v>333</v>
      </c>
      <c r="C163" s="12" t="s">
        <v>334</v>
      </c>
      <c r="D163" s="13">
        <v>2363247300</v>
      </c>
      <c r="E163" s="13">
        <v>2327939500</v>
      </c>
      <c r="F163" s="13">
        <v>2319522533</v>
      </c>
      <c r="G163" s="72">
        <f t="shared" si="20"/>
        <v>0.9814980146174291</v>
      </c>
      <c r="H163" s="73">
        <f t="shared" si="21"/>
        <v>0.996384370384196</v>
      </c>
      <c r="I163" s="33">
        <v>0</v>
      </c>
      <c r="J163" s="34">
        <v>8416967</v>
      </c>
      <c r="K163" s="97">
        <f t="shared" si="22"/>
        <v>0</v>
      </c>
      <c r="L163" s="97">
        <f t="shared" si="23"/>
        <v>0.003615629615804019</v>
      </c>
    </row>
    <row r="164" spans="1:12" ht="12.75">
      <c r="A164" s="31" t="s">
        <v>61</v>
      </c>
      <c r="B164" s="32" t="s">
        <v>335</v>
      </c>
      <c r="C164" s="12" t="s">
        <v>336</v>
      </c>
      <c r="D164" s="13">
        <v>45842207</v>
      </c>
      <c r="E164" s="13">
        <v>49977066</v>
      </c>
      <c r="F164" s="13">
        <v>39232715</v>
      </c>
      <c r="G164" s="72">
        <f t="shared" si="20"/>
        <v>0.8558208159567885</v>
      </c>
      <c r="H164" s="73">
        <f t="shared" si="21"/>
        <v>0.7850143703914111</v>
      </c>
      <c r="I164" s="33">
        <v>0</v>
      </c>
      <c r="J164" s="34">
        <v>10744351</v>
      </c>
      <c r="K164" s="97">
        <f t="shared" si="22"/>
        <v>0</v>
      </c>
      <c r="L164" s="97">
        <f t="shared" si="23"/>
        <v>0.21498562960858886</v>
      </c>
    </row>
    <row r="165" spans="1:12" ht="12.75">
      <c r="A165" s="31" t="s">
        <v>61</v>
      </c>
      <c r="B165" s="32" t="s">
        <v>337</v>
      </c>
      <c r="C165" s="12" t="s">
        <v>338</v>
      </c>
      <c r="D165" s="13">
        <v>234056420</v>
      </c>
      <c r="E165" s="13">
        <v>281688570</v>
      </c>
      <c r="F165" s="13">
        <v>255089254</v>
      </c>
      <c r="G165" s="72">
        <f t="shared" si="20"/>
        <v>1.089862239198566</v>
      </c>
      <c r="H165" s="73">
        <f t="shared" si="21"/>
        <v>0.9055719016217094</v>
      </c>
      <c r="I165" s="33">
        <v>0</v>
      </c>
      <c r="J165" s="34">
        <v>26599316</v>
      </c>
      <c r="K165" s="97">
        <f t="shared" si="22"/>
        <v>0</v>
      </c>
      <c r="L165" s="97">
        <f t="shared" si="23"/>
        <v>0.09442809837829061</v>
      </c>
    </row>
    <row r="166" spans="1:12" ht="12.75">
      <c r="A166" s="31" t="s">
        <v>61</v>
      </c>
      <c r="B166" s="32" t="s">
        <v>339</v>
      </c>
      <c r="C166" s="12" t="s">
        <v>340</v>
      </c>
      <c r="D166" s="13">
        <v>72259649</v>
      </c>
      <c r="E166" s="13">
        <v>92779301</v>
      </c>
      <c r="F166" s="13">
        <v>74308454</v>
      </c>
      <c r="G166" s="72">
        <f t="shared" si="20"/>
        <v>1.0283533760314834</v>
      </c>
      <c r="H166" s="73">
        <f t="shared" si="21"/>
        <v>0.800916294896423</v>
      </c>
      <c r="I166" s="33">
        <v>0</v>
      </c>
      <c r="J166" s="34">
        <v>18470847</v>
      </c>
      <c r="K166" s="97">
        <f t="shared" si="22"/>
        <v>0</v>
      </c>
      <c r="L166" s="97">
        <f t="shared" si="23"/>
        <v>0.19908370510357692</v>
      </c>
    </row>
    <row r="167" spans="1:12" ht="12.75">
      <c r="A167" s="31" t="s">
        <v>61</v>
      </c>
      <c r="B167" s="32" t="s">
        <v>341</v>
      </c>
      <c r="C167" s="12" t="s">
        <v>342</v>
      </c>
      <c r="D167" s="13">
        <v>104841000</v>
      </c>
      <c r="E167" s="13">
        <v>102884391</v>
      </c>
      <c r="F167" s="13">
        <v>105385001</v>
      </c>
      <c r="G167" s="72">
        <f t="shared" si="20"/>
        <v>1.0051888192596408</v>
      </c>
      <c r="H167" s="73">
        <f t="shared" si="21"/>
        <v>1.0243050474002418</v>
      </c>
      <c r="I167" s="33">
        <v>-2500610</v>
      </c>
      <c r="J167" s="34">
        <v>0</v>
      </c>
      <c r="K167" s="97">
        <f t="shared" si="22"/>
        <v>-0.024305047400241694</v>
      </c>
      <c r="L167" s="97">
        <f t="shared" si="23"/>
        <v>0</v>
      </c>
    </row>
    <row r="168" spans="1:12" ht="12.75">
      <c r="A168" s="31" t="s">
        <v>50</v>
      </c>
      <c r="B168" s="32" t="s">
        <v>343</v>
      </c>
      <c r="C168" s="12" t="s">
        <v>344</v>
      </c>
      <c r="D168" s="13">
        <v>586295954</v>
      </c>
      <c r="E168" s="13">
        <v>679659360</v>
      </c>
      <c r="F168" s="13">
        <v>588148303</v>
      </c>
      <c r="G168" s="72">
        <f t="shared" si="20"/>
        <v>1.0031594094882668</v>
      </c>
      <c r="H168" s="73">
        <f t="shared" si="21"/>
        <v>0.8653574681881818</v>
      </c>
      <c r="I168" s="33">
        <v>0</v>
      </c>
      <c r="J168" s="34">
        <v>91511057</v>
      </c>
      <c r="K168" s="97">
        <f t="shared" si="22"/>
        <v>0</v>
      </c>
      <c r="L168" s="97">
        <f t="shared" si="23"/>
        <v>0.1346425318118182</v>
      </c>
    </row>
    <row r="169" spans="1:12" ht="12.75">
      <c r="A169" s="35"/>
      <c r="B169" s="36" t="s">
        <v>345</v>
      </c>
      <c r="C169" s="37"/>
      <c r="D169" s="20">
        <f>SUM(D162:D168)</f>
        <v>3481080530</v>
      </c>
      <c r="E169" s="20">
        <f>SUM(E162:E168)</f>
        <v>3669928188</v>
      </c>
      <c r="F169" s="20">
        <f>SUM(F162:F168)</f>
        <v>3592087285</v>
      </c>
      <c r="G169" s="74">
        <f t="shared" si="20"/>
        <v>1.031888591500065</v>
      </c>
      <c r="H169" s="75">
        <f t="shared" si="21"/>
        <v>0.9787895296549601</v>
      </c>
      <c r="I169" s="38">
        <f>SUM(I162:I168)</f>
        <v>-77901635</v>
      </c>
      <c r="J169" s="39">
        <f>SUM(J162:J168)</f>
        <v>155742538</v>
      </c>
      <c r="K169" s="77">
        <f t="shared" si="22"/>
        <v>-0.021227018897733266</v>
      </c>
      <c r="L169" s="77">
        <f t="shared" si="23"/>
        <v>0.042437489242773165</v>
      </c>
    </row>
    <row r="170" spans="1:12" ht="12.75">
      <c r="A170" s="31" t="s">
        <v>61</v>
      </c>
      <c r="B170" s="32" t="s">
        <v>346</v>
      </c>
      <c r="C170" s="12" t="s">
        <v>347</v>
      </c>
      <c r="D170" s="13">
        <v>152397889</v>
      </c>
      <c r="E170" s="13">
        <v>174307889</v>
      </c>
      <c r="F170" s="13">
        <v>203409041</v>
      </c>
      <c r="G170" s="72">
        <f t="shared" si="20"/>
        <v>1.3347234816356282</v>
      </c>
      <c r="H170" s="73">
        <f t="shared" si="21"/>
        <v>1.1669525812454764</v>
      </c>
      <c r="I170" s="33">
        <v>-29101152</v>
      </c>
      <c r="J170" s="34">
        <v>0</v>
      </c>
      <c r="K170" s="97">
        <f t="shared" si="22"/>
        <v>-0.1669525812454765</v>
      </c>
      <c r="L170" s="97">
        <f t="shared" si="23"/>
        <v>0</v>
      </c>
    </row>
    <row r="171" spans="1:12" ht="12.75">
      <c r="A171" s="31" t="s">
        <v>61</v>
      </c>
      <c r="B171" s="32" t="s">
        <v>348</v>
      </c>
      <c r="C171" s="12" t="s">
        <v>349</v>
      </c>
      <c r="D171" s="13">
        <v>1139546872</v>
      </c>
      <c r="E171" s="13">
        <v>1175721750</v>
      </c>
      <c r="F171" s="13">
        <v>1039084244</v>
      </c>
      <c r="G171" s="72">
        <f t="shared" si="20"/>
        <v>0.9118398457593239</v>
      </c>
      <c r="H171" s="73">
        <f t="shared" si="21"/>
        <v>0.8837841470569036</v>
      </c>
      <c r="I171" s="33">
        <v>0</v>
      </c>
      <c r="J171" s="34">
        <v>136637506</v>
      </c>
      <c r="K171" s="97">
        <f t="shared" si="22"/>
        <v>0</v>
      </c>
      <c r="L171" s="97">
        <f t="shared" si="23"/>
        <v>0.11621585294309644</v>
      </c>
    </row>
    <row r="172" spans="1:12" ht="12.75">
      <c r="A172" s="31" t="s">
        <v>61</v>
      </c>
      <c r="B172" s="32" t="s">
        <v>350</v>
      </c>
      <c r="C172" s="12" t="s">
        <v>351</v>
      </c>
      <c r="D172" s="13">
        <v>92912232</v>
      </c>
      <c r="E172" s="13">
        <v>95453994</v>
      </c>
      <c r="F172" s="13">
        <v>82128871</v>
      </c>
      <c r="G172" s="72">
        <f t="shared" si="20"/>
        <v>0.8839403513629939</v>
      </c>
      <c r="H172" s="73">
        <f t="shared" si="21"/>
        <v>0.8604026668595973</v>
      </c>
      <c r="I172" s="33">
        <v>0</v>
      </c>
      <c r="J172" s="34">
        <v>13325123</v>
      </c>
      <c r="K172" s="97">
        <f t="shared" si="22"/>
        <v>0</v>
      </c>
      <c r="L172" s="97">
        <f t="shared" si="23"/>
        <v>0.1395973331404027</v>
      </c>
    </row>
    <row r="173" spans="1:12" ht="12.75">
      <c r="A173" s="31" t="s">
        <v>61</v>
      </c>
      <c r="B173" s="32" t="s">
        <v>352</v>
      </c>
      <c r="C173" s="12" t="s">
        <v>353</v>
      </c>
      <c r="D173" s="13">
        <v>81947594</v>
      </c>
      <c r="E173" s="13">
        <v>90102976</v>
      </c>
      <c r="F173" s="13">
        <v>82899774</v>
      </c>
      <c r="G173" s="72">
        <f t="shared" si="20"/>
        <v>1.0116193771350992</v>
      </c>
      <c r="H173" s="73">
        <f t="shared" si="21"/>
        <v>0.9200558924934954</v>
      </c>
      <c r="I173" s="33">
        <v>0</v>
      </c>
      <c r="J173" s="34">
        <v>7203202</v>
      </c>
      <c r="K173" s="97">
        <f t="shared" si="22"/>
        <v>0</v>
      </c>
      <c r="L173" s="97">
        <f t="shared" si="23"/>
        <v>0.07994410750650456</v>
      </c>
    </row>
    <row r="174" spans="1:12" ht="12.75">
      <c r="A174" s="31" t="s">
        <v>50</v>
      </c>
      <c r="B174" s="32" t="s">
        <v>354</v>
      </c>
      <c r="C174" s="12" t="s">
        <v>355</v>
      </c>
      <c r="D174" s="13">
        <v>545487296</v>
      </c>
      <c r="E174" s="13">
        <v>635567107</v>
      </c>
      <c r="F174" s="13">
        <v>563965399</v>
      </c>
      <c r="G174" s="72">
        <f t="shared" si="20"/>
        <v>1.03387448825206</v>
      </c>
      <c r="H174" s="73">
        <f t="shared" si="21"/>
        <v>0.8873420175282922</v>
      </c>
      <c r="I174" s="33">
        <v>0</v>
      </c>
      <c r="J174" s="34">
        <v>71601708</v>
      </c>
      <c r="K174" s="97">
        <f t="shared" si="22"/>
        <v>0</v>
      </c>
      <c r="L174" s="97">
        <f t="shared" si="23"/>
        <v>0.11265798247170775</v>
      </c>
    </row>
    <row r="175" spans="1:12" ht="12.75">
      <c r="A175" s="35"/>
      <c r="B175" s="36" t="s">
        <v>356</v>
      </c>
      <c r="C175" s="37"/>
      <c r="D175" s="20">
        <f>SUM(D170:D174)</f>
        <v>2012291883</v>
      </c>
      <c r="E175" s="20">
        <f>SUM(E170:E174)</f>
        <v>2171153716</v>
      </c>
      <c r="F175" s="20">
        <f>SUM(F170:F174)</f>
        <v>1971487329</v>
      </c>
      <c r="G175" s="74">
        <f aca="true" t="shared" si="24" ref="G175:G183">IF($D175=0,0,$F175/$D175)</f>
        <v>0.9797223482613432</v>
      </c>
      <c r="H175" s="75">
        <f aca="true" t="shared" si="25" ref="H175:H183">IF($E175=0,0,$F175/$E175)</f>
        <v>0.9080367338670736</v>
      </c>
      <c r="I175" s="38">
        <f>SUM(I170:I174)</f>
        <v>-29101152</v>
      </c>
      <c r="J175" s="39">
        <f>SUM(J170:J174)</f>
        <v>228767539</v>
      </c>
      <c r="K175" s="77">
        <f aca="true" t="shared" si="26" ref="K175:K183">IF($E175=0,0,$I175/$E175)</f>
        <v>-0.013403542911560483</v>
      </c>
      <c r="L175" s="77">
        <f aca="true" t="shared" si="27" ref="L175:L183">IF($E175=0,0,$J175/$E175)</f>
        <v>0.10536680904448684</v>
      </c>
    </row>
    <row r="176" spans="1:12" ht="12.75">
      <c r="A176" s="31" t="s">
        <v>61</v>
      </c>
      <c r="B176" s="32" t="s">
        <v>357</v>
      </c>
      <c r="C176" s="12" t="s">
        <v>358</v>
      </c>
      <c r="D176" s="13">
        <v>83569309</v>
      </c>
      <c r="E176" s="13">
        <v>83713000</v>
      </c>
      <c r="F176" s="13">
        <v>84842562</v>
      </c>
      <c r="G176" s="72">
        <f t="shared" si="24"/>
        <v>1.0152358924015992</v>
      </c>
      <c r="H176" s="73">
        <f t="shared" si="25"/>
        <v>1.0134932686679488</v>
      </c>
      <c r="I176" s="33">
        <v>-1129562</v>
      </c>
      <c r="J176" s="34">
        <v>0</v>
      </c>
      <c r="K176" s="97">
        <f t="shared" si="26"/>
        <v>-0.013493268667948826</v>
      </c>
      <c r="L176" s="97">
        <f t="shared" si="27"/>
        <v>0</v>
      </c>
    </row>
    <row r="177" spans="1:12" ht="12.75">
      <c r="A177" s="31" t="s">
        <v>61</v>
      </c>
      <c r="B177" s="32" t="s">
        <v>359</v>
      </c>
      <c r="C177" s="12" t="s">
        <v>360</v>
      </c>
      <c r="D177" s="13">
        <v>40005500</v>
      </c>
      <c r="E177" s="13">
        <v>43637695</v>
      </c>
      <c r="F177" s="13">
        <v>45465026</v>
      </c>
      <c r="G177" s="72">
        <f t="shared" si="24"/>
        <v>1.1364693854594994</v>
      </c>
      <c r="H177" s="73">
        <f t="shared" si="25"/>
        <v>1.0418750577912055</v>
      </c>
      <c r="I177" s="33">
        <v>-1827331</v>
      </c>
      <c r="J177" s="34">
        <v>0</v>
      </c>
      <c r="K177" s="97">
        <f t="shared" si="26"/>
        <v>-0.04187505779120552</v>
      </c>
      <c r="L177" s="97">
        <f t="shared" si="27"/>
        <v>0</v>
      </c>
    </row>
    <row r="178" spans="1:12" ht="12.75">
      <c r="A178" s="31" t="s">
        <v>61</v>
      </c>
      <c r="B178" s="32" t="s">
        <v>361</v>
      </c>
      <c r="C178" s="12" t="s">
        <v>362</v>
      </c>
      <c r="D178" s="13">
        <v>271696587</v>
      </c>
      <c r="E178" s="13">
        <v>272638160</v>
      </c>
      <c r="F178" s="13">
        <v>250666243</v>
      </c>
      <c r="G178" s="72">
        <f t="shared" si="24"/>
        <v>0.9225962157559233</v>
      </c>
      <c r="H178" s="73">
        <f t="shared" si="25"/>
        <v>0.9194099718102557</v>
      </c>
      <c r="I178" s="33">
        <v>0</v>
      </c>
      <c r="J178" s="34">
        <v>21971917</v>
      </c>
      <c r="K178" s="97">
        <f t="shared" si="26"/>
        <v>0</v>
      </c>
      <c r="L178" s="97">
        <f t="shared" si="27"/>
        <v>0.08059002818974424</v>
      </c>
    </row>
    <row r="179" spans="1:12" ht="12.75">
      <c r="A179" s="31" t="s">
        <v>61</v>
      </c>
      <c r="B179" s="32" t="s">
        <v>363</v>
      </c>
      <c r="C179" s="12" t="s">
        <v>364</v>
      </c>
      <c r="D179" s="13">
        <v>114652072</v>
      </c>
      <c r="E179" s="13">
        <v>119797234</v>
      </c>
      <c r="F179" s="13">
        <v>71597336</v>
      </c>
      <c r="G179" s="72">
        <f t="shared" si="24"/>
        <v>0.624474854671619</v>
      </c>
      <c r="H179" s="73">
        <f t="shared" si="25"/>
        <v>0.597654333154303</v>
      </c>
      <c r="I179" s="33">
        <v>0</v>
      </c>
      <c r="J179" s="34">
        <v>48199898</v>
      </c>
      <c r="K179" s="97">
        <f t="shared" si="26"/>
        <v>0</v>
      </c>
      <c r="L179" s="97">
        <f t="shared" si="27"/>
        <v>0.40234566684569695</v>
      </c>
    </row>
    <row r="180" spans="1:12" ht="12.75">
      <c r="A180" s="31" t="s">
        <v>61</v>
      </c>
      <c r="B180" s="32" t="s">
        <v>365</v>
      </c>
      <c r="C180" s="12" t="s">
        <v>366</v>
      </c>
      <c r="D180" s="13">
        <v>147096900</v>
      </c>
      <c r="E180" s="13">
        <v>152075743</v>
      </c>
      <c r="F180" s="13">
        <v>149853364</v>
      </c>
      <c r="G180" s="72">
        <f t="shared" si="24"/>
        <v>1.018739103271381</v>
      </c>
      <c r="H180" s="73">
        <f t="shared" si="25"/>
        <v>0.9853863676339231</v>
      </c>
      <c r="I180" s="33">
        <v>0</v>
      </c>
      <c r="J180" s="34">
        <v>2222379</v>
      </c>
      <c r="K180" s="97">
        <f t="shared" si="26"/>
        <v>0</v>
      </c>
      <c r="L180" s="97">
        <f t="shared" si="27"/>
        <v>0.01461363236607695</v>
      </c>
    </row>
    <row r="181" spans="1:12" ht="12.75">
      <c r="A181" s="31" t="s">
        <v>50</v>
      </c>
      <c r="B181" s="32" t="s">
        <v>367</v>
      </c>
      <c r="C181" s="12" t="s">
        <v>368</v>
      </c>
      <c r="D181" s="13">
        <v>341158319</v>
      </c>
      <c r="E181" s="13">
        <v>376281053</v>
      </c>
      <c r="F181" s="13">
        <v>262609654</v>
      </c>
      <c r="G181" s="72">
        <f t="shared" si="24"/>
        <v>0.7697589048092361</v>
      </c>
      <c r="H181" s="73">
        <f t="shared" si="25"/>
        <v>0.697908257421614</v>
      </c>
      <c r="I181" s="33">
        <v>0</v>
      </c>
      <c r="J181" s="34">
        <v>113671399</v>
      </c>
      <c r="K181" s="97">
        <f t="shared" si="26"/>
        <v>0</v>
      </c>
      <c r="L181" s="97">
        <f t="shared" si="27"/>
        <v>0.30209174257838595</v>
      </c>
    </row>
    <row r="182" spans="1:12" ht="12.75">
      <c r="A182" s="35"/>
      <c r="B182" s="36" t="s">
        <v>369</v>
      </c>
      <c r="C182" s="37"/>
      <c r="D182" s="20">
        <f>SUM(D176:D181)</f>
        <v>998178687</v>
      </c>
      <c r="E182" s="20">
        <f>SUM(E176:E181)</f>
        <v>1048142885</v>
      </c>
      <c r="F182" s="20">
        <f>SUM(F176:F181)</f>
        <v>865034185</v>
      </c>
      <c r="G182" s="74">
        <f t="shared" si="24"/>
        <v>0.8666125577173338</v>
      </c>
      <c r="H182" s="75">
        <f t="shared" si="25"/>
        <v>0.825301776484415</v>
      </c>
      <c r="I182" s="38">
        <f>SUM(I176:I181)</f>
        <v>-2956893</v>
      </c>
      <c r="J182" s="39">
        <f>SUM(J176:J181)</f>
        <v>186065593</v>
      </c>
      <c r="K182" s="77">
        <f t="shared" si="26"/>
        <v>-0.0028210781586329235</v>
      </c>
      <c r="L182" s="77">
        <f t="shared" si="27"/>
        <v>0.1775193016742178</v>
      </c>
    </row>
    <row r="183" spans="1:12" ht="12.75">
      <c r="A183" s="43"/>
      <c r="B183" s="44" t="s">
        <v>370</v>
      </c>
      <c r="C183" s="45"/>
      <c r="D183" s="46">
        <f>SUM(D111,D113:D119,D121:D128,D130:D135,D137:D141,D143:D146,D148:D153,D155:D160,D162:D168,D170:D174,D176:D181)</f>
        <v>47400432979</v>
      </c>
      <c r="E183" s="46">
        <f>SUM(E111,E113:E119,E121:E128,E130:E135,E137:E141,E143:E146,E148:E153,E155:E160,E162:E168,E170:E174,E176:E181)</f>
        <v>48096051182</v>
      </c>
      <c r="F183" s="46">
        <f>SUM(F111,F113:F119,F121:F128,F130:F135,F137:F141,F143:F146,F148:F153,F155:F160,F162:F168,F170:F174,F176:F181)</f>
        <v>44843804296</v>
      </c>
      <c r="G183" s="92">
        <f t="shared" si="24"/>
        <v>0.9460631787027626</v>
      </c>
      <c r="H183" s="93">
        <f t="shared" si="25"/>
        <v>0.9323801683075147</v>
      </c>
      <c r="I183" s="38">
        <f>SUM(I111,I113:I119,I121:I128,I130:I135,I137:I141,I143:I146,I148:I153,I155:I160,I162:I168,I170:I174,I176:I181)</f>
        <v>-542836127</v>
      </c>
      <c r="J183" s="39">
        <f>SUM(J111,J113:J119,J121:J128,J130:J135,J137:J141,J143:J146,J148:J153,J155:J160,J162:J168,J170:J174,J176:J181)</f>
        <v>3795083013</v>
      </c>
      <c r="K183" s="98">
        <f t="shared" si="26"/>
        <v>-0.011286500942579606</v>
      </c>
      <c r="L183" s="98">
        <f t="shared" si="27"/>
        <v>0.07890633263506494</v>
      </c>
    </row>
    <row r="184" spans="1:12" ht="12.75">
      <c r="A184" s="25"/>
      <c r="B184" s="10"/>
      <c r="C184" s="9"/>
      <c r="D184" s="40"/>
      <c r="E184" s="40"/>
      <c r="F184" s="40"/>
      <c r="G184" s="72"/>
      <c r="H184" s="73"/>
      <c r="I184" s="41"/>
      <c r="J184" s="42"/>
      <c r="K184" s="97"/>
      <c r="L184" s="97"/>
    </row>
    <row r="185" spans="1:12" ht="12.75">
      <c r="A185" s="25"/>
      <c r="B185" s="28" t="s">
        <v>371</v>
      </c>
      <c r="C185" s="8"/>
      <c r="D185" s="40"/>
      <c r="E185" s="40"/>
      <c r="F185" s="40"/>
      <c r="G185" s="72"/>
      <c r="H185" s="73"/>
      <c r="I185" s="41"/>
      <c r="J185" s="42"/>
      <c r="K185" s="97"/>
      <c r="L185" s="97"/>
    </row>
    <row r="186" spans="1:12" ht="12.75">
      <c r="A186" s="31" t="s">
        <v>61</v>
      </c>
      <c r="B186" s="32" t="s">
        <v>372</v>
      </c>
      <c r="C186" s="12" t="s">
        <v>373</v>
      </c>
      <c r="D186" s="13">
        <v>235438450</v>
      </c>
      <c r="E186" s="13">
        <v>238814287</v>
      </c>
      <c r="F186" s="13">
        <v>156618698</v>
      </c>
      <c r="G186" s="72">
        <f aca="true" t="shared" si="28" ref="G186:G221">IF($D186=0,0,$F186/$D186)</f>
        <v>0.6652214113709974</v>
      </c>
      <c r="H186" s="73">
        <f aca="true" t="shared" si="29" ref="H186:H221">IF($E186=0,0,$F186/$E186)</f>
        <v>0.6558179578259486</v>
      </c>
      <c r="I186" s="33">
        <v>0</v>
      </c>
      <c r="J186" s="34">
        <v>82195589</v>
      </c>
      <c r="K186" s="97">
        <f aca="true" t="shared" si="30" ref="K186:K221">IF($E186=0,0,$I186/$E186)</f>
        <v>0</v>
      </c>
      <c r="L186" s="97">
        <f aca="true" t="shared" si="31" ref="L186:L221">IF($E186=0,0,$J186/$E186)</f>
        <v>0.34418204217405135</v>
      </c>
    </row>
    <row r="187" spans="1:12" ht="12.75">
      <c r="A187" s="31" t="s">
        <v>61</v>
      </c>
      <c r="B187" s="32" t="s">
        <v>374</v>
      </c>
      <c r="C187" s="12" t="s">
        <v>375</v>
      </c>
      <c r="D187" s="13">
        <v>164150748</v>
      </c>
      <c r="E187" s="13">
        <v>159089854</v>
      </c>
      <c r="F187" s="13">
        <v>145592778</v>
      </c>
      <c r="G187" s="72">
        <f t="shared" si="28"/>
        <v>0.8869455654262386</v>
      </c>
      <c r="H187" s="73">
        <f t="shared" si="29"/>
        <v>0.9151606739170179</v>
      </c>
      <c r="I187" s="33">
        <v>0</v>
      </c>
      <c r="J187" s="34">
        <v>13497076</v>
      </c>
      <c r="K187" s="97">
        <f t="shared" si="30"/>
        <v>0</v>
      </c>
      <c r="L187" s="97">
        <f t="shared" si="31"/>
        <v>0.08483932608298202</v>
      </c>
    </row>
    <row r="188" spans="1:12" ht="12.75">
      <c r="A188" s="31" t="s">
        <v>61</v>
      </c>
      <c r="B188" s="32" t="s">
        <v>376</v>
      </c>
      <c r="C188" s="12" t="s">
        <v>377</v>
      </c>
      <c r="D188" s="13">
        <v>851014349</v>
      </c>
      <c r="E188" s="13">
        <v>862923175</v>
      </c>
      <c r="F188" s="13">
        <v>693876264</v>
      </c>
      <c r="G188" s="72">
        <f t="shared" si="28"/>
        <v>0.8153520147049835</v>
      </c>
      <c r="H188" s="73">
        <f t="shared" si="29"/>
        <v>0.8040996975194229</v>
      </c>
      <c r="I188" s="33">
        <v>0</v>
      </c>
      <c r="J188" s="34">
        <v>169046911</v>
      </c>
      <c r="K188" s="97">
        <f t="shared" si="30"/>
        <v>0</v>
      </c>
      <c r="L188" s="97">
        <f t="shared" si="31"/>
        <v>0.19590030248057713</v>
      </c>
    </row>
    <row r="189" spans="1:12" ht="12.75">
      <c r="A189" s="31" t="s">
        <v>61</v>
      </c>
      <c r="B189" s="32" t="s">
        <v>378</v>
      </c>
      <c r="C189" s="12" t="s">
        <v>379</v>
      </c>
      <c r="D189" s="13">
        <v>438818631</v>
      </c>
      <c r="E189" s="13">
        <v>447177511</v>
      </c>
      <c r="F189" s="13">
        <v>274281409</v>
      </c>
      <c r="G189" s="72">
        <f t="shared" si="28"/>
        <v>0.6250450405329303</v>
      </c>
      <c r="H189" s="73">
        <f t="shared" si="29"/>
        <v>0.6133613660191423</v>
      </c>
      <c r="I189" s="33">
        <v>0</v>
      </c>
      <c r="J189" s="34">
        <v>172896102</v>
      </c>
      <c r="K189" s="97">
        <f t="shared" si="30"/>
        <v>0</v>
      </c>
      <c r="L189" s="97">
        <f t="shared" si="31"/>
        <v>0.3866386339808578</v>
      </c>
    </row>
    <row r="190" spans="1:12" ht="12.75">
      <c r="A190" s="31" t="s">
        <v>61</v>
      </c>
      <c r="B190" s="32" t="s">
        <v>380</v>
      </c>
      <c r="C190" s="12" t="s">
        <v>381</v>
      </c>
      <c r="D190" s="13">
        <v>132706615</v>
      </c>
      <c r="E190" s="13">
        <v>132706615</v>
      </c>
      <c r="F190" s="13">
        <v>69321965</v>
      </c>
      <c r="G190" s="72">
        <f t="shared" si="28"/>
        <v>0.5223700792910738</v>
      </c>
      <c r="H190" s="73">
        <f t="shared" si="29"/>
        <v>0.5223700792910738</v>
      </c>
      <c r="I190" s="33">
        <v>0</v>
      </c>
      <c r="J190" s="34">
        <v>63384650</v>
      </c>
      <c r="K190" s="97">
        <f t="shared" si="30"/>
        <v>0</v>
      </c>
      <c r="L190" s="97">
        <f t="shared" si="31"/>
        <v>0.47762992070892624</v>
      </c>
    </row>
    <row r="191" spans="1:12" ht="12.75">
      <c r="A191" s="31" t="s">
        <v>50</v>
      </c>
      <c r="B191" s="32" t="s">
        <v>382</v>
      </c>
      <c r="C191" s="12" t="s">
        <v>383</v>
      </c>
      <c r="D191" s="13">
        <v>894275745</v>
      </c>
      <c r="E191" s="13">
        <v>802147349</v>
      </c>
      <c r="F191" s="13">
        <v>431849564</v>
      </c>
      <c r="G191" s="72">
        <f t="shared" si="28"/>
        <v>0.4829042567849137</v>
      </c>
      <c r="H191" s="73">
        <f t="shared" si="29"/>
        <v>0.5383668780285403</v>
      </c>
      <c r="I191" s="33">
        <v>0</v>
      </c>
      <c r="J191" s="34">
        <v>370297785</v>
      </c>
      <c r="K191" s="97">
        <f t="shared" si="30"/>
        <v>0</v>
      </c>
      <c r="L191" s="97">
        <f t="shared" si="31"/>
        <v>0.4616331219714596</v>
      </c>
    </row>
    <row r="192" spans="1:12" ht="12.75">
      <c r="A192" s="35"/>
      <c r="B192" s="36" t="s">
        <v>384</v>
      </c>
      <c r="C192" s="37"/>
      <c r="D192" s="20">
        <f>SUM(D186:D191)</f>
        <v>2716404538</v>
      </c>
      <c r="E192" s="20">
        <f>SUM(E186:E191)</f>
        <v>2642858791</v>
      </c>
      <c r="F192" s="20">
        <f>SUM(F186:F191)</f>
        <v>1771540678</v>
      </c>
      <c r="G192" s="74">
        <f t="shared" si="28"/>
        <v>0.6521637897514071</v>
      </c>
      <c r="H192" s="75">
        <f t="shared" si="29"/>
        <v>0.6703122709517476</v>
      </c>
      <c r="I192" s="38">
        <f>SUM(I186:I191)</f>
        <v>0</v>
      </c>
      <c r="J192" s="39">
        <f>SUM(J186:J191)</f>
        <v>871318113</v>
      </c>
      <c r="K192" s="77">
        <f t="shared" si="30"/>
        <v>0</v>
      </c>
      <c r="L192" s="77">
        <f t="shared" si="31"/>
        <v>0.32968772904825244</v>
      </c>
    </row>
    <row r="193" spans="1:12" ht="12.75">
      <c r="A193" s="31" t="s">
        <v>61</v>
      </c>
      <c r="B193" s="32" t="s">
        <v>385</v>
      </c>
      <c r="C193" s="12" t="s">
        <v>386</v>
      </c>
      <c r="D193" s="13">
        <v>195663668</v>
      </c>
      <c r="E193" s="13">
        <v>224175872</v>
      </c>
      <c r="F193" s="13">
        <v>248016132</v>
      </c>
      <c r="G193" s="72">
        <f t="shared" si="28"/>
        <v>1.2675635417404114</v>
      </c>
      <c r="H193" s="73">
        <f t="shared" si="29"/>
        <v>1.1063462351559403</v>
      </c>
      <c r="I193" s="33">
        <v>-23840260</v>
      </c>
      <c r="J193" s="34">
        <v>0</v>
      </c>
      <c r="K193" s="97">
        <f t="shared" si="30"/>
        <v>-0.10634623515594042</v>
      </c>
      <c r="L193" s="97">
        <f t="shared" si="31"/>
        <v>0</v>
      </c>
    </row>
    <row r="194" spans="1:12" ht="12.75">
      <c r="A194" s="31" t="s">
        <v>61</v>
      </c>
      <c r="B194" s="32" t="s">
        <v>387</v>
      </c>
      <c r="C194" s="12" t="s">
        <v>388</v>
      </c>
      <c r="D194" s="13">
        <v>71383597</v>
      </c>
      <c r="E194" s="13">
        <v>70619616</v>
      </c>
      <c r="F194" s="13">
        <v>74828755</v>
      </c>
      <c r="G194" s="72">
        <f t="shared" si="28"/>
        <v>1.04826260016009</v>
      </c>
      <c r="H194" s="73">
        <f t="shared" si="29"/>
        <v>1.0596029720694036</v>
      </c>
      <c r="I194" s="33">
        <v>-4209139</v>
      </c>
      <c r="J194" s="34">
        <v>0</v>
      </c>
      <c r="K194" s="97">
        <f t="shared" si="30"/>
        <v>-0.059602972069403494</v>
      </c>
      <c r="L194" s="97">
        <f t="shared" si="31"/>
        <v>0</v>
      </c>
    </row>
    <row r="195" spans="1:12" ht="12.75">
      <c r="A195" s="31" t="s">
        <v>61</v>
      </c>
      <c r="B195" s="32" t="s">
        <v>389</v>
      </c>
      <c r="C195" s="12" t="s">
        <v>390</v>
      </c>
      <c r="D195" s="13">
        <v>549786776</v>
      </c>
      <c r="E195" s="13">
        <v>581913962</v>
      </c>
      <c r="F195" s="13">
        <v>489442352</v>
      </c>
      <c r="G195" s="72">
        <f t="shared" si="28"/>
        <v>0.8902403138194069</v>
      </c>
      <c r="H195" s="73">
        <f t="shared" si="29"/>
        <v>0.8410905803287806</v>
      </c>
      <c r="I195" s="33">
        <v>0</v>
      </c>
      <c r="J195" s="34">
        <v>92471610</v>
      </c>
      <c r="K195" s="97">
        <f t="shared" si="30"/>
        <v>0</v>
      </c>
      <c r="L195" s="97">
        <f t="shared" si="31"/>
        <v>0.15890941967121938</v>
      </c>
    </row>
    <row r="196" spans="1:12" ht="12.75">
      <c r="A196" s="31" t="s">
        <v>61</v>
      </c>
      <c r="B196" s="32" t="s">
        <v>391</v>
      </c>
      <c r="C196" s="12" t="s">
        <v>392</v>
      </c>
      <c r="D196" s="13">
        <v>746269000</v>
      </c>
      <c r="E196" s="13">
        <v>764666000</v>
      </c>
      <c r="F196" s="13">
        <v>626106760</v>
      </c>
      <c r="G196" s="72">
        <f t="shared" si="28"/>
        <v>0.8389826724679706</v>
      </c>
      <c r="H196" s="73">
        <f t="shared" si="29"/>
        <v>0.8187976972952897</v>
      </c>
      <c r="I196" s="33">
        <v>0</v>
      </c>
      <c r="J196" s="34">
        <v>138559240</v>
      </c>
      <c r="K196" s="97">
        <f t="shared" si="30"/>
        <v>0</v>
      </c>
      <c r="L196" s="97">
        <f t="shared" si="31"/>
        <v>0.1812023027047103</v>
      </c>
    </row>
    <row r="197" spans="1:12" ht="12.75">
      <c r="A197" s="31" t="s">
        <v>50</v>
      </c>
      <c r="B197" s="32" t="s">
        <v>393</v>
      </c>
      <c r="C197" s="12" t="s">
        <v>394</v>
      </c>
      <c r="D197" s="13">
        <v>800549000</v>
      </c>
      <c r="E197" s="13">
        <v>708827269</v>
      </c>
      <c r="F197" s="13">
        <v>639425523</v>
      </c>
      <c r="G197" s="72">
        <f t="shared" si="28"/>
        <v>0.7987337726984857</v>
      </c>
      <c r="H197" s="73">
        <f t="shared" si="29"/>
        <v>0.9020893396244325</v>
      </c>
      <c r="I197" s="33">
        <v>0</v>
      </c>
      <c r="J197" s="34">
        <v>69401746</v>
      </c>
      <c r="K197" s="97">
        <f t="shared" si="30"/>
        <v>0</v>
      </c>
      <c r="L197" s="97">
        <f t="shared" si="31"/>
        <v>0.09791066037556746</v>
      </c>
    </row>
    <row r="198" spans="1:12" ht="12.75">
      <c r="A198" s="35"/>
      <c r="B198" s="36" t="s">
        <v>395</v>
      </c>
      <c r="C198" s="37"/>
      <c r="D198" s="20">
        <f>SUM(D193:D197)</f>
        <v>2363652041</v>
      </c>
      <c r="E198" s="20">
        <f>SUM(E193:E197)</f>
        <v>2350202719</v>
      </c>
      <c r="F198" s="20">
        <f>SUM(F193:F197)</f>
        <v>2077819522</v>
      </c>
      <c r="G198" s="74">
        <f t="shared" si="28"/>
        <v>0.8790716594312792</v>
      </c>
      <c r="H198" s="75">
        <f t="shared" si="29"/>
        <v>0.8841022543298317</v>
      </c>
      <c r="I198" s="38">
        <f>SUM(I193:I197)</f>
        <v>-28049399</v>
      </c>
      <c r="J198" s="39">
        <f>SUM(J193:J197)</f>
        <v>300432596</v>
      </c>
      <c r="K198" s="77">
        <f t="shared" si="30"/>
        <v>-0.011934884924282142</v>
      </c>
      <c r="L198" s="77">
        <f t="shared" si="31"/>
        <v>0.12783263059445044</v>
      </c>
    </row>
    <row r="199" spans="1:12" ht="12.75">
      <c r="A199" s="31" t="s">
        <v>61</v>
      </c>
      <c r="B199" s="32" t="s">
        <v>396</v>
      </c>
      <c r="C199" s="12" t="s">
        <v>397</v>
      </c>
      <c r="D199" s="13">
        <v>159469079</v>
      </c>
      <c r="E199" s="13">
        <v>162282479</v>
      </c>
      <c r="F199" s="13">
        <v>133551522</v>
      </c>
      <c r="G199" s="72">
        <f t="shared" si="28"/>
        <v>0.8374759723795734</v>
      </c>
      <c r="H199" s="73">
        <f t="shared" si="29"/>
        <v>0.8229571228080635</v>
      </c>
      <c r="I199" s="33">
        <v>0</v>
      </c>
      <c r="J199" s="34">
        <v>28730957</v>
      </c>
      <c r="K199" s="97">
        <f t="shared" si="30"/>
        <v>0</v>
      </c>
      <c r="L199" s="97">
        <f t="shared" si="31"/>
        <v>0.17704287719193643</v>
      </c>
    </row>
    <row r="200" spans="1:12" ht="12.75">
      <c r="A200" s="31" t="s">
        <v>61</v>
      </c>
      <c r="B200" s="32" t="s">
        <v>398</v>
      </c>
      <c r="C200" s="12" t="s">
        <v>399</v>
      </c>
      <c r="D200" s="13">
        <v>111409622</v>
      </c>
      <c r="E200" s="13">
        <v>108812590</v>
      </c>
      <c r="F200" s="13">
        <v>74920797</v>
      </c>
      <c r="G200" s="72">
        <f t="shared" si="28"/>
        <v>0.6724804882651877</v>
      </c>
      <c r="H200" s="73">
        <f t="shared" si="29"/>
        <v>0.6885305919103663</v>
      </c>
      <c r="I200" s="33">
        <v>0</v>
      </c>
      <c r="J200" s="34">
        <v>33891793</v>
      </c>
      <c r="K200" s="97">
        <f t="shared" si="30"/>
        <v>0</v>
      </c>
      <c r="L200" s="97">
        <f t="shared" si="31"/>
        <v>0.31146940808963375</v>
      </c>
    </row>
    <row r="201" spans="1:12" ht="12.75">
      <c r="A201" s="31" t="s">
        <v>61</v>
      </c>
      <c r="B201" s="32" t="s">
        <v>400</v>
      </c>
      <c r="C201" s="12" t="s">
        <v>401</v>
      </c>
      <c r="D201" s="13">
        <v>117321404</v>
      </c>
      <c r="E201" s="13">
        <v>124146306</v>
      </c>
      <c r="F201" s="13">
        <v>108018886</v>
      </c>
      <c r="G201" s="72">
        <f t="shared" si="28"/>
        <v>0.9207091145960034</v>
      </c>
      <c r="H201" s="73">
        <f t="shared" si="29"/>
        <v>0.8700934363685376</v>
      </c>
      <c r="I201" s="33">
        <v>0</v>
      </c>
      <c r="J201" s="34">
        <v>16127420</v>
      </c>
      <c r="K201" s="97">
        <f t="shared" si="30"/>
        <v>0</v>
      </c>
      <c r="L201" s="97">
        <f t="shared" si="31"/>
        <v>0.12990656363146239</v>
      </c>
    </row>
    <row r="202" spans="1:12" ht="12.75">
      <c r="A202" s="31" t="s">
        <v>61</v>
      </c>
      <c r="B202" s="32" t="s">
        <v>402</v>
      </c>
      <c r="C202" s="12" t="s">
        <v>403</v>
      </c>
      <c r="D202" s="13">
        <v>2145711001</v>
      </c>
      <c r="E202" s="13">
        <v>2112927000</v>
      </c>
      <c r="F202" s="13">
        <v>2091022119</v>
      </c>
      <c r="G202" s="72">
        <f t="shared" si="28"/>
        <v>0.9745124660429515</v>
      </c>
      <c r="H202" s="73">
        <f t="shared" si="29"/>
        <v>0.9896329210616363</v>
      </c>
      <c r="I202" s="33">
        <v>0</v>
      </c>
      <c r="J202" s="34">
        <v>21904881</v>
      </c>
      <c r="K202" s="97">
        <f t="shared" si="30"/>
        <v>0</v>
      </c>
      <c r="L202" s="97">
        <f t="shared" si="31"/>
        <v>0.010367078938363701</v>
      </c>
    </row>
    <row r="203" spans="1:12" ht="12.75">
      <c r="A203" s="31" t="s">
        <v>61</v>
      </c>
      <c r="B203" s="32" t="s">
        <v>404</v>
      </c>
      <c r="C203" s="12" t="s">
        <v>405</v>
      </c>
      <c r="D203" s="13">
        <v>237017021</v>
      </c>
      <c r="E203" s="13">
        <v>246798418</v>
      </c>
      <c r="F203" s="13">
        <v>137212284</v>
      </c>
      <c r="G203" s="72">
        <f t="shared" si="28"/>
        <v>0.5789132080940297</v>
      </c>
      <c r="H203" s="73">
        <f t="shared" si="29"/>
        <v>0.5559690581160857</v>
      </c>
      <c r="I203" s="33">
        <v>0</v>
      </c>
      <c r="J203" s="34">
        <v>109586134</v>
      </c>
      <c r="K203" s="97">
        <f t="shared" si="30"/>
        <v>0</v>
      </c>
      <c r="L203" s="97">
        <f t="shared" si="31"/>
        <v>0.44403094188391434</v>
      </c>
    </row>
    <row r="204" spans="1:12" ht="12.75">
      <c r="A204" s="31" t="s">
        <v>50</v>
      </c>
      <c r="B204" s="32" t="s">
        <v>406</v>
      </c>
      <c r="C204" s="12" t="s">
        <v>407</v>
      </c>
      <c r="D204" s="13">
        <v>685034000</v>
      </c>
      <c r="E204" s="13">
        <v>722395056</v>
      </c>
      <c r="F204" s="13">
        <v>613606353</v>
      </c>
      <c r="G204" s="72">
        <f t="shared" si="28"/>
        <v>0.8957312381575221</v>
      </c>
      <c r="H204" s="73">
        <f t="shared" si="29"/>
        <v>0.8494055266624084</v>
      </c>
      <c r="I204" s="33">
        <v>0</v>
      </c>
      <c r="J204" s="34">
        <v>108788703</v>
      </c>
      <c r="K204" s="97">
        <f t="shared" si="30"/>
        <v>0</v>
      </c>
      <c r="L204" s="97">
        <f t="shared" si="31"/>
        <v>0.1505944733375916</v>
      </c>
    </row>
    <row r="205" spans="1:12" ht="12.75">
      <c r="A205" s="35"/>
      <c r="B205" s="36" t="s">
        <v>408</v>
      </c>
      <c r="C205" s="37"/>
      <c r="D205" s="20">
        <f>SUM(D199:D204)</f>
        <v>3455962127</v>
      </c>
      <c r="E205" s="20">
        <f>SUM(E199:E204)</f>
        <v>3477361849</v>
      </c>
      <c r="F205" s="20">
        <f>SUM(F199:F204)</f>
        <v>3158331961</v>
      </c>
      <c r="G205" s="74">
        <f t="shared" si="28"/>
        <v>0.9138792165357545</v>
      </c>
      <c r="H205" s="75">
        <f t="shared" si="29"/>
        <v>0.908255194065655</v>
      </c>
      <c r="I205" s="38">
        <f>SUM(I199:I204)</f>
        <v>0</v>
      </c>
      <c r="J205" s="39">
        <f>SUM(J199:J204)</f>
        <v>319029888</v>
      </c>
      <c r="K205" s="77">
        <f t="shared" si="30"/>
        <v>0</v>
      </c>
      <c r="L205" s="77">
        <f t="shared" si="31"/>
        <v>0.09174480593434498</v>
      </c>
    </row>
    <row r="206" spans="1:12" ht="12.75">
      <c r="A206" s="31" t="s">
        <v>61</v>
      </c>
      <c r="B206" s="32" t="s">
        <v>409</v>
      </c>
      <c r="C206" s="12" t="s">
        <v>410</v>
      </c>
      <c r="D206" s="13">
        <v>230272418</v>
      </c>
      <c r="E206" s="13">
        <v>276128603</v>
      </c>
      <c r="F206" s="13">
        <v>217056093</v>
      </c>
      <c r="G206" s="72">
        <f t="shared" si="28"/>
        <v>0.942605696701374</v>
      </c>
      <c r="H206" s="73">
        <f t="shared" si="29"/>
        <v>0.7860688485067953</v>
      </c>
      <c r="I206" s="33">
        <v>0</v>
      </c>
      <c r="J206" s="34">
        <v>59072510</v>
      </c>
      <c r="K206" s="97">
        <f t="shared" si="30"/>
        <v>0</v>
      </c>
      <c r="L206" s="97">
        <f t="shared" si="31"/>
        <v>0.21393115149320477</v>
      </c>
    </row>
    <row r="207" spans="1:12" ht="12.75">
      <c r="A207" s="31" t="s">
        <v>61</v>
      </c>
      <c r="B207" s="32" t="s">
        <v>411</v>
      </c>
      <c r="C207" s="12" t="s">
        <v>412</v>
      </c>
      <c r="D207" s="13">
        <v>394905992</v>
      </c>
      <c r="E207" s="13">
        <v>394905992</v>
      </c>
      <c r="F207" s="13">
        <v>33805692</v>
      </c>
      <c r="G207" s="72">
        <f t="shared" si="28"/>
        <v>0.08560440379440988</v>
      </c>
      <c r="H207" s="73">
        <f t="shared" si="29"/>
        <v>0.08560440379440988</v>
      </c>
      <c r="I207" s="33">
        <v>0</v>
      </c>
      <c r="J207" s="34">
        <v>361100300</v>
      </c>
      <c r="K207" s="97">
        <f t="shared" si="30"/>
        <v>0</v>
      </c>
      <c r="L207" s="97">
        <f t="shared" si="31"/>
        <v>0.9143955962055901</v>
      </c>
    </row>
    <row r="208" spans="1:12" ht="12.75">
      <c r="A208" s="31" t="s">
        <v>61</v>
      </c>
      <c r="B208" s="32" t="s">
        <v>413</v>
      </c>
      <c r="C208" s="12" t="s">
        <v>414</v>
      </c>
      <c r="D208" s="13">
        <v>135928475</v>
      </c>
      <c r="E208" s="13">
        <v>146445755</v>
      </c>
      <c r="F208" s="13">
        <v>127892558</v>
      </c>
      <c r="G208" s="72">
        <f t="shared" si="28"/>
        <v>0.940881283336696</v>
      </c>
      <c r="H208" s="73">
        <f t="shared" si="29"/>
        <v>0.8733101072134184</v>
      </c>
      <c r="I208" s="33">
        <v>0</v>
      </c>
      <c r="J208" s="34">
        <v>18553197</v>
      </c>
      <c r="K208" s="97">
        <f t="shared" si="30"/>
        <v>0</v>
      </c>
      <c r="L208" s="97">
        <f t="shared" si="31"/>
        <v>0.12668989278658163</v>
      </c>
    </row>
    <row r="209" spans="1:12" ht="12.75">
      <c r="A209" s="31" t="s">
        <v>61</v>
      </c>
      <c r="B209" s="32" t="s">
        <v>415</v>
      </c>
      <c r="C209" s="12" t="s">
        <v>416</v>
      </c>
      <c r="D209" s="13">
        <v>296243661</v>
      </c>
      <c r="E209" s="13">
        <v>307257683</v>
      </c>
      <c r="F209" s="13">
        <v>240195232</v>
      </c>
      <c r="G209" s="72">
        <f t="shared" si="28"/>
        <v>0.8108029423792464</v>
      </c>
      <c r="H209" s="73">
        <f t="shared" si="29"/>
        <v>0.7817387336088192</v>
      </c>
      <c r="I209" s="33">
        <v>0</v>
      </c>
      <c r="J209" s="34">
        <v>67062451</v>
      </c>
      <c r="K209" s="97">
        <f t="shared" si="30"/>
        <v>0</v>
      </c>
      <c r="L209" s="97">
        <f t="shared" si="31"/>
        <v>0.21826126639118085</v>
      </c>
    </row>
    <row r="210" spans="1:12" ht="12.75">
      <c r="A210" s="31" t="s">
        <v>61</v>
      </c>
      <c r="B210" s="32" t="s">
        <v>417</v>
      </c>
      <c r="C210" s="12" t="s">
        <v>418</v>
      </c>
      <c r="D210" s="13">
        <v>296980450</v>
      </c>
      <c r="E210" s="13">
        <v>356330161</v>
      </c>
      <c r="F210" s="13">
        <v>224442578</v>
      </c>
      <c r="G210" s="72">
        <f t="shared" si="28"/>
        <v>0.7557486629170371</v>
      </c>
      <c r="H210" s="73">
        <f t="shared" si="29"/>
        <v>0.6298725243188157</v>
      </c>
      <c r="I210" s="33">
        <v>0</v>
      </c>
      <c r="J210" s="34">
        <v>131887583</v>
      </c>
      <c r="K210" s="97">
        <f t="shared" si="30"/>
        <v>0</v>
      </c>
      <c r="L210" s="97">
        <f t="shared" si="31"/>
        <v>0.3701274756811843</v>
      </c>
    </row>
    <row r="211" spans="1:12" ht="12.75">
      <c r="A211" s="31" t="s">
        <v>61</v>
      </c>
      <c r="B211" s="32" t="s">
        <v>419</v>
      </c>
      <c r="C211" s="12" t="s">
        <v>420</v>
      </c>
      <c r="D211" s="13">
        <v>711568485</v>
      </c>
      <c r="E211" s="13">
        <v>711568485</v>
      </c>
      <c r="F211" s="13">
        <v>577240389</v>
      </c>
      <c r="G211" s="72">
        <f t="shared" si="28"/>
        <v>0.8112225332745028</v>
      </c>
      <c r="H211" s="73">
        <f t="shared" si="29"/>
        <v>0.8112225332745028</v>
      </c>
      <c r="I211" s="33">
        <v>0</v>
      </c>
      <c r="J211" s="34">
        <v>134328096</v>
      </c>
      <c r="K211" s="97">
        <f t="shared" si="30"/>
        <v>0</v>
      </c>
      <c r="L211" s="97">
        <f t="shared" si="31"/>
        <v>0.18877746672549728</v>
      </c>
    </row>
    <row r="212" spans="1:12" ht="12.75">
      <c r="A212" s="31" t="s">
        <v>50</v>
      </c>
      <c r="B212" s="32" t="s">
        <v>421</v>
      </c>
      <c r="C212" s="12" t="s">
        <v>422</v>
      </c>
      <c r="D212" s="13">
        <v>125216108</v>
      </c>
      <c r="E212" s="13">
        <v>134366907</v>
      </c>
      <c r="F212" s="13">
        <v>109523537</v>
      </c>
      <c r="G212" s="72">
        <f t="shared" si="28"/>
        <v>0.8746760999790858</v>
      </c>
      <c r="H212" s="73">
        <f t="shared" si="29"/>
        <v>0.8151079714888428</v>
      </c>
      <c r="I212" s="33">
        <v>0</v>
      </c>
      <c r="J212" s="34">
        <v>24843370</v>
      </c>
      <c r="K212" s="97">
        <f t="shared" si="30"/>
        <v>0</v>
      </c>
      <c r="L212" s="97">
        <f t="shared" si="31"/>
        <v>0.18489202851115713</v>
      </c>
    </row>
    <row r="213" spans="1:12" ht="12.75">
      <c r="A213" s="35"/>
      <c r="B213" s="36" t="s">
        <v>423</v>
      </c>
      <c r="C213" s="37"/>
      <c r="D213" s="20">
        <f>SUM(D206:D212)</f>
        <v>2191115589</v>
      </c>
      <c r="E213" s="20">
        <f>SUM(E206:E212)</f>
        <v>2327003586</v>
      </c>
      <c r="F213" s="20">
        <f>SUM(F206:F212)</f>
        <v>1530156079</v>
      </c>
      <c r="G213" s="74">
        <f t="shared" si="28"/>
        <v>0.6983456676963107</v>
      </c>
      <c r="H213" s="75">
        <f t="shared" si="29"/>
        <v>0.6575649853768639</v>
      </c>
      <c r="I213" s="38">
        <f>SUM(I206:I212)</f>
        <v>0</v>
      </c>
      <c r="J213" s="39">
        <f>SUM(J206:J212)</f>
        <v>796847507</v>
      </c>
      <c r="K213" s="77">
        <f t="shared" si="30"/>
        <v>0</v>
      </c>
      <c r="L213" s="77">
        <f t="shared" si="31"/>
        <v>0.342435014623136</v>
      </c>
    </row>
    <row r="214" spans="1:12" ht="12.75">
      <c r="A214" s="31" t="s">
        <v>61</v>
      </c>
      <c r="B214" s="32" t="s">
        <v>424</v>
      </c>
      <c r="C214" s="12" t="s">
        <v>425</v>
      </c>
      <c r="D214" s="13">
        <v>166564043</v>
      </c>
      <c r="E214" s="13">
        <v>166564043</v>
      </c>
      <c r="F214" s="13">
        <v>153406433</v>
      </c>
      <c r="G214" s="72">
        <f t="shared" si="28"/>
        <v>0.9210056998916627</v>
      </c>
      <c r="H214" s="73">
        <f t="shared" si="29"/>
        <v>0.9210056998916627</v>
      </c>
      <c r="I214" s="33">
        <v>0</v>
      </c>
      <c r="J214" s="34">
        <v>13157610</v>
      </c>
      <c r="K214" s="97">
        <f t="shared" si="30"/>
        <v>0</v>
      </c>
      <c r="L214" s="97">
        <f t="shared" si="31"/>
        <v>0.07899430010833731</v>
      </c>
    </row>
    <row r="215" spans="1:12" ht="12.75">
      <c r="A215" s="31" t="s">
        <v>61</v>
      </c>
      <c r="B215" s="32" t="s">
        <v>426</v>
      </c>
      <c r="C215" s="12" t="s">
        <v>427</v>
      </c>
      <c r="D215" s="13">
        <v>291496837</v>
      </c>
      <c r="E215" s="13">
        <v>304786722</v>
      </c>
      <c r="F215" s="13">
        <v>257142879</v>
      </c>
      <c r="G215" s="72">
        <f t="shared" si="28"/>
        <v>0.8821463781440619</v>
      </c>
      <c r="H215" s="73">
        <f t="shared" si="29"/>
        <v>0.8436813694265854</v>
      </c>
      <c r="I215" s="33">
        <v>0</v>
      </c>
      <c r="J215" s="34">
        <v>47643843</v>
      </c>
      <c r="K215" s="97">
        <f t="shared" si="30"/>
        <v>0</v>
      </c>
      <c r="L215" s="97">
        <f t="shared" si="31"/>
        <v>0.15631863057341455</v>
      </c>
    </row>
    <row r="216" spans="1:12" ht="12.75">
      <c r="A216" s="31" t="s">
        <v>61</v>
      </c>
      <c r="B216" s="32" t="s">
        <v>428</v>
      </c>
      <c r="C216" s="12" t="s">
        <v>429</v>
      </c>
      <c r="D216" s="13">
        <v>190859175</v>
      </c>
      <c r="E216" s="13">
        <v>207757131</v>
      </c>
      <c r="F216" s="13">
        <v>150375550</v>
      </c>
      <c r="G216" s="72">
        <f t="shared" si="28"/>
        <v>0.787887456812071</v>
      </c>
      <c r="H216" s="73">
        <f t="shared" si="29"/>
        <v>0.7238045176894554</v>
      </c>
      <c r="I216" s="33">
        <v>0</v>
      </c>
      <c r="J216" s="34">
        <v>57381581</v>
      </c>
      <c r="K216" s="97">
        <f t="shared" si="30"/>
        <v>0</v>
      </c>
      <c r="L216" s="97">
        <f t="shared" si="31"/>
        <v>0.27619548231054464</v>
      </c>
    </row>
    <row r="217" spans="1:12" ht="12.75">
      <c r="A217" s="31" t="s">
        <v>61</v>
      </c>
      <c r="B217" s="32" t="s">
        <v>430</v>
      </c>
      <c r="C217" s="12" t="s">
        <v>431</v>
      </c>
      <c r="D217" s="13">
        <v>87472767</v>
      </c>
      <c r="E217" s="13">
        <v>91819639</v>
      </c>
      <c r="F217" s="13">
        <v>92475349</v>
      </c>
      <c r="G217" s="72">
        <f t="shared" si="28"/>
        <v>1.0571901652545186</v>
      </c>
      <c r="H217" s="73">
        <f t="shared" si="29"/>
        <v>1.0071412827053263</v>
      </c>
      <c r="I217" s="33">
        <v>-655710</v>
      </c>
      <c r="J217" s="34">
        <v>0</v>
      </c>
      <c r="K217" s="97">
        <f t="shared" si="30"/>
        <v>-0.007141282705326254</v>
      </c>
      <c r="L217" s="97">
        <f t="shared" si="31"/>
        <v>0</v>
      </c>
    </row>
    <row r="218" spans="1:12" ht="12.75">
      <c r="A218" s="31" t="s">
        <v>61</v>
      </c>
      <c r="B218" s="32" t="s">
        <v>432</v>
      </c>
      <c r="C218" s="12" t="s">
        <v>433</v>
      </c>
      <c r="D218" s="13">
        <v>0</v>
      </c>
      <c r="E218" s="13">
        <v>218517487</v>
      </c>
      <c r="F218" s="13">
        <v>276575007</v>
      </c>
      <c r="G218" s="72">
        <f t="shared" si="28"/>
        <v>0</v>
      </c>
      <c r="H218" s="73">
        <f t="shared" si="29"/>
        <v>1.2656882101156508</v>
      </c>
      <c r="I218" s="33">
        <v>-58057520</v>
      </c>
      <c r="J218" s="34">
        <v>0</v>
      </c>
      <c r="K218" s="97">
        <f t="shared" si="30"/>
        <v>-0.26568821011565086</v>
      </c>
      <c r="L218" s="97">
        <f t="shared" si="31"/>
        <v>0</v>
      </c>
    </row>
    <row r="219" spans="1:12" ht="12.75">
      <c r="A219" s="31" t="s">
        <v>50</v>
      </c>
      <c r="B219" s="32" t="s">
        <v>434</v>
      </c>
      <c r="C219" s="12" t="s">
        <v>435</v>
      </c>
      <c r="D219" s="13">
        <v>739148088</v>
      </c>
      <c r="E219" s="13">
        <v>824350806</v>
      </c>
      <c r="F219" s="13">
        <v>663499224</v>
      </c>
      <c r="G219" s="72">
        <f t="shared" si="28"/>
        <v>0.8976539813494046</v>
      </c>
      <c r="H219" s="73">
        <f t="shared" si="29"/>
        <v>0.8048748411122436</v>
      </c>
      <c r="I219" s="33">
        <v>0</v>
      </c>
      <c r="J219" s="34">
        <v>160851582</v>
      </c>
      <c r="K219" s="97">
        <f t="shared" si="30"/>
        <v>0</v>
      </c>
      <c r="L219" s="97">
        <f t="shared" si="31"/>
        <v>0.19512515888775633</v>
      </c>
    </row>
    <row r="220" spans="1:12" ht="12.75">
      <c r="A220" s="35"/>
      <c r="B220" s="36" t="s">
        <v>436</v>
      </c>
      <c r="C220" s="37"/>
      <c r="D220" s="20">
        <f>SUM(D214:D219)</f>
        <v>1475540910</v>
      </c>
      <c r="E220" s="20">
        <f>SUM(E214:E219)</f>
        <v>1813795828</v>
      </c>
      <c r="F220" s="20">
        <f>SUM(F214:F219)</f>
        <v>1593474442</v>
      </c>
      <c r="G220" s="74">
        <f t="shared" si="28"/>
        <v>1.0799256267316912</v>
      </c>
      <c r="H220" s="75">
        <f t="shared" si="29"/>
        <v>0.8785302167979184</v>
      </c>
      <c r="I220" s="38">
        <f>SUM(I214:I219)</f>
        <v>-58713230</v>
      </c>
      <c r="J220" s="39">
        <f>SUM(J214:J219)</f>
        <v>279034616</v>
      </c>
      <c r="K220" s="77">
        <f t="shared" si="30"/>
        <v>-0.03237036335271579</v>
      </c>
      <c r="L220" s="77">
        <f t="shared" si="31"/>
        <v>0.15384014655479736</v>
      </c>
    </row>
    <row r="221" spans="1:12" ht="12.75">
      <c r="A221" s="43"/>
      <c r="B221" s="44" t="s">
        <v>437</v>
      </c>
      <c r="C221" s="45"/>
      <c r="D221" s="46">
        <f>SUM(D186:D191,D193:D197,D199:D204,D206:D212,D214:D219)</f>
        <v>12202675205</v>
      </c>
      <c r="E221" s="46">
        <f>SUM(E186:E191,E193:E197,E199:E204,E206:E212,E214:E219)</f>
        <v>12611222773</v>
      </c>
      <c r="F221" s="46">
        <f>SUM(F186:F191,F193:F197,F199:F204,F206:F212,F214:F219)</f>
        <v>10131322682</v>
      </c>
      <c r="G221" s="92">
        <f t="shared" si="28"/>
        <v>0.8302542280113077</v>
      </c>
      <c r="H221" s="93">
        <f t="shared" si="29"/>
        <v>0.8033576810403078</v>
      </c>
      <c r="I221" s="38">
        <f>SUM(I186:I191,I193:I197,I199:I204,I206:I212,I214:I219)</f>
        <v>-86762629</v>
      </c>
      <c r="J221" s="39">
        <f>SUM(J186:J191,J193:J197,J199:J204,J206:J212,J214:J219)</f>
        <v>2566662720</v>
      </c>
      <c r="K221" s="98">
        <f t="shared" si="30"/>
        <v>-0.006879795128649576</v>
      </c>
      <c r="L221" s="98">
        <f t="shared" si="31"/>
        <v>0.20352211408834178</v>
      </c>
    </row>
    <row r="222" spans="1:12" ht="12.75">
      <c r="A222" s="25"/>
      <c r="B222" s="10"/>
      <c r="C222" s="9"/>
      <c r="D222" s="40"/>
      <c r="E222" s="40"/>
      <c r="F222" s="40"/>
      <c r="G222" s="72"/>
      <c r="H222" s="73"/>
      <c r="I222" s="41"/>
      <c r="J222" s="42"/>
      <c r="K222" s="97"/>
      <c r="L222" s="97"/>
    </row>
    <row r="223" spans="1:12" ht="12.75">
      <c r="A223" s="25"/>
      <c r="B223" s="28" t="s">
        <v>438</v>
      </c>
      <c r="C223" s="8"/>
      <c r="D223" s="40"/>
      <c r="E223" s="40"/>
      <c r="F223" s="40"/>
      <c r="G223" s="72"/>
      <c r="H223" s="73"/>
      <c r="I223" s="41"/>
      <c r="J223" s="42"/>
      <c r="K223" s="97"/>
      <c r="L223" s="97"/>
    </row>
    <row r="224" spans="1:12" ht="12.75">
      <c r="A224" s="31" t="s">
        <v>61</v>
      </c>
      <c r="B224" s="32" t="s">
        <v>439</v>
      </c>
      <c r="C224" s="12" t="s">
        <v>440</v>
      </c>
      <c r="D224" s="13">
        <v>379928234</v>
      </c>
      <c r="E224" s="13">
        <v>382951131</v>
      </c>
      <c r="F224" s="13">
        <v>194532273</v>
      </c>
      <c r="G224" s="72">
        <f aca="true" t="shared" si="32" ref="G224:G248">IF($D224=0,0,$F224/$D224)</f>
        <v>0.5120237339349726</v>
      </c>
      <c r="H224" s="73">
        <f aca="true" t="shared" si="33" ref="H224:H248">IF($E224=0,0,$F224/$E224)</f>
        <v>0.5079819779929048</v>
      </c>
      <c r="I224" s="33">
        <v>0</v>
      </c>
      <c r="J224" s="34">
        <v>188418858</v>
      </c>
      <c r="K224" s="97">
        <f aca="true" t="shared" si="34" ref="K224:K248">IF($E224=0,0,$I224/$E224)</f>
        <v>0</v>
      </c>
      <c r="L224" s="97">
        <f aca="true" t="shared" si="35" ref="L224:L248">IF($E224=0,0,$J224/$E224)</f>
        <v>0.4920180220070952</v>
      </c>
    </row>
    <row r="225" spans="1:12" ht="12.75">
      <c r="A225" s="31" t="s">
        <v>61</v>
      </c>
      <c r="B225" s="32" t="s">
        <v>441</v>
      </c>
      <c r="C225" s="12" t="s">
        <v>442</v>
      </c>
      <c r="D225" s="13">
        <v>509848818</v>
      </c>
      <c r="E225" s="13">
        <v>610148682</v>
      </c>
      <c r="F225" s="13">
        <v>397510788</v>
      </c>
      <c r="G225" s="72">
        <f t="shared" si="32"/>
        <v>0.7796640375853534</v>
      </c>
      <c r="H225" s="73">
        <f t="shared" si="33"/>
        <v>0.6514982326881433</v>
      </c>
      <c r="I225" s="33">
        <v>0</v>
      </c>
      <c r="J225" s="34">
        <v>212637894</v>
      </c>
      <c r="K225" s="97">
        <f t="shared" si="34"/>
        <v>0</v>
      </c>
      <c r="L225" s="97">
        <f t="shared" si="35"/>
        <v>0.3485017673118566</v>
      </c>
    </row>
    <row r="226" spans="1:12" ht="12.75">
      <c r="A226" s="31" t="s">
        <v>61</v>
      </c>
      <c r="B226" s="32" t="s">
        <v>443</v>
      </c>
      <c r="C226" s="12" t="s">
        <v>444</v>
      </c>
      <c r="D226" s="13">
        <v>415635772</v>
      </c>
      <c r="E226" s="13">
        <v>403953711</v>
      </c>
      <c r="F226" s="13">
        <v>265271397</v>
      </c>
      <c r="G226" s="72">
        <f t="shared" si="32"/>
        <v>0.6382304288284407</v>
      </c>
      <c r="H226" s="73">
        <f t="shared" si="33"/>
        <v>0.6566876099326143</v>
      </c>
      <c r="I226" s="33">
        <v>0</v>
      </c>
      <c r="J226" s="34">
        <v>138682314</v>
      </c>
      <c r="K226" s="97">
        <f t="shared" si="34"/>
        <v>0</v>
      </c>
      <c r="L226" s="97">
        <f t="shared" si="35"/>
        <v>0.34331239006738573</v>
      </c>
    </row>
    <row r="227" spans="1:12" ht="12.75">
      <c r="A227" s="31" t="s">
        <v>61</v>
      </c>
      <c r="B227" s="32" t="s">
        <v>445</v>
      </c>
      <c r="C227" s="12" t="s">
        <v>446</v>
      </c>
      <c r="D227" s="13">
        <v>335060843</v>
      </c>
      <c r="E227" s="13">
        <v>261575330</v>
      </c>
      <c r="F227" s="13">
        <v>172392821</v>
      </c>
      <c r="G227" s="72">
        <f t="shared" si="32"/>
        <v>0.5145119896925705</v>
      </c>
      <c r="H227" s="73">
        <f t="shared" si="33"/>
        <v>0.6590561158806528</v>
      </c>
      <c r="I227" s="33">
        <v>0</v>
      </c>
      <c r="J227" s="34">
        <v>89182509</v>
      </c>
      <c r="K227" s="97">
        <f t="shared" si="34"/>
        <v>0</v>
      </c>
      <c r="L227" s="97">
        <f t="shared" si="35"/>
        <v>0.3409438841193472</v>
      </c>
    </row>
    <row r="228" spans="1:12" ht="12.75">
      <c r="A228" s="31" t="s">
        <v>61</v>
      </c>
      <c r="B228" s="32" t="s">
        <v>447</v>
      </c>
      <c r="C228" s="12" t="s">
        <v>448</v>
      </c>
      <c r="D228" s="13">
        <v>683049830</v>
      </c>
      <c r="E228" s="13">
        <v>683049830</v>
      </c>
      <c r="F228" s="13">
        <v>369579775</v>
      </c>
      <c r="G228" s="72">
        <f t="shared" si="32"/>
        <v>0.5410729331416421</v>
      </c>
      <c r="H228" s="73">
        <f t="shared" si="33"/>
        <v>0.5410729331416421</v>
      </c>
      <c r="I228" s="33">
        <v>0</v>
      </c>
      <c r="J228" s="34">
        <v>313470055</v>
      </c>
      <c r="K228" s="97">
        <f t="shared" si="34"/>
        <v>0</v>
      </c>
      <c r="L228" s="97">
        <f t="shared" si="35"/>
        <v>0.4589270668583579</v>
      </c>
    </row>
    <row r="229" spans="1:12" ht="12.75">
      <c r="A229" s="31" t="s">
        <v>61</v>
      </c>
      <c r="B229" s="32" t="s">
        <v>449</v>
      </c>
      <c r="C229" s="12" t="s">
        <v>450</v>
      </c>
      <c r="D229" s="13">
        <v>194110693</v>
      </c>
      <c r="E229" s="13">
        <v>207301948</v>
      </c>
      <c r="F229" s="13">
        <v>148737652</v>
      </c>
      <c r="G229" s="72">
        <f t="shared" si="32"/>
        <v>0.7662517180338952</v>
      </c>
      <c r="H229" s="73">
        <f t="shared" si="33"/>
        <v>0.7174927849689092</v>
      </c>
      <c r="I229" s="33">
        <v>0</v>
      </c>
      <c r="J229" s="34">
        <v>58564296</v>
      </c>
      <c r="K229" s="97">
        <f t="shared" si="34"/>
        <v>0</v>
      </c>
      <c r="L229" s="97">
        <f t="shared" si="35"/>
        <v>0.2825072150310908</v>
      </c>
    </row>
    <row r="230" spans="1:12" ht="12.75">
      <c r="A230" s="31" t="s">
        <v>61</v>
      </c>
      <c r="B230" s="32" t="s">
        <v>451</v>
      </c>
      <c r="C230" s="12" t="s">
        <v>452</v>
      </c>
      <c r="D230" s="13">
        <v>1833009195</v>
      </c>
      <c r="E230" s="13">
        <v>1539115337</v>
      </c>
      <c r="F230" s="13">
        <v>1356803553</v>
      </c>
      <c r="G230" s="72">
        <f t="shared" si="32"/>
        <v>0.7402055356301691</v>
      </c>
      <c r="H230" s="73">
        <f t="shared" si="33"/>
        <v>0.8815476789703383</v>
      </c>
      <c r="I230" s="33">
        <v>0</v>
      </c>
      <c r="J230" s="34">
        <v>182311784</v>
      </c>
      <c r="K230" s="97">
        <f t="shared" si="34"/>
        <v>0</v>
      </c>
      <c r="L230" s="97">
        <f t="shared" si="35"/>
        <v>0.11845232102966173</v>
      </c>
    </row>
    <row r="231" spans="1:12" ht="12.75">
      <c r="A231" s="31" t="s">
        <v>50</v>
      </c>
      <c r="B231" s="32" t="s">
        <v>453</v>
      </c>
      <c r="C231" s="12" t="s">
        <v>454</v>
      </c>
      <c r="D231" s="13">
        <v>397106150</v>
      </c>
      <c r="E231" s="13">
        <v>324126099</v>
      </c>
      <c r="F231" s="13">
        <v>257592110</v>
      </c>
      <c r="G231" s="72">
        <f t="shared" si="32"/>
        <v>0.6486731822209251</v>
      </c>
      <c r="H231" s="73">
        <f t="shared" si="33"/>
        <v>0.7947280727924351</v>
      </c>
      <c r="I231" s="33">
        <v>0</v>
      </c>
      <c r="J231" s="34">
        <v>66533989</v>
      </c>
      <c r="K231" s="97">
        <f t="shared" si="34"/>
        <v>0</v>
      </c>
      <c r="L231" s="97">
        <f t="shared" si="35"/>
        <v>0.20527192720756499</v>
      </c>
    </row>
    <row r="232" spans="1:12" ht="12.75">
      <c r="A232" s="35"/>
      <c r="B232" s="36" t="s">
        <v>455</v>
      </c>
      <c r="C232" s="37"/>
      <c r="D232" s="20">
        <f>SUM(D224:D231)</f>
        <v>4747749535</v>
      </c>
      <c r="E232" s="20">
        <f>SUM(E224:E231)</f>
        <v>4412222068</v>
      </c>
      <c r="F232" s="20">
        <f>SUM(F224:F231)</f>
        <v>3162420369</v>
      </c>
      <c r="G232" s="74">
        <f t="shared" si="32"/>
        <v>0.6660882899754736</v>
      </c>
      <c r="H232" s="75">
        <f t="shared" si="33"/>
        <v>0.7167409800009187</v>
      </c>
      <c r="I232" s="38">
        <f>SUM(I224:I231)</f>
        <v>0</v>
      </c>
      <c r="J232" s="39">
        <f>SUM(J224:J231)</f>
        <v>1249801699</v>
      </c>
      <c r="K232" s="77">
        <f t="shared" si="34"/>
        <v>0</v>
      </c>
      <c r="L232" s="77">
        <f t="shared" si="35"/>
        <v>0.2832590199990813</v>
      </c>
    </row>
    <row r="233" spans="1:12" ht="12.75">
      <c r="A233" s="31" t="s">
        <v>61</v>
      </c>
      <c r="B233" s="32" t="s">
        <v>456</v>
      </c>
      <c r="C233" s="12" t="s">
        <v>457</v>
      </c>
      <c r="D233" s="13">
        <v>0</v>
      </c>
      <c r="E233" s="13">
        <v>0</v>
      </c>
      <c r="F233" s="13">
        <v>274568530</v>
      </c>
      <c r="G233" s="72">
        <f t="shared" si="32"/>
        <v>0</v>
      </c>
      <c r="H233" s="73">
        <f t="shared" si="33"/>
        <v>0</v>
      </c>
      <c r="I233" s="33">
        <v>-274568530</v>
      </c>
      <c r="J233" s="34">
        <v>0</v>
      </c>
      <c r="K233" s="97">
        <f t="shared" si="34"/>
        <v>0</v>
      </c>
      <c r="L233" s="97">
        <f t="shared" si="35"/>
        <v>0</v>
      </c>
    </row>
    <row r="234" spans="1:12" ht="12.75">
      <c r="A234" s="31" t="s">
        <v>61</v>
      </c>
      <c r="B234" s="32" t="s">
        <v>458</v>
      </c>
      <c r="C234" s="12" t="s">
        <v>459</v>
      </c>
      <c r="D234" s="13">
        <v>1921544394</v>
      </c>
      <c r="E234" s="13">
        <v>1895438109</v>
      </c>
      <c r="F234" s="13">
        <v>1518143347</v>
      </c>
      <c r="G234" s="72">
        <f t="shared" si="32"/>
        <v>0.7900641545104994</v>
      </c>
      <c r="H234" s="73">
        <f t="shared" si="33"/>
        <v>0.8009458814780008</v>
      </c>
      <c r="I234" s="33">
        <v>0</v>
      </c>
      <c r="J234" s="34">
        <v>377294762</v>
      </c>
      <c r="K234" s="97">
        <f t="shared" si="34"/>
        <v>0</v>
      </c>
      <c r="L234" s="97">
        <f t="shared" si="35"/>
        <v>0.19905411852199917</v>
      </c>
    </row>
    <row r="235" spans="1:12" ht="12.75">
      <c r="A235" s="31" t="s">
        <v>61</v>
      </c>
      <c r="B235" s="32" t="s">
        <v>460</v>
      </c>
      <c r="C235" s="12" t="s">
        <v>461</v>
      </c>
      <c r="D235" s="13">
        <v>1352386171</v>
      </c>
      <c r="E235" s="13">
        <v>1289329391</v>
      </c>
      <c r="F235" s="13">
        <v>1141399915</v>
      </c>
      <c r="G235" s="72">
        <f t="shared" si="32"/>
        <v>0.8439896380750554</v>
      </c>
      <c r="H235" s="73">
        <f t="shared" si="33"/>
        <v>0.8852663430829989</v>
      </c>
      <c r="I235" s="33">
        <v>0</v>
      </c>
      <c r="J235" s="34">
        <v>147929476</v>
      </c>
      <c r="K235" s="97">
        <f t="shared" si="34"/>
        <v>0</v>
      </c>
      <c r="L235" s="97">
        <f t="shared" si="35"/>
        <v>0.11473365691700113</v>
      </c>
    </row>
    <row r="236" spans="1:12" ht="12.75">
      <c r="A236" s="31" t="s">
        <v>61</v>
      </c>
      <c r="B236" s="32" t="s">
        <v>462</v>
      </c>
      <c r="C236" s="12" t="s">
        <v>463</v>
      </c>
      <c r="D236" s="13">
        <v>233323474</v>
      </c>
      <c r="E236" s="13">
        <v>229815712</v>
      </c>
      <c r="F236" s="13">
        <v>137182823</v>
      </c>
      <c r="G236" s="72">
        <f t="shared" si="32"/>
        <v>0.5879512277448775</v>
      </c>
      <c r="H236" s="73">
        <f t="shared" si="33"/>
        <v>0.5969253442514845</v>
      </c>
      <c r="I236" s="33">
        <v>0</v>
      </c>
      <c r="J236" s="34">
        <v>92632889</v>
      </c>
      <c r="K236" s="97">
        <f t="shared" si="34"/>
        <v>0</v>
      </c>
      <c r="L236" s="97">
        <f t="shared" si="35"/>
        <v>0.4030746557485156</v>
      </c>
    </row>
    <row r="237" spans="1:12" ht="12.75">
      <c r="A237" s="31" t="s">
        <v>61</v>
      </c>
      <c r="B237" s="32" t="s">
        <v>464</v>
      </c>
      <c r="C237" s="12" t="s">
        <v>465</v>
      </c>
      <c r="D237" s="13">
        <v>542203925</v>
      </c>
      <c r="E237" s="13">
        <v>360517283</v>
      </c>
      <c r="F237" s="13">
        <v>258415430</v>
      </c>
      <c r="G237" s="72">
        <f t="shared" si="32"/>
        <v>0.4766019168894803</v>
      </c>
      <c r="H237" s="73">
        <f t="shared" si="33"/>
        <v>0.7167906843456379</v>
      </c>
      <c r="I237" s="33">
        <v>0</v>
      </c>
      <c r="J237" s="34">
        <v>102101853</v>
      </c>
      <c r="K237" s="97">
        <f t="shared" si="34"/>
        <v>0</v>
      </c>
      <c r="L237" s="97">
        <f t="shared" si="35"/>
        <v>0.28320931565436214</v>
      </c>
    </row>
    <row r="238" spans="1:12" ht="12.75">
      <c r="A238" s="31" t="s">
        <v>61</v>
      </c>
      <c r="B238" s="32" t="s">
        <v>466</v>
      </c>
      <c r="C238" s="12" t="s">
        <v>467</v>
      </c>
      <c r="D238" s="13">
        <v>522543000</v>
      </c>
      <c r="E238" s="13">
        <v>522476599</v>
      </c>
      <c r="F238" s="13">
        <v>347845355</v>
      </c>
      <c r="G238" s="72">
        <f t="shared" si="32"/>
        <v>0.6656779537760529</v>
      </c>
      <c r="H238" s="73">
        <f t="shared" si="33"/>
        <v>0.6657625540852213</v>
      </c>
      <c r="I238" s="33">
        <v>0</v>
      </c>
      <c r="J238" s="34">
        <v>174631244</v>
      </c>
      <c r="K238" s="97">
        <f t="shared" si="34"/>
        <v>0</v>
      </c>
      <c r="L238" s="97">
        <f t="shared" si="35"/>
        <v>0.33423744591477866</v>
      </c>
    </row>
    <row r="239" spans="1:12" ht="12.75">
      <c r="A239" s="31" t="s">
        <v>50</v>
      </c>
      <c r="B239" s="32" t="s">
        <v>468</v>
      </c>
      <c r="C239" s="12" t="s">
        <v>469</v>
      </c>
      <c r="D239" s="13">
        <v>488389978</v>
      </c>
      <c r="E239" s="13">
        <v>432067378</v>
      </c>
      <c r="F239" s="13">
        <v>275791817</v>
      </c>
      <c r="G239" s="72">
        <f t="shared" si="32"/>
        <v>0.5646958975886274</v>
      </c>
      <c r="H239" s="73">
        <f t="shared" si="33"/>
        <v>0.6383074285233356</v>
      </c>
      <c r="I239" s="33">
        <v>0</v>
      </c>
      <c r="J239" s="34">
        <v>156275561</v>
      </c>
      <c r="K239" s="97">
        <f t="shared" si="34"/>
        <v>0</v>
      </c>
      <c r="L239" s="97">
        <f t="shared" si="35"/>
        <v>0.36169257147666445</v>
      </c>
    </row>
    <row r="240" spans="1:12" ht="12.75">
      <c r="A240" s="35"/>
      <c r="B240" s="36" t="s">
        <v>470</v>
      </c>
      <c r="C240" s="37"/>
      <c r="D240" s="20">
        <f>SUM(D233:D239)</f>
        <v>5060390942</v>
      </c>
      <c r="E240" s="20">
        <f>SUM(E233:E239)</f>
        <v>4729644472</v>
      </c>
      <c r="F240" s="20">
        <f>SUM(F233:F239)</f>
        <v>3953347217</v>
      </c>
      <c r="G240" s="74">
        <f t="shared" si="32"/>
        <v>0.7812335573104028</v>
      </c>
      <c r="H240" s="75">
        <f t="shared" si="33"/>
        <v>0.8358656216982561</v>
      </c>
      <c r="I240" s="38">
        <f>SUM(I233:I239)</f>
        <v>-274568530</v>
      </c>
      <c r="J240" s="39">
        <f>SUM(J233:J239)</f>
        <v>1050865785</v>
      </c>
      <c r="K240" s="77">
        <f t="shared" si="34"/>
        <v>-0.05805267851008147</v>
      </c>
      <c r="L240" s="77">
        <f t="shared" si="35"/>
        <v>0.2221870568118254</v>
      </c>
    </row>
    <row r="241" spans="1:12" ht="12.75">
      <c r="A241" s="31" t="s">
        <v>61</v>
      </c>
      <c r="B241" s="32" t="s">
        <v>471</v>
      </c>
      <c r="C241" s="12" t="s">
        <v>472</v>
      </c>
      <c r="D241" s="13">
        <v>427790535</v>
      </c>
      <c r="E241" s="13">
        <v>455941910</v>
      </c>
      <c r="F241" s="13">
        <v>444236423</v>
      </c>
      <c r="G241" s="72">
        <f t="shared" si="32"/>
        <v>1.038443786513416</v>
      </c>
      <c r="H241" s="73">
        <f t="shared" si="33"/>
        <v>0.9743268018507006</v>
      </c>
      <c r="I241" s="33">
        <v>0</v>
      </c>
      <c r="J241" s="34">
        <v>11705487</v>
      </c>
      <c r="K241" s="97">
        <f t="shared" si="34"/>
        <v>0</v>
      </c>
      <c r="L241" s="97">
        <f t="shared" si="35"/>
        <v>0.025673198149299328</v>
      </c>
    </row>
    <row r="242" spans="1:12" ht="12.75">
      <c r="A242" s="31" t="s">
        <v>61</v>
      </c>
      <c r="B242" s="32" t="s">
        <v>473</v>
      </c>
      <c r="C242" s="12" t="s">
        <v>474</v>
      </c>
      <c r="D242" s="13">
        <v>1918453514</v>
      </c>
      <c r="E242" s="13">
        <v>1973491513</v>
      </c>
      <c r="F242" s="13">
        <v>1931371302</v>
      </c>
      <c r="G242" s="72">
        <f t="shared" si="32"/>
        <v>1.0067334381082116</v>
      </c>
      <c r="H242" s="73">
        <f t="shared" si="33"/>
        <v>0.978657009304301</v>
      </c>
      <c r="I242" s="33">
        <v>0</v>
      </c>
      <c r="J242" s="34">
        <v>42120211</v>
      </c>
      <c r="K242" s="97">
        <f t="shared" si="34"/>
        <v>0</v>
      </c>
      <c r="L242" s="97">
        <f t="shared" si="35"/>
        <v>0.02134299069569903</v>
      </c>
    </row>
    <row r="243" spans="1:12" ht="12.75">
      <c r="A243" s="31" t="s">
        <v>61</v>
      </c>
      <c r="B243" s="32" t="s">
        <v>475</v>
      </c>
      <c r="C243" s="12" t="s">
        <v>476</v>
      </c>
      <c r="D243" s="13">
        <v>254686683</v>
      </c>
      <c r="E243" s="13">
        <v>254686683</v>
      </c>
      <c r="F243" s="13">
        <v>191083324</v>
      </c>
      <c r="G243" s="72">
        <f t="shared" si="32"/>
        <v>0.7502682187745168</v>
      </c>
      <c r="H243" s="73">
        <f t="shared" si="33"/>
        <v>0.7502682187745168</v>
      </c>
      <c r="I243" s="33">
        <v>0</v>
      </c>
      <c r="J243" s="34">
        <v>63603359</v>
      </c>
      <c r="K243" s="97">
        <f t="shared" si="34"/>
        <v>0</v>
      </c>
      <c r="L243" s="97">
        <f t="shared" si="35"/>
        <v>0.24973178122548323</v>
      </c>
    </row>
    <row r="244" spans="1:12" ht="12.75">
      <c r="A244" s="31" t="s">
        <v>61</v>
      </c>
      <c r="B244" s="32" t="s">
        <v>477</v>
      </c>
      <c r="C244" s="12" t="s">
        <v>478</v>
      </c>
      <c r="D244" s="13">
        <v>581482803</v>
      </c>
      <c r="E244" s="13">
        <v>576507804</v>
      </c>
      <c r="F244" s="13">
        <v>534735653</v>
      </c>
      <c r="G244" s="72">
        <f t="shared" si="32"/>
        <v>0.9196069948090967</v>
      </c>
      <c r="H244" s="73">
        <f t="shared" si="33"/>
        <v>0.9275427830982146</v>
      </c>
      <c r="I244" s="33">
        <v>0</v>
      </c>
      <c r="J244" s="34">
        <v>41772151</v>
      </c>
      <c r="K244" s="97">
        <f t="shared" si="34"/>
        <v>0</v>
      </c>
      <c r="L244" s="97">
        <f t="shared" si="35"/>
        <v>0.07245721690178543</v>
      </c>
    </row>
    <row r="245" spans="1:12" ht="12.75">
      <c r="A245" s="31" t="s">
        <v>61</v>
      </c>
      <c r="B245" s="32" t="s">
        <v>479</v>
      </c>
      <c r="C245" s="12" t="s">
        <v>480</v>
      </c>
      <c r="D245" s="13">
        <v>709925400</v>
      </c>
      <c r="E245" s="13">
        <v>871647319</v>
      </c>
      <c r="F245" s="13">
        <v>718632665</v>
      </c>
      <c r="G245" s="72">
        <f t="shared" si="32"/>
        <v>1.0122650422142947</v>
      </c>
      <c r="H245" s="73">
        <f t="shared" si="33"/>
        <v>0.8244534794467715</v>
      </c>
      <c r="I245" s="33">
        <v>0</v>
      </c>
      <c r="J245" s="34">
        <v>153014654</v>
      </c>
      <c r="K245" s="97">
        <f t="shared" si="34"/>
        <v>0</v>
      </c>
      <c r="L245" s="97">
        <f t="shared" si="35"/>
        <v>0.17554652055322847</v>
      </c>
    </row>
    <row r="246" spans="1:12" ht="12.75">
      <c r="A246" s="31" t="s">
        <v>50</v>
      </c>
      <c r="B246" s="32" t="s">
        <v>481</v>
      </c>
      <c r="C246" s="12" t="s">
        <v>482</v>
      </c>
      <c r="D246" s="13">
        <v>202605742</v>
      </c>
      <c r="E246" s="13">
        <v>205572998</v>
      </c>
      <c r="F246" s="13">
        <v>168218355</v>
      </c>
      <c r="G246" s="72">
        <f t="shared" si="32"/>
        <v>0.830274370999811</v>
      </c>
      <c r="H246" s="73">
        <f t="shared" si="33"/>
        <v>0.8182901287454104</v>
      </c>
      <c r="I246" s="33">
        <v>0</v>
      </c>
      <c r="J246" s="34">
        <v>37354643</v>
      </c>
      <c r="K246" s="97">
        <f t="shared" si="34"/>
        <v>0</v>
      </c>
      <c r="L246" s="97">
        <f t="shared" si="35"/>
        <v>0.18170987125458957</v>
      </c>
    </row>
    <row r="247" spans="1:12" ht="12.75">
      <c r="A247" s="35"/>
      <c r="B247" s="36" t="s">
        <v>483</v>
      </c>
      <c r="C247" s="37"/>
      <c r="D247" s="20">
        <f>SUM(D241:D246)</f>
        <v>4094944677</v>
      </c>
      <c r="E247" s="20">
        <f>SUM(E241:E246)</f>
        <v>4337848227</v>
      </c>
      <c r="F247" s="20">
        <f>SUM(F241:F246)</f>
        <v>3988277722</v>
      </c>
      <c r="G247" s="74">
        <f t="shared" si="32"/>
        <v>0.9739515516292285</v>
      </c>
      <c r="H247" s="75">
        <f t="shared" si="33"/>
        <v>0.9194138460575514</v>
      </c>
      <c r="I247" s="38">
        <f>SUM(I241:I246)</f>
        <v>0</v>
      </c>
      <c r="J247" s="39">
        <f>SUM(J241:J246)</f>
        <v>349570505</v>
      </c>
      <c r="K247" s="77">
        <f t="shared" si="34"/>
        <v>0</v>
      </c>
      <c r="L247" s="77">
        <f t="shared" si="35"/>
        <v>0.08058615394244867</v>
      </c>
    </row>
    <row r="248" spans="1:12" ht="12.75">
      <c r="A248" s="43"/>
      <c r="B248" s="44" t="s">
        <v>484</v>
      </c>
      <c r="C248" s="45"/>
      <c r="D248" s="46">
        <f>SUM(D224:D231,D233:D239,D241:D246)</f>
        <v>13903085154</v>
      </c>
      <c r="E248" s="46">
        <f>SUM(E224:E231,E233:E239,E241:E246)</f>
        <v>13479714767</v>
      </c>
      <c r="F248" s="46">
        <f>SUM(F224:F231,F233:F239,F241:F246)</f>
        <v>11104045308</v>
      </c>
      <c r="G248" s="92">
        <f t="shared" si="32"/>
        <v>0.7986749117195259</v>
      </c>
      <c r="H248" s="93">
        <f t="shared" si="33"/>
        <v>0.8237596640534315</v>
      </c>
      <c r="I248" s="38">
        <f>SUM(I224:I231,I233:I239,I241:I246)</f>
        <v>-274568530</v>
      </c>
      <c r="J248" s="39">
        <f>SUM(J224:J231,J233:J239,J241:J246)</f>
        <v>2650237989</v>
      </c>
      <c r="K248" s="98">
        <f t="shared" si="34"/>
        <v>-0.0203690163142159</v>
      </c>
      <c r="L248" s="98">
        <f t="shared" si="35"/>
        <v>0.19660935226078438</v>
      </c>
    </row>
    <row r="249" spans="1:12" ht="12.75">
      <c r="A249" s="25"/>
      <c r="B249" s="10"/>
      <c r="C249" s="9"/>
      <c r="D249" s="40"/>
      <c r="E249" s="40"/>
      <c r="F249" s="40"/>
      <c r="G249" s="72"/>
      <c r="H249" s="94"/>
      <c r="I249" s="41"/>
      <c r="J249" s="42"/>
      <c r="K249" s="97"/>
      <c r="L249" s="97"/>
    </row>
    <row r="250" spans="1:12" ht="12.75">
      <c r="A250" s="25"/>
      <c r="B250" s="28" t="s">
        <v>485</v>
      </c>
      <c r="C250" s="8"/>
      <c r="D250" s="40"/>
      <c r="E250" s="40"/>
      <c r="F250" s="40"/>
      <c r="G250" s="72"/>
      <c r="H250" s="73"/>
      <c r="I250" s="41"/>
      <c r="J250" s="42"/>
      <c r="K250" s="97"/>
      <c r="L250" s="97"/>
    </row>
    <row r="251" spans="1:12" ht="12.75">
      <c r="A251" s="31" t="s">
        <v>61</v>
      </c>
      <c r="B251" s="32" t="s">
        <v>486</v>
      </c>
      <c r="C251" s="12" t="s">
        <v>487</v>
      </c>
      <c r="D251" s="13">
        <v>282200000</v>
      </c>
      <c r="E251" s="13">
        <v>285374000</v>
      </c>
      <c r="F251" s="13">
        <v>220850476</v>
      </c>
      <c r="G251" s="72">
        <f aca="true" t="shared" si="36" ref="G251:G278">IF($D251=0,0,$F251/$D251)</f>
        <v>0.7826026789510985</v>
      </c>
      <c r="H251" s="73">
        <f aca="true" t="shared" si="37" ref="H251:H278">IF($E251=0,0,$F251/$E251)</f>
        <v>0.7738983789693525</v>
      </c>
      <c r="I251" s="33">
        <v>0</v>
      </c>
      <c r="J251" s="34">
        <v>64523524</v>
      </c>
      <c r="K251" s="97">
        <f aca="true" t="shared" si="38" ref="K251:K278">IF($E251=0,0,$I251/$E251)</f>
        <v>0</v>
      </c>
      <c r="L251" s="97">
        <f aca="true" t="shared" si="39" ref="L251:L278">IF($E251=0,0,$J251/$E251)</f>
        <v>0.22610162103064751</v>
      </c>
    </row>
    <row r="252" spans="1:12" ht="12.75">
      <c r="A252" s="31" t="s">
        <v>61</v>
      </c>
      <c r="B252" s="32" t="s">
        <v>488</v>
      </c>
      <c r="C252" s="12" t="s">
        <v>489</v>
      </c>
      <c r="D252" s="13">
        <v>1393931895</v>
      </c>
      <c r="E252" s="13">
        <v>1383426895</v>
      </c>
      <c r="F252" s="13">
        <v>1284140155</v>
      </c>
      <c r="G252" s="72">
        <f t="shared" si="36"/>
        <v>0.9212359367098061</v>
      </c>
      <c r="H252" s="73">
        <f t="shared" si="37"/>
        <v>0.9282313070832702</v>
      </c>
      <c r="I252" s="33">
        <v>0</v>
      </c>
      <c r="J252" s="34">
        <v>99286740</v>
      </c>
      <c r="K252" s="97">
        <f t="shared" si="38"/>
        <v>0</v>
      </c>
      <c r="L252" s="97">
        <f t="shared" si="39"/>
        <v>0.0717686929167298</v>
      </c>
    </row>
    <row r="253" spans="1:12" ht="12.75">
      <c r="A253" s="31" t="s">
        <v>61</v>
      </c>
      <c r="B253" s="32" t="s">
        <v>490</v>
      </c>
      <c r="C253" s="12" t="s">
        <v>491</v>
      </c>
      <c r="D253" s="13">
        <v>3561323579</v>
      </c>
      <c r="E253" s="13">
        <v>3561323579</v>
      </c>
      <c r="F253" s="13">
        <v>2905127437</v>
      </c>
      <c r="G253" s="72">
        <f t="shared" si="36"/>
        <v>0.8157437459855147</v>
      </c>
      <c r="H253" s="73">
        <f t="shared" si="37"/>
        <v>0.8157437459855147</v>
      </c>
      <c r="I253" s="33">
        <v>0</v>
      </c>
      <c r="J253" s="34">
        <v>656196142</v>
      </c>
      <c r="K253" s="97">
        <f t="shared" si="38"/>
        <v>0</v>
      </c>
      <c r="L253" s="97">
        <f t="shared" si="39"/>
        <v>0.18425625401448534</v>
      </c>
    </row>
    <row r="254" spans="1:12" ht="12.75">
      <c r="A254" s="31" t="s">
        <v>61</v>
      </c>
      <c r="B254" s="32" t="s">
        <v>492</v>
      </c>
      <c r="C254" s="12" t="s">
        <v>493</v>
      </c>
      <c r="D254" s="13">
        <v>121200352</v>
      </c>
      <c r="E254" s="13">
        <v>121200352</v>
      </c>
      <c r="F254" s="13">
        <v>115682591</v>
      </c>
      <c r="G254" s="72">
        <f t="shared" si="36"/>
        <v>0.9544740513624911</v>
      </c>
      <c r="H254" s="73">
        <f t="shared" si="37"/>
        <v>0.9544740513624911</v>
      </c>
      <c r="I254" s="33">
        <v>0</v>
      </c>
      <c r="J254" s="34">
        <v>5517761</v>
      </c>
      <c r="K254" s="97">
        <f t="shared" si="38"/>
        <v>0</v>
      </c>
      <c r="L254" s="97">
        <f t="shared" si="39"/>
        <v>0.04552594863750891</v>
      </c>
    </row>
    <row r="255" spans="1:12" ht="12.75">
      <c r="A255" s="31" t="s">
        <v>61</v>
      </c>
      <c r="B255" s="32" t="s">
        <v>494</v>
      </c>
      <c r="C255" s="12" t="s">
        <v>495</v>
      </c>
      <c r="D255" s="13">
        <v>581545740</v>
      </c>
      <c r="E255" s="13">
        <v>597422741</v>
      </c>
      <c r="F255" s="13">
        <v>521866343</v>
      </c>
      <c r="G255" s="72">
        <f t="shared" si="36"/>
        <v>0.8973779826845606</v>
      </c>
      <c r="H255" s="73">
        <f t="shared" si="37"/>
        <v>0.8735294242841687</v>
      </c>
      <c r="I255" s="33">
        <v>0</v>
      </c>
      <c r="J255" s="34">
        <v>75556398</v>
      </c>
      <c r="K255" s="97">
        <f t="shared" si="38"/>
        <v>0</v>
      </c>
      <c r="L255" s="97">
        <f t="shared" si="39"/>
        <v>0.12647057571583134</v>
      </c>
    </row>
    <row r="256" spans="1:12" ht="12.75">
      <c r="A256" s="31" t="s">
        <v>50</v>
      </c>
      <c r="B256" s="32" t="s">
        <v>496</v>
      </c>
      <c r="C256" s="12" t="s">
        <v>497</v>
      </c>
      <c r="D256" s="13">
        <v>278908000</v>
      </c>
      <c r="E256" s="13">
        <v>272002924</v>
      </c>
      <c r="F256" s="13">
        <v>271449199</v>
      </c>
      <c r="G256" s="72">
        <f t="shared" si="36"/>
        <v>0.9732571277984138</v>
      </c>
      <c r="H256" s="73">
        <f t="shared" si="37"/>
        <v>0.9979642682076462</v>
      </c>
      <c r="I256" s="33">
        <v>0</v>
      </c>
      <c r="J256" s="34">
        <v>553725</v>
      </c>
      <c r="K256" s="97">
        <f t="shared" si="38"/>
        <v>0</v>
      </c>
      <c r="L256" s="97">
        <f t="shared" si="39"/>
        <v>0.0020357317923538204</v>
      </c>
    </row>
    <row r="257" spans="1:12" ht="12.75">
      <c r="A257" s="35"/>
      <c r="B257" s="36" t="s">
        <v>498</v>
      </c>
      <c r="C257" s="37"/>
      <c r="D257" s="20">
        <f>SUM(D251:D256)</f>
        <v>6219109566</v>
      </c>
      <c r="E257" s="20">
        <f>SUM(E251:E256)</f>
        <v>6220750491</v>
      </c>
      <c r="F257" s="20">
        <f>SUM(F251:F256)</f>
        <v>5319116201</v>
      </c>
      <c r="G257" s="74">
        <f t="shared" si="36"/>
        <v>0.8552858161688801</v>
      </c>
      <c r="H257" s="75">
        <f t="shared" si="37"/>
        <v>0.8550602067540792</v>
      </c>
      <c r="I257" s="38">
        <f>SUM(I251:I256)</f>
        <v>0</v>
      </c>
      <c r="J257" s="39">
        <f>SUM(J251:J256)</f>
        <v>901634290</v>
      </c>
      <c r="K257" s="77">
        <f t="shared" si="38"/>
        <v>0</v>
      </c>
      <c r="L257" s="77">
        <f t="shared" si="39"/>
        <v>0.14493979324592074</v>
      </c>
    </row>
    <row r="258" spans="1:12" ht="12.75">
      <c r="A258" s="31" t="s">
        <v>61</v>
      </c>
      <c r="B258" s="32" t="s">
        <v>499</v>
      </c>
      <c r="C258" s="12" t="s">
        <v>500</v>
      </c>
      <c r="D258" s="13">
        <v>110956561</v>
      </c>
      <c r="E258" s="13">
        <v>115431277</v>
      </c>
      <c r="F258" s="13">
        <v>93843664</v>
      </c>
      <c r="G258" s="72">
        <f t="shared" si="36"/>
        <v>0.8457693997924106</v>
      </c>
      <c r="H258" s="73">
        <f t="shared" si="37"/>
        <v>0.8129829838060268</v>
      </c>
      <c r="I258" s="33">
        <v>0</v>
      </c>
      <c r="J258" s="34">
        <v>21587613</v>
      </c>
      <c r="K258" s="97">
        <f t="shared" si="38"/>
        <v>0</v>
      </c>
      <c r="L258" s="97">
        <f t="shared" si="39"/>
        <v>0.18701701619397315</v>
      </c>
    </row>
    <row r="259" spans="1:12" ht="12.75">
      <c r="A259" s="31" t="s">
        <v>61</v>
      </c>
      <c r="B259" s="32" t="s">
        <v>501</v>
      </c>
      <c r="C259" s="12" t="s">
        <v>502</v>
      </c>
      <c r="D259" s="13">
        <v>153245635</v>
      </c>
      <c r="E259" s="13">
        <v>153245635</v>
      </c>
      <c r="F259" s="13">
        <v>102601920</v>
      </c>
      <c r="G259" s="72">
        <f t="shared" si="36"/>
        <v>0.669525888942938</v>
      </c>
      <c r="H259" s="73">
        <f t="shared" si="37"/>
        <v>0.669525888942938</v>
      </c>
      <c r="I259" s="33">
        <v>0</v>
      </c>
      <c r="J259" s="34">
        <v>50643715</v>
      </c>
      <c r="K259" s="97">
        <f t="shared" si="38"/>
        <v>0</v>
      </c>
      <c r="L259" s="97">
        <f t="shared" si="39"/>
        <v>0.3304741110570621</v>
      </c>
    </row>
    <row r="260" spans="1:12" ht="12.75">
      <c r="A260" s="31" t="s">
        <v>61</v>
      </c>
      <c r="B260" s="32" t="s">
        <v>503</v>
      </c>
      <c r="C260" s="12" t="s">
        <v>504</v>
      </c>
      <c r="D260" s="13">
        <v>515629697</v>
      </c>
      <c r="E260" s="13">
        <v>547869601</v>
      </c>
      <c r="F260" s="13">
        <v>344529612</v>
      </c>
      <c r="G260" s="72">
        <f t="shared" si="36"/>
        <v>0.6681725548480192</v>
      </c>
      <c r="H260" s="73">
        <f t="shared" si="37"/>
        <v>0.6288533099320471</v>
      </c>
      <c r="I260" s="33">
        <v>0</v>
      </c>
      <c r="J260" s="34">
        <v>203339989</v>
      </c>
      <c r="K260" s="97">
        <f t="shared" si="38"/>
        <v>0</v>
      </c>
      <c r="L260" s="97">
        <f t="shared" si="39"/>
        <v>0.37114669006795287</v>
      </c>
    </row>
    <row r="261" spans="1:12" ht="12.75">
      <c r="A261" s="31" t="s">
        <v>61</v>
      </c>
      <c r="B261" s="32" t="s">
        <v>505</v>
      </c>
      <c r="C261" s="12" t="s">
        <v>506</v>
      </c>
      <c r="D261" s="13">
        <v>345239153</v>
      </c>
      <c r="E261" s="13">
        <v>335988000</v>
      </c>
      <c r="F261" s="13">
        <v>296733918</v>
      </c>
      <c r="G261" s="72">
        <f t="shared" si="36"/>
        <v>0.8595025083959698</v>
      </c>
      <c r="H261" s="73">
        <f t="shared" si="37"/>
        <v>0.8831682024358013</v>
      </c>
      <c r="I261" s="33">
        <v>0</v>
      </c>
      <c r="J261" s="34">
        <v>39254082</v>
      </c>
      <c r="K261" s="97">
        <f t="shared" si="38"/>
        <v>0</v>
      </c>
      <c r="L261" s="97">
        <f t="shared" si="39"/>
        <v>0.11683179756419872</v>
      </c>
    </row>
    <row r="262" spans="1:12" ht="12.75">
      <c r="A262" s="31" t="s">
        <v>61</v>
      </c>
      <c r="B262" s="32" t="s">
        <v>507</v>
      </c>
      <c r="C262" s="12" t="s">
        <v>508</v>
      </c>
      <c r="D262" s="13">
        <v>218716811</v>
      </c>
      <c r="E262" s="13">
        <v>237703936</v>
      </c>
      <c r="F262" s="13">
        <v>196341814</v>
      </c>
      <c r="G262" s="72">
        <f t="shared" si="36"/>
        <v>0.8976987781702798</v>
      </c>
      <c r="H262" s="73">
        <f t="shared" si="37"/>
        <v>0.8259931127097534</v>
      </c>
      <c r="I262" s="33">
        <v>0</v>
      </c>
      <c r="J262" s="34">
        <v>41362122</v>
      </c>
      <c r="K262" s="97">
        <f t="shared" si="38"/>
        <v>0</v>
      </c>
      <c r="L262" s="97">
        <f t="shared" si="39"/>
        <v>0.17400688729024663</v>
      </c>
    </row>
    <row r="263" spans="1:12" ht="12.75">
      <c r="A263" s="31" t="s">
        <v>50</v>
      </c>
      <c r="B263" s="32" t="s">
        <v>509</v>
      </c>
      <c r="C263" s="12" t="s">
        <v>510</v>
      </c>
      <c r="D263" s="13">
        <v>455235153</v>
      </c>
      <c r="E263" s="13">
        <v>582029338</v>
      </c>
      <c r="F263" s="13">
        <v>650673716</v>
      </c>
      <c r="G263" s="72">
        <f t="shared" si="36"/>
        <v>1.4293134256264257</v>
      </c>
      <c r="H263" s="73">
        <f t="shared" si="37"/>
        <v>1.1179397214509486</v>
      </c>
      <c r="I263" s="33">
        <v>-68644378</v>
      </c>
      <c r="J263" s="34">
        <v>0</v>
      </c>
      <c r="K263" s="97">
        <f t="shared" si="38"/>
        <v>-0.11793972145094858</v>
      </c>
      <c r="L263" s="97">
        <f t="shared" si="39"/>
        <v>0</v>
      </c>
    </row>
    <row r="264" spans="1:12" ht="12.75">
      <c r="A264" s="35"/>
      <c r="B264" s="36" t="s">
        <v>511</v>
      </c>
      <c r="C264" s="37"/>
      <c r="D264" s="20">
        <f>SUM(D258:D263)</f>
        <v>1799023010</v>
      </c>
      <c r="E264" s="20">
        <f>SUM(E258:E263)</f>
        <v>1972267787</v>
      </c>
      <c r="F264" s="20">
        <f>SUM(F258:F263)</f>
        <v>1684724644</v>
      </c>
      <c r="G264" s="74">
        <f t="shared" si="36"/>
        <v>0.9364664235172845</v>
      </c>
      <c r="H264" s="75">
        <f t="shared" si="37"/>
        <v>0.8542068450870054</v>
      </c>
      <c r="I264" s="38">
        <f>SUM(I258:I263)</f>
        <v>-68644378</v>
      </c>
      <c r="J264" s="39">
        <f>SUM(J258:J263)</f>
        <v>356187521</v>
      </c>
      <c r="K264" s="77">
        <f t="shared" si="38"/>
        <v>-0.03480479600815992</v>
      </c>
      <c r="L264" s="77">
        <f t="shared" si="39"/>
        <v>0.1805979509211545</v>
      </c>
    </row>
    <row r="265" spans="1:12" ht="12.75">
      <c r="A265" s="31" t="s">
        <v>61</v>
      </c>
      <c r="B265" s="32" t="s">
        <v>512</v>
      </c>
      <c r="C265" s="12" t="s">
        <v>513</v>
      </c>
      <c r="D265" s="13">
        <v>378087473</v>
      </c>
      <c r="E265" s="13">
        <v>385236570</v>
      </c>
      <c r="F265" s="13">
        <v>344478966</v>
      </c>
      <c r="G265" s="72">
        <f t="shared" si="36"/>
        <v>0.9111091760503792</v>
      </c>
      <c r="H265" s="73">
        <f t="shared" si="37"/>
        <v>0.8942011034933677</v>
      </c>
      <c r="I265" s="33">
        <v>0</v>
      </c>
      <c r="J265" s="34">
        <v>40757604</v>
      </c>
      <c r="K265" s="97">
        <f t="shared" si="38"/>
        <v>0</v>
      </c>
      <c r="L265" s="97">
        <f t="shared" si="39"/>
        <v>0.10579889650663228</v>
      </c>
    </row>
    <row r="266" spans="1:12" ht="12.75">
      <c r="A266" s="31" t="s">
        <v>61</v>
      </c>
      <c r="B266" s="32" t="s">
        <v>514</v>
      </c>
      <c r="C266" s="12" t="s">
        <v>515</v>
      </c>
      <c r="D266" s="13">
        <v>145895200</v>
      </c>
      <c r="E266" s="13">
        <v>148148141</v>
      </c>
      <c r="F266" s="13">
        <v>133988065</v>
      </c>
      <c r="G266" s="72">
        <f t="shared" si="36"/>
        <v>0.9183856974047124</v>
      </c>
      <c r="H266" s="73">
        <f t="shared" si="37"/>
        <v>0.90441948238824</v>
      </c>
      <c r="I266" s="33">
        <v>0</v>
      </c>
      <c r="J266" s="34">
        <v>14160076</v>
      </c>
      <c r="K266" s="97">
        <f t="shared" si="38"/>
        <v>0</v>
      </c>
      <c r="L266" s="97">
        <f t="shared" si="39"/>
        <v>0.09558051761175998</v>
      </c>
    </row>
    <row r="267" spans="1:12" ht="12.75">
      <c r="A267" s="31" t="s">
        <v>61</v>
      </c>
      <c r="B267" s="32" t="s">
        <v>516</v>
      </c>
      <c r="C267" s="12" t="s">
        <v>517</v>
      </c>
      <c r="D267" s="13">
        <v>151955384</v>
      </c>
      <c r="E267" s="13">
        <v>151956000</v>
      </c>
      <c r="F267" s="13">
        <v>157515189</v>
      </c>
      <c r="G267" s="72">
        <f t="shared" si="36"/>
        <v>1.0365884041331501</v>
      </c>
      <c r="H267" s="73">
        <f t="shared" si="37"/>
        <v>1.0365842020058438</v>
      </c>
      <c r="I267" s="33">
        <v>-5559189</v>
      </c>
      <c r="J267" s="34">
        <v>0</v>
      </c>
      <c r="K267" s="97">
        <f t="shared" si="38"/>
        <v>-0.036584202005843794</v>
      </c>
      <c r="L267" s="97">
        <f t="shared" si="39"/>
        <v>0</v>
      </c>
    </row>
    <row r="268" spans="1:12" ht="12.75">
      <c r="A268" s="31" t="s">
        <v>61</v>
      </c>
      <c r="B268" s="32" t="s">
        <v>518</v>
      </c>
      <c r="C268" s="12" t="s">
        <v>519</v>
      </c>
      <c r="D268" s="13">
        <v>242327293</v>
      </c>
      <c r="E268" s="13">
        <v>269588844</v>
      </c>
      <c r="F268" s="13">
        <v>155386388</v>
      </c>
      <c r="G268" s="72">
        <f t="shared" si="36"/>
        <v>0.6412252869923323</v>
      </c>
      <c r="H268" s="73">
        <f t="shared" si="37"/>
        <v>0.5763828565547022</v>
      </c>
      <c r="I268" s="33">
        <v>0</v>
      </c>
      <c r="J268" s="34">
        <v>114202456</v>
      </c>
      <c r="K268" s="97">
        <f t="shared" si="38"/>
        <v>0</v>
      </c>
      <c r="L268" s="97">
        <f t="shared" si="39"/>
        <v>0.4236171434452978</v>
      </c>
    </row>
    <row r="269" spans="1:12" ht="12.75">
      <c r="A269" s="31" t="s">
        <v>61</v>
      </c>
      <c r="B269" s="32" t="s">
        <v>520</v>
      </c>
      <c r="C269" s="12" t="s">
        <v>521</v>
      </c>
      <c r="D269" s="13">
        <v>105081622</v>
      </c>
      <c r="E269" s="13">
        <v>105081622</v>
      </c>
      <c r="F269" s="13">
        <v>36069816</v>
      </c>
      <c r="G269" s="72">
        <f t="shared" si="36"/>
        <v>0.3432552268749715</v>
      </c>
      <c r="H269" s="73">
        <f t="shared" si="37"/>
        <v>0.3432552268749715</v>
      </c>
      <c r="I269" s="33">
        <v>0</v>
      </c>
      <c r="J269" s="34">
        <v>69011806</v>
      </c>
      <c r="K269" s="97">
        <f t="shared" si="38"/>
        <v>0</v>
      </c>
      <c r="L269" s="97">
        <f t="shared" si="39"/>
        <v>0.6567447731250284</v>
      </c>
    </row>
    <row r="270" spans="1:12" ht="12.75">
      <c r="A270" s="31" t="s">
        <v>50</v>
      </c>
      <c r="B270" s="32" t="s">
        <v>522</v>
      </c>
      <c r="C270" s="12" t="s">
        <v>523</v>
      </c>
      <c r="D270" s="13">
        <v>250533942</v>
      </c>
      <c r="E270" s="13">
        <v>232213404</v>
      </c>
      <c r="F270" s="13">
        <v>489042199</v>
      </c>
      <c r="G270" s="72">
        <f t="shared" si="36"/>
        <v>1.951999777339551</v>
      </c>
      <c r="H270" s="73">
        <f t="shared" si="37"/>
        <v>2.106003316673313</v>
      </c>
      <c r="I270" s="33">
        <v>-256828795</v>
      </c>
      <c r="J270" s="34">
        <v>0</v>
      </c>
      <c r="K270" s="97">
        <f t="shared" si="38"/>
        <v>-1.1060033166733132</v>
      </c>
      <c r="L270" s="97">
        <f t="shared" si="39"/>
        <v>0</v>
      </c>
    </row>
    <row r="271" spans="1:12" ht="12.75">
      <c r="A271" s="35"/>
      <c r="B271" s="36" t="s">
        <v>524</v>
      </c>
      <c r="C271" s="37"/>
      <c r="D271" s="20">
        <f>SUM(D265:D270)</f>
        <v>1273880914</v>
      </c>
      <c r="E271" s="20">
        <f>SUM(E265:E270)</f>
        <v>1292224581</v>
      </c>
      <c r="F271" s="20">
        <f>SUM(F265:F270)</f>
        <v>1316480623</v>
      </c>
      <c r="G271" s="74">
        <f t="shared" si="36"/>
        <v>1.0334408880232269</v>
      </c>
      <c r="H271" s="75">
        <f t="shared" si="37"/>
        <v>1.0187707635008996</v>
      </c>
      <c r="I271" s="38">
        <f>SUM(I265:I270)</f>
        <v>-262387984</v>
      </c>
      <c r="J271" s="39">
        <f>SUM(J265:J270)</f>
        <v>238131942</v>
      </c>
      <c r="K271" s="77">
        <f t="shared" si="38"/>
        <v>-0.20305137965797604</v>
      </c>
      <c r="L271" s="77">
        <f t="shared" si="39"/>
        <v>0.1842806161570765</v>
      </c>
    </row>
    <row r="272" spans="1:12" ht="12.75">
      <c r="A272" s="31" t="s">
        <v>61</v>
      </c>
      <c r="B272" s="32" t="s">
        <v>525</v>
      </c>
      <c r="C272" s="12" t="s">
        <v>526</v>
      </c>
      <c r="D272" s="13">
        <v>137593508</v>
      </c>
      <c r="E272" s="13">
        <v>137593508</v>
      </c>
      <c r="F272" s="13">
        <v>112036555</v>
      </c>
      <c r="G272" s="72">
        <f t="shared" si="36"/>
        <v>0.8142575665706554</v>
      </c>
      <c r="H272" s="73">
        <f t="shared" si="37"/>
        <v>0.8142575665706554</v>
      </c>
      <c r="I272" s="33">
        <v>0</v>
      </c>
      <c r="J272" s="34">
        <v>25556953</v>
      </c>
      <c r="K272" s="97">
        <f t="shared" si="38"/>
        <v>0</v>
      </c>
      <c r="L272" s="97">
        <f t="shared" si="39"/>
        <v>0.18574243342934466</v>
      </c>
    </row>
    <row r="273" spans="1:12" ht="12.75">
      <c r="A273" s="31" t="s">
        <v>61</v>
      </c>
      <c r="B273" s="32" t="s">
        <v>527</v>
      </c>
      <c r="C273" s="12" t="s">
        <v>528</v>
      </c>
      <c r="D273" s="13">
        <v>1301809336</v>
      </c>
      <c r="E273" s="13">
        <v>1161859484</v>
      </c>
      <c r="F273" s="13">
        <v>1116239279</v>
      </c>
      <c r="G273" s="72">
        <f t="shared" si="36"/>
        <v>0.8574521998972667</v>
      </c>
      <c r="H273" s="73">
        <f t="shared" si="37"/>
        <v>0.9607351787128847</v>
      </c>
      <c r="I273" s="33">
        <v>0</v>
      </c>
      <c r="J273" s="34">
        <v>45620205</v>
      </c>
      <c r="K273" s="97">
        <f t="shared" si="38"/>
        <v>0</v>
      </c>
      <c r="L273" s="97">
        <f t="shared" si="39"/>
        <v>0.0392648212871153</v>
      </c>
    </row>
    <row r="274" spans="1:12" ht="12.75">
      <c r="A274" s="31" t="s">
        <v>61</v>
      </c>
      <c r="B274" s="32" t="s">
        <v>529</v>
      </c>
      <c r="C274" s="12" t="s">
        <v>530</v>
      </c>
      <c r="D274" s="13">
        <v>2119885100</v>
      </c>
      <c r="E274" s="13">
        <v>2582084576</v>
      </c>
      <c r="F274" s="13">
        <v>2175388315</v>
      </c>
      <c r="G274" s="72">
        <f t="shared" si="36"/>
        <v>1.0261821808172529</v>
      </c>
      <c r="H274" s="73">
        <f t="shared" si="37"/>
        <v>0.8424930520168987</v>
      </c>
      <c r="I274" s="33">
        <v>0</v>
      </c>
      <c r="J274" s="34">
        <v>406696261</v>
      </c>
      <c r="K274" s="97">
        <f t="shared" si="38"/>
        <v>0</v>
      </c>
      <c r="L274" s="97">
        <f t="shared" si="39"/>
        <v>0.15750694798310122</v>
      </c>
    </row>
    <row r="275" spans="1:12" ht="12.75">
      <c r="A275" s="31" t="s">
        <v>61</v>
      </c>
      <c r="B275" s="32" t="s">
        <v>531</v>
      </c>
      <c r="C275" s="12" t="s">
        <v>532</v>
      </c>
      <c r="D275" s="13">
        <v>306776230</v>
      </c>
      <c r="E275" s="13">
        <v>298948888</v>
      </c>
      <c r="F275" s="13">
        <v>256604620</v>
      </c>
      <c r="G275" s="72">
        <f t="shared" si="36"/>
        <v>0.8364553537932192</v>
      </c>
      <c r="H275" s="73">
        <f t="shared" si="37"/>
        <v>0.8583561615388916</v>
      </c>
      <c r="I275" s="33">
        <v>0</v>
      </c>
      <c r="J275" s="34">
        <v>42344268</v>
      </c>
      <c r="K275" s="97">
        <f t="shared" si="38"/>
        <v>0</v>
      </c>
      <c r="L275" s="97">
        <f t="shared" si="39"/>
        <v>0.14164383846110845</v>
      </c>
    </row>
    <row r="276" spans="1:12" ht="12.75">
      <c r="A276" s="31" t="s">
        <v>50</v>
      </c>
      <c r="B276" s="32" t="s">
        <v>533</v>
      </c>
      <c r="C276" s="12" t="s">
        <v>534</v>
      </c>
      <c r="D276" s="13">
        <v>324508856</v>
      </c>
      <c r="E276" s="13">
        <v>345467857</v>
      </c>
      <c r="F276" s="13">
        <v>206304302</v>
      </c>
      <c r="G276" s="72">
        <f t="shared" si="36"/>
        <v>0.6357432106567841</v>
      </c>
      <c r="H276" s="73">
        <f t="shared" si="37"/>
        <v>0.5971736525404157</v>
      </c>
      <c r="I276" s="33">
        <v>0</v>
      </c>
      <c r="J276" s="34">
        <v>139163555</v>
      </c>
      <c r="K276" s="97">
        <f t="shared" si="38"/>
        <v>0</v>
      </c>
      <c r="L276" s="97">
        <f t="shared" si="39"/>
        <v>0.40282634745958434</v>
      </c>
    </row>
    <row r="277" spans="1:12" ht="12.75">
      <c r="A277" s="35"/>
      <c r="B277" s="36" t="s">
        <v>535</v>
      </c>
      <c r="C277" s="37"/>
      <c r="D277" s="20">
        <f>SUM(D272:D276)</f>
        <v>4190573030</v>
      </c>
      <c r="E277" s="20">
        <f>SUM(E272:E276)</f>
        <v>4525954313</v>
      </c>
      <c r="F277" s="20">
        <f>SUM(F272:F276)</f>
        <v>3866573071</v>
      </c>
      <c r="G277" s="74">
        <f t="shared" si="36"/>
        <v>0.9226836147036436</v>
      </c>
      <c r="H277" s="75">
        <f t="shared" si="37"/>
        <v>0.8543111139884809</v>
      </c>
      <c r="I277" s="38">
        <f>SUM(I272:I276)</f>
        <v>0</v>
      </c>
      <c r="J277" s="39">
        <f>SUM(J272:J276)</f>
        <v>659381242</v>
      </c>
      <c r="K277" s="77">
        <f t="shared" si="38"/>
        <v>0</v>
      </c>
      <c r="L277" s="77">
        <f t="shared" si="39"/>
        <v>0.14568888601151905</v>
      </c>
    </row>
    <row r="278" spans="1:12" ht="12.75">
      <c r="A278" s="43"/>
      <c r="B278" s="44" t="s">
        <v>536</v>
      </c>
      <c r="C278" s="45"/>
      <c r="D278" s="46">
        <f>SUM(D251:D256,D258:D263,D265:D270,D272:D276)</f>
        <v>13482586520</v>
      </c>
      <c r="E278" s="46">
        <f>SUM(E251:E256,E258:E263,E265:E270,E272:E276)</f>
        <v>14011197172</v>
      </c>
      <c r="F278" s="46">
        <f>SUM(F251:F256,F258:F263,F265:F270,F272:F276)</f>
        <v>12186894539</v>
      </c>
      <c r="G278" s="92">
        <f t="shared" si="36"/>
        <v>0.9038988565674712</v>
      </c>
      <c r="H278" s="93">
        <f t="shared" si="37"/>
        <v>0.8697968053261224</v>
      </c>
      <c r="I278" s="38">
        <f>SUM(I251:I256,I258:I263,I265:I270,I272:I276)</f>
        <v>-331032362</v>
      </c>
      <c r="J278" s="39">
        <f>SUM(J251:J256,J258:J263,J265:J270,J272:J276)</f>
        <v>2155334995</v>
      </c>
      <c r="K278" s="98">
        <f t="shared" si="38"/>
        <v>-0.0236262724688177</v>
      </c>
      <c r="L278" s="98">
        <f t="shared" si="39"/>
        <v>0.15382946714269535</v>
      </c>
    </row>
    <row r="279" spans="1:12" ht="12.75">
      <c r="A279" s="25"/>
      <c r="B279" s="10"/>
      <c r="C279" s="9"/>
      <c r="D279" s="40"/>
      <c r="E279" s="40"/>
      <c r="F279" s="40"/>
      <c r="G279" s="72"/>
      <c r="H279" s="73"/>
      <c r="I279" s="41"/>
      <c r="J279" s="42"/>
      <c r="K279" s="97"/>
      <c r="L279" s="97"/>
    </row>
    <row r="280" spans="1:12" ht="12.75">
      <c r="A280" s="25"/>
      <c r="B280" s="28" t="s">
        <v>537</v>
      </c>
      <c r="C280" s="8"/>
      <c r="D280" s="40"/>
      <c r="E280" s="40"/>
      <c r="F280" s="40"/>
      <c r="G280" s="72"/>
      <c r="H280" s="73"/>
      <c r="I280" s="41"/>
      <c r="J280" s="42"/>
      <c r="K280" s="97"/>
      <c r="L280" s="97"/>
    </row>
    <row r="281" spans="1:12" ht="12.75">
      <c r="A281" s="31" t="s">
        <v>61</v>
      </c>
      <c r="B281" s="32" t="s">
        <v>538</v>
      </c>
      <c r="C281" s="12" t="s">
        <v>539</v>
      </c>
      <c r="D281" s="13">
        <v>109273043</v>
      </c>
      <c r="E281" s="13">
        <v>114065340</v>
      </c>
      <c r="F281" s="13">
        <v>122148230</v>
      </c>
      <c r="G281" s="72">
        <f aca="true" t="shared" si="40" ref="G281:G318">IF($D281=0,0,$F281/$D281)</f>
        <v>1.1178258301088952</v>
      </c>
      <c r="H281" s="73">
        <f aca="true" t="shared" si="41" ref="H281:H318">IF($E281=0,0,$F281/$E281)</f>
        <v>1.0708619287857293</v>
      </c>
      <c r="I281" s="33">
        <v>-8082890</v>
      </c>
      <c r="J281" s="34">
        <v>0</v>
      </c>
      <c r="K281" s="97">
        <f aca="true" t="shared" si="42" ref="K281:K318">IF($E281=0,0,$I281/$E281)</f>
        <v>-0.0708619287857293</v>
      </c>
      <c r="L281" s="97">
        <f aca="true" t="shared" si="43" ref="L281:L318">IF($E281=0,0,$J281/$E281)</f>
        <v>0</v>
      </c>
    </row>
    <row r="282" spans="1:12" ht="12.75">
      <c r="A282" s="31" t="s">
        <v>61</v>
      </c>
      <c r="B282" s="32" t="s">
        <v>540</v>
      </c>
      <c r="C282" s="12" t="s">
        <v>541</v>
      </c>
      <c r="D282" s="13">
        <v>294000528</v>
      </c>
      <c r="E282" s="13">
        <v>291375177</v>
      </c>
      <c r="F282" s="13">
        <v>273032320</v>
      </c>
      <c r="G282" s="72">
        <f t="shared" si="40"/>
        <v>0.9286796927113001</v>
      </c>
      <c r="H282" s="73">
        <f t="shared" si="41"/>
        <v>0.937047290064795</v>
      </c>
      <c r="I282" s="33">
        <v>0</v>
      </c>
      <c r="J282" s="34">
        <v>18342857</v>
      </c>
      <c r="K282" s="97">
        <f t="shared" si="42"/>
        <v>0</v>
      </c>
      <c r="L282" s="97">
        <f t="shared" si="43"/>
        <v>0.06295270993520495</v>
      </c>
    </row>
    <row r="283" spans="1:12" ht="12.75">
      <c r="A283" s="31" t="s">
        <v>61</v>
      </c>
      <c r="B283" s="32" t="s">
        <v>542</v>
      </c>
      <c r="C283" s="12" t="s">
        <v>543</v>
      </c>
      <c r="D283" s="13">
        <v>367294597</v>
      </c>
      <c r="E283" s="13">
        <v>371267373</v>
      </c>
      <c r="F283" s="13">
        <v>292199395</v>
      </c>
      <c r="G283" s="72">
        <f t="shared" si="40"/>
        <v>0.7955450403753148</v>
      </c>
      <c r="H283" s="73">
        <f t="shared" si="41"/>
        <v>0.7870322475118222</v>
      </c>
      <c r="I283" s="33">
        <v>0</v>
      </c>
      <c r="J283" s="34">
        <v>79067978</v>
      </c>
      <c r="K283" s="97">
        <f t="shared" si="42"/>
        <v>0</v>
      </c>
      <c r="L283" s="97">
        <f t="shared" si="43"/>
        <v>0.21296775248817784</v>
      </c>
    </row>
    <row r="284" spans="1:12" ht="12.75">
      <c r="A284" s="31" t="s">
        <v>50</v>
      </c>
      <c r="B284" s="32" t="s">
        <v>544</v>
      </c>
      <c r="C284" s="12" t="s">
        <v>545</v>
      </c>
      <c r="D284" s="13">
        <v>100140402</v>
      </c>
      <c r="E284" s="13">
        <v>99480000</v>
      </c>
      <c r="F284" s="13">
        <v>89206543</v>
      </c>
      <c r="G284" s="72">
        <f t="shared" si="40"/>
        <v>0.890814708333206</v>
      </c>
      <c r="H284" s="73">
        <f t="shared" si="41"/>
        <v>0.8967284177724165</v>
      </c>
      <c r="I284" s="33">
        <v>0</v>
      </c>
      <c r="J284" s="34">
        <v>10273457</v>
      </c>
      <c r="K284" s="97">
        <f t="shared" si="42"/>
        <v>0</v>
      </c>
      <c r="L284" s="97">
        <f t="shared" si="43"/>
        <v>0.10327158222758344</v>
      </c>
    </row>
    <row r="285" spans="1:12" ht="12.75">
      <c r="A285" s="35"/>
      <c r="B285" s="36" t="s">
        <v>546</v>
      </c>
      <c r="C285" s="37"/>
      <c r="D285" s="20">
        <f>SUM(D281:D284)</f>
        <v>870708570</v>
      </c>
      <c r="E285" s="20">
        <f>SUM(E281:E284)</f>
        <v>876187890</v>
      </c>
      <c r="F285" s="20">
        <f>SUM(F281:F284)</f>
        <v>776586488</v>
      </c>
      <c r="G285" s="74">
        <f t="shared" si="40"/>
        <v>0.8919017392926315</v>
      </c>
      <c r="H285" s="75">
        <f t="shared" si="41"/>
        <v>0.8863241513187314</v>
      </c>
      <c r="I285" s="38">
        <f>SUM(I281:I284)</f>
        <v>-8082890</v>
      </c>
      <c r="J285" s="39">
        <f>SUM(J281:J284)</f>
        <v>107684292</v>
      </c>
      <c r="K285" s="77">
        <f t="shared" si="42"/>
        <v>-0.009225064728981817</v>
      </c>
      <c r="L285" s="77">
        <f t="shared" si="43"/>
        <v>0.1229009134102504</v>
      </c>
    </row>
    <row r="286" spans="1:12" ht="12.75">
      <c r="A286" s="31" t="s">
        <v>61</v>
      </c>
      <c r="B286" s="32" t="s">
        <v>547</v>
      </c>
      <c r="C286" s="12" t="s">
        <v>548</v>
      </c>
      <c r="D286" s="13">
        <v>75166285</v>
      </c>
      <c r="E286" s="13">
        <v>61065124</v>
      </c>
      <c r="F286" s="13">
        <v>40283850</v>
      </c>
      <c r="G286" s="72">
        <f t="shared" si="40"/>
        <v>0.5359297722376462</v>
      </c>
      <c r="H286" s="73">
        <f t="shared" si="41"/>
        <v>0.659686697762212</v>
      </c>
      <c r="I286" s="33">
        <v>0</v>
      </c>
      <c r="J286" s="34">
        <v>20781274</v>
      </c>
      <c r="K286" s="97">
        <f t="shared" si="42"/>
        <v>0</v>
      </c>
      <c r="L286" s="97">
        <f t="shared" si="43"/>
        <v>0.340313302237788</v>
      </c>
    </row>
    <row r="287" spans="1:12" ht="12.75">
      <c r="A287" s="31" t="s">
        <v>61</v>
      </c>
      <c r="B287" s="32" t="s">
        <v>549</v>
      </c>
      <c r="C287" s="12" t="s">
        <v>550</v>
      </c>
      <c r="D287" s="13">
        <v>209794963</v>
      </c>
      <c r="E287" s="13">
        <v>243160353</v>
      </c>
      <c r="F287" s="13">
        <v>205965812</v>
      </c>
      <c r="G287" s="72">
        <f t="shared" si="40"/>
        <v>0.9817481270987426</v>
      </c>
      <c r="H287" s="73">
        <f t="shared" si="41"/>
        <v>0.8470369838622499</v>
      </c>
      <c r="I287" s="33">
        <v>0</v>
      </c>
      <c r="J287" s="34">
        <v>37194541</v>
      </c>
      <c r="K287" s="97">
        <f t="shared" si="42"/>
        <v>0</v>
      </c>
      <c r="L287" s="97">
        <f t="shared" si="43"/>
        <v>0.15296301613775007</v>
      </c>
    </row>
    <row r="288" spans="1:12" ht="12.75">
      <c r="A288" s="31" t="s">
        <v>61</v>
      </c>
      <c r="B288" s="32" t="s">
        <v>551</v>
      </c>
      <c r="C288" s="12" t="s">
        <v>552</v>
      </c>
      <c r="D288" s="13">
        <v>37244000</v>
      </c>
      <c r="E288" s="13">
        <v>37182240</v>
      </c>
      <c r="F288" s="13">
        <v>32446033</v>
      </c>
      <c r="G288" s="72">
        <f t="shared" si="40"/>
        <v>0.871174766405327</v>
      </c>
      <c r="H288" s="73">
        <f t="shared" si="41"/>
        <v>0.8726217947062899</v>
      </c>
      <c r="I288" s="33">
        <v>0</v>
      </c>
      <c r="J288" s="34">
        <v>4736207</v>
      </c>
      <c r="K288" s="97">
        <f t="shared" si="42"/>
        <v>0</v>
      </c>
      <c r="L288" s="97">
        <f t="shared" si="43"/>
        <v>0.1273782052937101</v>
      </c>
    </row>
    <row r="289" spans="1:12" ht="12.75">
      <c r="A289" s="31" t="s">
        <v>61</v>
      </c>
      <c r="B289" s="32" t="s">
        <v>553</v>
      </c>
      <c r="C289" s="12" t="s">
        <v>554</v>
      </c>
      <c r="D289" s="13">
        <v>79691958</v>
      </c>
      <c r="E289" s="13">
        <v>80700320</v>
      </c>
      <c r="F289" s="13">
        <v>66074565</v>
      </c>
      <c r="G289" s="72">
        <f t="shared" si="40"/>
        <v>0.8291246276067153</v>
      </c>
      <c r="H289" s="73">
        <f t="shared" si="41"/>
        <v>0.8187645972159714</v>
      </c>
      <c r="I289" s="33">
        <v>0</v>
      </c>
      <c r="J289" s="34">
        <v>14625755</v>
      </c>
      <c r="K289" s="97">
        <f t="shared" si="42"/>
        <v>0</v>
      </c>
      <c r="L289" s="97">
        <f t="shared" si="43"/>
        <v>0.1812354027840286</v>
      </c>
    </row>
    <row r="290" spans="1:12" ht="12.75">
      <c r="A290" s="31" t="s">
        <v>61</v>
      </c>
      <c r="B290" s="32" t="s">
        <v>555</v>
      </c>
      <c r="C290" s="12" t="s">
        <v>556</v>
      </c>
      <c r="D290" s="13">
        <v>53087250</v>
      </c>
      <c r="E290" s="13">
        <v>53087250</v>
      </c>
      <c r="F290" s="13">
        <v>44068603</v>
      </c>
      <c r="G290" s="72">
        <f t="shared" si="40"/>
        <v>0.8301165157358876</v>
      </c>
      <c r="H290" s="73">
        <f t="shared" si="41"/>
        <v>0.8301165157358876</v>
      </c>
      <c r="I290" s="33">
        <v>0</v>
      </c>
      <c r="J290" s="34">
        <v>9018647</v>
      </c>
      <c r="K290" s="97">
        <f t="shared" si="42"/>
        <v>0</v>
      </c>
      <c r="L290" s="97">
        <f t="shared" si="43"/>
        <v>0.16988348426411237</v>
      </c>
    </row>
    <row r="291" spans="1:12" ht="12.75">
      <c r="A291" s="31" t="s">
        <v>61</v>
      </c>
      <c r="B291" s="32" t="s">
        <v>557</v>
      </c>
      <c r="C291" s="12" t="s">
        <v>558</v>
      </c>
      <c r="D291" s="13">
        <v>48985790</v>
      </c>
      <c r="E291" s="13">
        <v>52401960</v>
      </c>
      <c r="F291" s="13">
        <v>38871844</v>
      </c>
      <c r="G291" s="72">
        <f t="shared" si="40"/>
        <v>0.7935330633638857</v>
      </c>
      <c r="H291" s="73">
        <f t="shared" si="41"/>
        <v>0.7418013372018909</v>
      </c>
      <c r="I291" s="33">
        <v>0</v>
      </c>
      <c r="J291" s="34">
        <v>13530116</v>
      </c>
      <c r="K291" s="97">
        <f t="shared" si="42"/>
        <v>0</v>
      </c>
      <c r="L291" s="97">
        <f t="shared" si="43"/>
        <v>0.2581986627981091</v>
      </c>
    </row>
    <row r="292" spans="1:12" ht="12.75">
      <c r="A292" s="31" t="s">
        <v>50</v>
      </c>
      <c r="B292" s="32" t="s">
        <v>559</v>
      </c>
      <c r="C292" s="12" t="s">
        <v>560</v>
      </c>
      <c r="D292" s="13">
        <v>99649530</v>
      </c>
      <c r="E292" s="13">
        <v>104518004</v>
      </c>
      <c r="F292" s="13">
        <v>60896639</v>
      </c>
      <c r="G292" s="72">
        <f t="shared" si="40"/>
        <v>0.6111081407007138</v>
      </c>
      <c r="H292" s="73">
        <f t="shared" si="41"/>
        <v>0.5826425751490624</v>
      </c>
      <c r="I292" s="33">
        <v>0</v>
      </c>
      <c r="J292" s="34">
        <v>43621365</v>
      </c>
      <c r="K292" s="97">
        <f t="shared" si="42"/>
        <v>0</v>
      </c>
      <c r="L292" s="97">
        <f t="shared" si="43"/>
        <v>0.41735742485093763</v>
      </c>
    </row>
    <row r="293" spans="1:12" ht="12.75">
      <c r="A293" s="35"/>
      <c r="B293" s="36" t="s">
        <v>561</v>
      </c>
      <c r="C293" s="37"/>
      <c r="D293" s="20">
        <f>SUM(D286:D292)</f>
        <v>603619776</v>
      </c>
      <c r="E293" s="20">
        <f>SUM(E286:E292)</f>
        <v>632115251</v>
      </c>
      <c r="F293" s="20">
        <f>SUM(F286:F292)</f>
        <v>488607346</v>
      </c>
      <c r="G293" s="74">
        <f t="shared" si="40"/>
        <v>0.8094621240507535</v>
      </c>
      <c r="H293" s="75">
        <f t="shared" si="41"/>
        <v>0.7729719307152106</v>
      </c>
      <c r="I293" s="38">
        <f>SUM(I286:I292)</f>
        <v>0</v>
      </c>
      <c r="J293" s="39">
        <f>SUM(J286:J292)</f>
        <v>143507905</v>
      </c>
      <c r="K293" s="77">
        <f t="shared" si="42"/>
        <v>0</v>
      </c>
      <c r="L293" s="77">
        <f t="shared" si="43"/>
        <v>0.22702806928478933</v>
      </c>
    </row>
    <row r="294" spans="1:12" ht="12.75">
      <c r="A294" s="31" t="s">
        <v>61</v>
      </c>
      <c r="B294" s="32" t="s">
        <v>562</v>
      </c>
      <c r="C294" s="12" t="s">
        <v>563</v>
      </c>
      <c r="D294" s="13">
        <v>87598000</v>
      </c>
      <c r="E294" s="13">
        <v>87598000</v>
      </c>
      <c r="F294" s="13">
        <v>50588805</v>
      </c>
      <c r="G294" s="72">
        <f t="shared" si="40"/>
        <v>0.5775109591543186</v>
      </c>
      <c r="H294" s="73">
        <f t="shared" si="41"/>
        <v>0.5775109591543186</v>
      </c>
      <c r="I294" s="33">
        <v>0</v>
      </c>
      <c r="J294" s="34">
        <v>37009195</v>
      </c>
      <c r="K294" s="97">
        <f t="shared" si="42"/>
        <v>0</v>
      </c>
      <c r="L294" s="97">
        <f t="shared" si="43"/>
        <v>0.4224890408456814</v>
      </c>
    </row>
    <row r="295" spans="1:12" ht="12.75">
      <c r="A295" s="31" t="s">
        <v>61</v>
      </c>
      <c r="B295" s="32" t="s">
        <v>564</v>
      </c>
      <c r="C295" s="12" t="s">
        <v>565</v>
      </c>
      <c r="D295" s="13">
        <v>126028781</v>
      </c>
      <c r="E295" s="13">
        <v>130553163</v>
      </c>
      <c r="F295" s="13">
        <v>118213283</v>
      </c>
      <c r="G295" s="72">
        <f t="shared" si="40"/>
        <v>0.9379864032803745</v>
      </c>
      <c r="H295" s="73">
        <f t="shared" si="41"/>
        <v>0.9054800380439653</v>
      </c>
      <c r="I295" s="33">
        <v>0</v>
      </c>
      <c r="J295" s="34">
        <v>12339880</v>
      </c>
      <c r="K295" s="97">
        <f t="shared" si="42"/>
        <v>0</v>
      </c>
      <c r="L295" s="97">
        <f t="shared" si="43"/>
        <v>0.09451996195603472</v>
      </c>
    </row>
    <row r="296" spans="1:12" ht="12.75">
      <c r="A296" s="31" t="s">
        <v>61</v>
      </c>
      <c r="B296" s="32" t="s">
        <v>566</v>
      </c>
      <c r="C296" s="12" t="s">
        <v>567</v>
      </c>
      <c r="D296" s="13">
        <v>201667192</v>
      </c>
      <c r="E296" s="13">
        <v>202004058</v>
      </c>
      <c r="F296" s="13">
        <v>165364976</v>
      </c>
      <c r="G296" s="72">
        <f t="shared" si="40"/>
        <v>0.8199894804902128</v>
      </c>
      <c r="H296" s="73">
        <f t="shared" si="41"/>
        <v>0.8186220496619925</v>
      </c>
      <c r="I296" s="33">
        <v>0</v>
      </c>
      <c r="J296" s="34">
        <v>36639082</v>
      </c>
      <c r="K296" s="97">
        <f t="shared" si="42"/>
        <v>0</v>
      </c>
      <c r="L296" s="97">
        <f t="shared" si="43"/>
        <v>0.18137795033800758</v>
      </c>
    </row>
    <row r="297" spans="1:12" ht="12.75">
      <c r="A297" s="31" t="s">
        <v>61</v>
      </c>
      <c r="B297" s="32" t="s">
        <v>568</v>
      </c>
      <c r="C297" s="12" t="s">
        <v>569</v>
      </c>
      <c r="D297" s="13">
        <v>53779001</v>
      </c>
      <c r="E297" s="13">
        <v>53779001</v>
      </c>
      <c r="F297" s="13">
        <v>48791419</v>
      </c>
      <c r="G297" s="72">
        <f t="shared" si="40"/>
        <v>0.9072578161130215</v>
      </c>
      <c r="H297" s="73">
        <f t="shared" si="41"/>
        <v>0.9072578161130215</v>
      </c>
      <c r="I297" s="33">
        <v>0</v>
      </c>
      <c r="J297" s="34">
        <v>4987582</v>
      </c>
      <c r="K297" s="97">
        <f t="shared" si="42"/>
        <v>0</v>
      </c>
      <c r="L297" s="97">
        <f t="shared" si="43"/>
        <v>0.09274218388697848</v>
      </c>
    </row>
    <row r="298" spans="1:12" ht="12.75">
      <c r="A298" s="31" t="s">
        <v>61</v>
      </c>
      <c r="B298" s="32" t="s">
        <v>570</v>
      </c>
      <c r="C298" s="12" t="s">
        <v>571</v>
      </c>
      <c r="D298" s="13">
        <v>40335100</v>
      </c>
      <c r="E298" s="13">
        <v>40335100</v>
      </c>
      <c r="F298" s="13">
        <v>29920398</v>
      </c>
      <c r="G298" s="72">
        <f t="shared" si="40"/>
        <v>0.7417955577152405</v>
      </c>
      <c r="H298" s="73">
        <f t="shared" si="41"/>
        <v>0.7417955577152405</v>
      </c>
      <c r="I298" s="33">
        <v>0</v>
      </c>
      <c r="J298" s="34">
        <v>10414702</v>
      </c>
      <c r="K298" s="97">
        <f t="shared" si="42"/>
        <v>0</v>
      </c>
      <c r="L298" s="97">
        <f t="shared" si="43"/>
        <v>0.2582044422847594</v>
      </c>
    </row>
    <row r="299" spans="1:12" ht="12.75">
      <c r="A299" s="31" t="s">
        <v>61</v>
      </c>
      <c r="B299" s="32" t="s">
        <v>572</v>
      </c>
      <c r="C299" s="12" t="s">
        <v>573</v>
      </c>
      <c r="D299" s="13">
        <v>55137238</v>
      </c>
      <c r="E299" s="13">
        <v>65141259</v>
      </c>
      <c r="F299" s="13">
        <v>38752714</v>
      </c>
      <c r="G299" s="72">
        <f t="shared" si="40"/>
        <v>0.7028410454654983</v>
      </c>
      <c r="H299" s="73">
        <f t="shared" si="41"/>
        <v>0.5949027481952721</v>
      </c>
      <c r="I299" s="33">
        <v>0</v>
      </c>
      <c r="J299" s="34">
        <v>26388545</v>
      </c>
      <c r="K299" s="97">
        <f t="shared" si="42"/>
        <v>0</v>
      </c>
      <c r="L299" s="97">
        <f t="shared" si="43"/>
        <v>0.40509725180472794</v>
      </c>
    </row>
    <row r="300" spans="1:12" ht="12.75">
      <c r="A300" s="31" t="s">
        <v>61</v>
      </c>
      <c r="B300" s="32" t="s">
        <v>574</v>
      </c>
      <c r="C300" s="12" t="s">
        <v>575</v>
      </c>
      <c r="D300" s="13">
        <v>88086000</v>
      </c>
      <c r="E300" s="13">
        <v>88086000</v>
      </c>
      <c r="F300" s="13">
        <v>65586143</v>
      </c>
      <c r="G300" s="72">
        <f t="shared" si="40"/>
        <v>0.7445694321458575</v>
      </c>
      <c r="H300" s="73">
        <f t="shared" si="41"/>
        <v>0.7445694321458575</v>
      </c>
      <c r="I300" s="33">
        <v>0</v>
      </c>
      <c r="J300" s="34">
        <v>22499857</v>
      </c>
      <c r="K300" s="97">
        <f t="shared" si="42"/>
        <v>0</v>
      </c>
      <c r="L300" s="97">
        <f t="shared" si="43"/>
        <v>0.25543056785414253</v>
      </c>
    </row>
    <row r="301" spans="1:12" ht="12.75">
      <c r="A301" s="31" t="s">
        <v>61</v>
      </c>
      <c r="B301" s="32" t="s">
        <v>576</v>
      </c>
      <c r="C301" s="12" t="s">
        <v>577</v>
      </c>
      <c r="D301" s="13">
        <v>148991640</v>
      </c>
      <c r="E301" s="13">
        <v>150143052</v>
      </c>
      <c r="F301" s="13">
        <v>119147659</v>
      </c>
      <c r="G301" s="72">
        <f t="shared" si="40"/>
        <v>0.799693586834805</v>
      </c>
      <c r="H301" s="73">
        <f t="shared" si="41"/>
        <v>0.7935609234851574</v>
      </c>
      <c r="I301" s="33">
        <v>0</v>
      </c>
      <c r="J301" s="34">
        <v>30995393</v>
      </c>
      <c r="K301" s="97">
        <f t="shared" si="42"/>
        <v>0</v>
      </c>
      <c r="L301" s="97">
        <f t="shared" si="43"/>
        <v>0.20643907651484267</v>
      </c>
    </row>
    <row r="302" spans="1:12" ht="12.75">
      <c r="A302" s="31" t="s">
        <v>50</v>
      </c>
      <c r="B302" s="32" t="s">
        <v>578</v>
      </c>
      <c r="C302" s="12" t="s">
        <v>579</v>
      </c>
      <c r="D302" s="13">
        <v>45298992</v>
      </c>
      <c r="E302" s="13">
        <v>45474780</v>
      </c>
      <c r="F302" s="13">
        <v>44132341</v>
      </c>
      <c r="G302" s="72">
        <f t="shared" si="40"/>
        <v>0.9742455417109502</v>
      </c>
      <c r="H302" s="73">
        <f t="shared" si="41"/>
        <v>0.9704794833531905</v>
      </c>
      <c r="I302" s="33">
        <v>0</v>
      </c>
      <c r="J302" s="34">
        <v>1342439</v>
      </c>
      <c r="K302" s="97">
        <f t="shared" si="42"/>
        <v>0</v>
      </c>
      <c r="L302" s="97">
        <f t="shared" si="43"/>
        <v>0.029520516646809505</v>
      </c>
    </row>
    <row r="303" spans="1:12" ht="12.75">
      <c r="A303" s="35"/>
      <c r="B303" s="36" t="s">
        <v>580</v>
      </c>
      <c r="C303" s="37"/>
      <c r="D303" s="20">
        <f>SUM(D294:D302)</f>
        <v>846921944</v>
      </c>
      <c r="E303" s="20">
        <f>SUM(E294:E302)</f>
        <v>863114413</v>
      </c>
      <c r="F303" s="20">
        <f>SUM(F294:F302)</f>
        <v>680497738</v>
      </c>
      <c r="G303" s="74">
        <f t="shared" si="40"/>
        <v>0.8034952250570095</v>
      </c>
      <c r="H303" s="75">
        <f t="shared" si="41"/>
        <v>0.7884212425960265</v>
      </c>
      <c r="I303" s="38">
        <f>SUM(I294:I302)</f>
        <v>0</v>
      </c>
      <c r="J303" s="39">
        <f>SUM(J294:J302)</f>
        <v>182616675</v>
      </c>
      <c r="K303" s="77">
        <f t="shared" si="42"/>
        <v>0</v>
      </c>
      <c r="L303" s="77">
        <f t="shared" si="43"/>
        <v>0.2115787574039735</v>
      </c>
    </row>
    <row r="304" spans="1:12" ht="12.75">
      <c r="A304" s="31" t="s">
        <v>61</v>
      </c>
      <c r="B304" s="32" t="s">
        <v>581</v>
      </c>
      <c r="C304" s="12" t="s">
        <v>582</v>
      </c>
      <c r="D304" s="13">
        <v>24320475</v>
      </c>
      <c r="E304" s="13">
        <v>29881638</v>
      </c>
      <c r="F304" s="13">
        <v>20806405</v>
      </c>
      <c r="G304" s="72">
        <f t="shared" si="40"/>
        <v>0.8555098122055593</v>
      </c>
      <c r="H304" s="73">
        <f t="shared" si="41"/>
        <v>0.6962939916479812</v>
      </c>
      <c r="I304" s="33">
        <v>0</v>
      </c>
      <c r="J304" s="34">
        <v>9075233</v>
      </c>
      <c r="K304" s="97">
        <f t="shared" si="42"/>
        <v>0</v>
      </c>
      <c r="L304" s="97">
        <f t="shared" si="43"/>
        <v>0.3037060083520187</v>
      </c>
    </row>
    <row r="305" spans="1:12" ht="12.75">
      <c r="A305" s="31" t="s">
        <v>61</v>
      </c>
      <c r="B305" s="32" t="s">
        <v>583</v>
      </c>
      <c r="C305" s="12" t="s">
        <v>584</v>
      </c>
      <c r="D305" s="13">
        <v>188030865</v>
      </c>
      <c r="E305" s="13">
        <v>193669106</v>
      </c>
      <c r="F305" s="13">
        <v>161250985</v>
      </c>
      <c r="G305" s="72">
        <f t="shared" si="40"/>
        <v>0.8575772121241904</v>
      </c>
      <c r="H305" s="73">
        <f t="shared" si="41"/>
        <v>0.8326107778904086</v>
      </c>
      <c r="I305" s="33">
        <v>0</v>
      </c>
      <c r="J305" s="34">
        <v>32418121</v>
      </c>
      <c r="K305" s="97">
        <f t="shared" si="42"/>
        <v>0</v>
      </c>
      <c r="L305" s="97">
        <f t="shared" si="43"/>
        <v>0.1673892221095914</v>
      </c>
    </row>
    <row r="306" spans="1:12" ht="12.75">
      <c r="A306" s="31" t="s">
        <v>61</v>
      </c>
      <c r="B306" s="32" t="s">
        <v>585</v>
      </c>
      <c r="C306" s="12" t="s">
        <v>586</v>
      </c>
      <c r="D306" s="13">
        <v>616164232</v>
      </c>
      <c r="E306" s="13">
        <v>599170828</v>
      </c>
      <c r="F306" s="13">
        <v>563385407</v>
      </c>
      <c r="G306" s="72">
        <f t="shared" si="40"/>
        <v>0.9143429263514926</v>
      </c>
      <c r="H306" s="73">
        <f t="shared" si="41"/>
        <v>0.940275094634614</v>
      </c>
      <c r="I306" s="33">
        <v>0</v>
      </c>
      <c r="J306" s="34">
        <v>35785421</v>
      </c>
      <c r="K306" s="97">
        <f t="shared" si="42"/>
        <v>0</v>
      </c>
      <c r="L306" s="97">
        <f t="shared" si="43"/>
        <v>0.05972490536538605</v>
      </c>
    </row>
    <row r="307" spans="1:12" ht="12.75">
      <c r="A307" s="31" t="s">
        <v>61</v>
      </c>
      <c r="B307" s="32" t="s">
        <v>587</v>
      </c>
      <c r="C307" s="12" t="s">
        <v>588</v>
      </c>
      <c r="D307" s="13">
        <v>56158000</v>
      </c>
      <c r="E307" s="13">
        <v>55657000</v>
      </c>
      <c r="F307" s="13">
        <v>31744014</v>
      </c>
      <c r="G307" s="72">
        <f t="shared" si="40"/>
        <v>0.5652625449624274</v>
      </c>
      <c r="H307" s="73">
        <f t="shared" si="41"/>
        <v>0.5703507914548035</v>
      </c>
      <c r="I307" s="33">
        <v>0</v>
      </c>
      <c r="J307" s="34">
        <v>23912986</v>
      </c>
      <c r="K307" s="97">
        <f t="shared" si="42"/>
        <v>0</v>
      </c>
      <c r="L307" s="97">
        <f t="shared" si="43"/>
        <v>0.42964920854519645</v>
      </c>
    </row>
    <row r="308" spans="1:12" ht="12.75">
      <c r="A308" s="31" t="s">
        <v>61</v>
      </c>
      <c r="B308" s="32" t="s">
        <v>589</v>
      </c>
      <c r="C308" s="12" t="s">
        <v>590</v>
      </c>
      <c r="D308" s="13">
        <v>193428000</v>
      </c>
      <c r="E308" s="13">
        <v>207649695</v>
      </c>
      <c r="F308" s="13">
        <v>145175791</v>
      </c>
      <c r="G308" s="72">
        <f t="shared" si="40"/>
        <v>0.7505417571396075</v>
      </c>
      <c r="H308" s="73">
        <f t="shared" si="41"/>
        <v>0.6991379929549139</v>
      </c>
      <c r="I308" s="33">
        <v>0</v>
      </c>
      <c r="J308" s="34">
        <v>62473904</v>
      </c>
      <c r="K308" s="97">
        <f t="shared" si="42"/>
        <v>0</v>
      </c>
      <c r="L308" s="97">
        <f t="shared" si="43"/>
        <v>0.3008620070450862</v>
      </c>
    </row>
    <row r="309" spans="1:12" ht="12.75">
      <c r="A309" s="31" t="s">
        <v>61</v>
      </c>
      <c r="B309" s="32" t="s">
        <v>591</v>
      </c>
      <c r="C309" s="12" t="s">
        <v>592</v>
      </c>
      <c r="D309" s="13">
        <v>74111000</v>
      </c>
      <c r="E309" s="13">
        <v>74111250</v>
      </c>
      <c r="F309" s="13">
        <v>49820856</v>
      </c>
      <c r="G309" s="72">
        <f t="shared" si="40"/>
        <v>0.6722464411490872</v>
      </c>
      <c r="H309" s="73">
        <f t="shared" si="41"/>
        <v>0.6722441734554471</v>
      </c>
      <c r="I309" s="33">
        <v>0</v>
      </c>
      <c r="J309" s="34">
        <v>24290394</v>
      </c>
      <c r="K309" s="97">
        <f t="shared" si="42"/>
        <v>0</v>
      </c>
      <c r="L309" s="97">
        <f t="shared" si="43"/>
        <v>0.32775582654455293</v>
      </c>
    </row>
    <row r="310" spans="1:12" ht="12.75">
      <c r="A310" s="31" t="s">
        <v>50</v>
      </c>
      <c r="B310" s="32" t="s">
        <v>593</v>
      </c>
      <c r="C310" s="12" t="s">
        <v>594</v>
      </c>
      <c r="D310" s="13">
        <v>57410819</v>
      </c>
      <c r="E310" s="13">
        <v>56334167</v>
      </c>
      <c r="F310" s="13">
        <v>53869779</v>
      </c>
      <c r="G310" s="72">
        <f t="shared" si="40"/>
        <v>0.9383210331836583</v>
      </c>
      <c r="H310" s="73">
        <f t="shared" si="41"/>
        <v>0.9562541148429513</v>
      </c>
      <c r="I310" s="33">
        <v>0</v>
      </c>
      <c r="J310" s="34">
        <v>2464388</v>
      </c>
      <c r="K310" s="97">
        <f t="shared" si="42"/>
        <v>0</v>
      </c>
      <c r="L310" s="97">
        <f t="shared" si="43"/>
        <v>0.04374588515704865</v>
      </c>
    </row>
    <row r="311" spans="1:12" ht="12.75">
      <c r="A311" s="35"/>
      <c r="B311" s="36" t="s">
        <v>595</v>
      </c>
      <c r="C311" s="37"/>
      <c r="D311" s="20">
        <f>SUM(D304:D310)</f>
        <v>1209623391</v>
      </c>
      <c r="E311" s="20">
        <f>SUM(E304:E310)</f>
        <v>1216473684</v>
      </c>
      <c r="F311" s="20">
        <f>SUM(F304:F310)</f>
        <v>1026053237</v>
      </c>
      <c r="G311" s="74">
        <f t="shared" si="40"/>
        <v>0.8482418946543007</v>
      </c>
      <c r="H311" s="75">
        <f t="shared" si="41"/>
        <v>0.8434652146572864</v>
      </c>
      <c r="I311" s="38">
        <f>SUM(I304:I310)</f>
        <v>0</v>
      </c>
      <c r="J311" s="39">
        <f>SUM(J304:J310)</f>
        <v>190420447</v>
      </c>
      <c r="K311" s="77">
        <f t="shared" si="42"/>
        <v>0</v>
      </c>
      <c r="L311" s="77">
        <f t="shared" si="43"/>
        <v>0.1565347853427136</v>
      </c>
    </row>
    <row r="312" spans="1:12" ht="12.75">
      <c r="A312" s="31" t="s">
        <v>61</v>
      </c>
      <c r="B312" s="32" t="s">
        <v>596</v>
      </c>
      <c r="C312" s="12" t="s">
        <v>597</v>
      </c>
      <c r="D312" s="13">
        <v>1632583503</v>
      </c>
      <c r="E312" s="13">
        <v>1697106380</v>
      </c>
      <c r="F312" s="13">
        <v>1469406841</v>
      </c>
      <c r="G312" s="72">
        <f t="shared" si="40"/>
        <v>0.9000500362155136</v>
      </c>
      <c r="H312" s="73">
        <f t="shared" si="41"/>
        <v>0.8658307212303332</v>
      </c>
      <c r="I312" s="33">
        <v>0</v>
      </c>
      <c r="J312" s="34">
        <v>227699539</v>
      </c>
      <c r="K312" s="97">
        <f t="shared" si="42"/>
        <v>0</v>
      </c>
      <c r="L312" s="97">
        <f t="shared" si="43"/>
        <v>0.13416927876966675</v>
      </c>
    </row>
    <row r="313" spans="1:12" ht="12.75">
      <c r="A313" s="31" t="s">
        <v>61</v>
      </c>
      <c r="B313" s="32" t="s">
        <v>598</v>
      </c>
      <c r="C313" s="12" t="s">
        <v>599</v>
      </c>
      <c r="D313" s="13">
        <v>110456164</v>
      </c>
      <c r="E313" s="13">
        <v>118003238</v>
      </c>
      <c r="F313" s="13">
        <v>74950456</v>
      </c>
      <c r="G313" s="72">
        <f t="shared" si="40"/>
        <v>0.6785538559894222</v>
      </c>
      <c r="H313" s="73">
        <f t="shared" si="41"/>
        <v>0.6351559268229572</v>
      </c>
      <c r="I313" s="33">
        <v>0</v>
      </c>
      <c r="J313" s="34">
        <v>43052782</v>
      </c>
      <c r="K313" s="97">
        <f t="shared" si="42"/>
        <v>0</v>
      </c>
      <c r="L313" s="97">
        <f t="shared" si="43"/>
        <v>0.3648440731770428</v>
      </c>
    </row>
    <row r="314" spans="1:12" ht="12.75">
      <c r="A314" s="31" t="s">
        <v>61</v>
      </c>
      <c r="B314" s="32" t="s">
        <v>600</v>
      </c>
      <c r="C314" s="12" t="s">
        <v>601</v>
      </c>
      <c r="D314" s="13">
        <v>115288145</v>
      </c>
      <c r="E314" s="13">
        <v>105862283</v>
      </c>
      <c r="F314" s="13">
        <v>61956583</v>
      </c>
      <c r="G314" s="72">
        <f t="shared" si="40"/>
        <v>0.5374063655894541</v>
      </c>
      <c r="H314" s="73">
        <f t="shared" si="41"/>
        <v>0.5852564411443876</v>
      </c>
      <c r="I314" s="33">
        <v>0</v>
      </c>
      <c r="J314" s="34">
        <v>43905700</v>
      </c>
      <c r="K314" s="97">
        <f t="shared" si="42"/>
        <v>0</v>
      </c>
      <c r="L314" s="97">
        <f t="shared" si="43"/>
        <v>0.4147435588556124</v>
      </c>
    </row>
    <row r="315" spans="1:12" ht="12.75">
      <c r="A315" s="31" t="s">
        <v>61</v>
      </c>
      <c r="B315" s="32" t="s">
        <v>602</v>
      </c>
      <c r="C315" s="12" t="s">
        <v>603</v>
      </c>
      <c r="D315" s="13">
        <v>219153477</v>
      </c>
      <c r="E315" s="13">
        <v>215939000</v>
      </c>
      <c r="F315" s="13">
        <v>142451578</v>
      </c>
      <c r="G315" s="72">
        <f t="shared" si="40"/>
        <v>0.6500082953281184</v>
      </c>
      <c r="H315" s="73">
        <f t="shared" si="41"/>
        <v>0.6596843460421693</v>
      </c>
      <c r="I315" s="33">
        <v>0</v>
      </c>
      <c r="J315" s="34">
        <v>73487422</v>
      </c>
      <c r="K315" s="97">
        <f t="shared" si="42"/>
        <v>0</v>
      </c>
      <c r="L315" s="97">
        <f t="shared" si="43"/>
        <v>0.3403156539578307</v>
      </c>
    </row>
    <row r="316" spans="1:12" ht="12.75">
      <c r="A316" s="31" t="s">
        <v>50</v>
      </c>
      <c r="B316" s="32" t="s">
        <v>604</v>
      </c>
      <c r="C316" s="12" t="s">
        <v>605</v>
      </c>
      <c r="D316" s="13">
        <v>132630760</v>
      </c>
      <c r="E316" s="13">
        <v>136237760</v>
      </c>
      <c r="F316" s="13">
        <v>102001115</v>
      </c>
      <c r="G316" s="72">
        <f t="shared" si="40"/>
        <v>0.7690607744387501</v>
      </c>
      <c r="H316" s="73">
        <f t="shared" si="41"/>
        <v>0.7486992959954715</v>
      </c>
      <c r="I316" s="33">
        <v>0</v>
      </c>
      <c r="J316" s="34">
        <v>34236645</v>
      </c>
      <c r="K316" s="97">
        <f t="shared" si="42"/>
        <v>0</v>
      </c>
      <c r="L316" s="97">
        <f t="shared" si="43"/>
        <v>0.25130070400452853</v>
      </c>
    </row>
    <row r="317" spans="1:12" ht="12.75">
      <c r="A317" s="35"/>
      <c r="B317" s="36" t="s">
        <v>606</v>
      </c>
      <c r="C317" s="37"/>
      <c r="D317" s="20">
        <f>SUM(D312:D316)</f>
        <v>2210112049</v>
      </c>
      <c r="E317" s="20">
        <f>SUM(E312:E316)</f>
        <v>2273148661</v>
      </c>
      <c r="F317" s="20">
        <f>SUM(F312:F316)</f>
        <v>1850766573</v>
      </c>
      <c r="G317" s="74">
        <f t="shared" si="40"/>
        <v>0.8374084806412455</v>
      </c>
      <c r="H317" s="75">
        <f t="shared" si="41"/>
        <v>0.8141863331480546</v>
      </c>
      <c r="I317" s="38">
        <f>SUM(I312:I316)</f>
        <v>0</v>
      </c>
      <c r="J317" s="39">
        <f>SUM(J312:J316)</f>
        <v>422382088</v>
      </c>
      <c r="K317" s="77">
        <f t="shared" si="42"/>
        <v>0</v>
      </c>
      <c r="L317" s="77">
        <f t="shared" si="43"/>
        <v>0.1858136668519455</v>
      </c>
    </row>
    <row r="318" spans="1:12" ht="12.75">
      <c r="A318" s="43"/>
      <c r="B318" s="44" t="s">
        <v>607</v>
      </c>
      <c r="C318" s="45"/>
      <c r="D318" s="46">
        <f>SUM(D281:D284,D286:D292,D294:D302,D304:D310,D312:D316)</f>
        <v>5740985730</v>
      </c>
      <c r="E318" s="46">
        <f>SUM(E281:E284,E286:E292,E294:E302,E304:E310,E312:E316)</f>
        <v>5861039899</v>
      </c>
      <c r="F318" s="46">
        <f>SUM(F281:F284,F286:F292,F294:F302,F304:F310,F312:F316)</f>
        <v>4822511382</v>
      </c>
      <c r="G318" s="92">
        <f t="shared" si="40"/>
        <v>0.8400145216873758</v>
      </c>
      <c r="H318" s="93">
        <f t="shared" si="41"/>
        <v>0.8228081475478112</v>
      </c>
      <c r="I318" s="38">
        <f>SUM(I281:I284,I286:I292,I294:I302,I304:I310,I312:I316)</f>
        <v>-8082890</v>
      </c>
      <c r="J318" s="39">
        <f>SUM(J281:J284,J286:J292,J294:J302,J304:J310,J312:J316)</f>
        <v>1046611407</v>
      </c>
      <c r="K318" s="98">
        <f t="shared" si="42"/>
        <v>-0.0013790880354489802</v>
      </c>
      <c r="L318" s="98">
        <f t="shared" si="43"/>
        <v>0.17857094048763786</v>
      </c>
    </row>
    <row r="319" spans="1:12" ht="12.75">
      <c r="A319" s="25"/>
      <c r="B319" s="10"/>
      <c r="C319" s="9"/>
      <c r="D319" s="40"/>
      <c r="E319" s="40"/>
      <c r="F319" s="40"/>
      <c r="G319" s="72"/>
      <c r="H319" s="73"/>
      <c r="I319" s="41"/>
      <c r="J319" s="42"/>
      <c r="K319" s="97"/>
      <c r="L319" s="97"/>
    </row>
    <row r="320" spans="1:12" ht="12.75">
      <c r="A320" s="25"/>
      <c r="B320" s="28" t="s">
        <v>608</v>
      </c>
      <c r="C320" s="8"/>
      <c r="D320" s="40"/>
      <c r="E320" s="40"/>
      <c r="F320" s="40"/>
      <c r="G320" s="72"/>
      <c r="H320" s="73"/>
      <c r="I320" s="41"/>
      <c r="J320" s="42"/>
      <c r="K320" s="97"/>
      <c r="L320" s="97"/>
    </row>
    <row r="321" spans="1:12" ht="12.75">
      <c r="A321" s="31" t="s">
        <v>55</v>
      </c>
      <c r="B321" s="32" t="s">
        <v>609</v>
      </c>
      <c r="C321" s="12" t="s">
        <v>610</v>
      </c>
      <c r="D321" s="13">
        <v>28438211143</v>
      </c>
      <c r="E321" s="13">
        <v>29112690236</v>
      </c>
      <c r="F321" s="13">
        <v>25927027402</v>
      </c>
      <c r="G321" s="72">
        <f aca="true" t="shared" si="44" ref="G321:G358">IF($D321=0,0,$F321/$D321)</f>
        <v>0.911696845896085</v>
      </c>
      <c r="H321" s="73">
        <f aca="true" t="shared" si="45" ref="H321:H358">IF($E321=0,0,$F321/$E321)</f>
        <v>0.8905747696906179</v>
      </c>
      <c r="I321" s="33">
        <v>0</v>
      </c>
      <c r="J321" s="34">
        <v>3185662834</v>
      </c>
      <c r="K321" s="97">
        <f aca="true" t="shared" si="46" ref="K321:K358">IF($E321=0,0,$I321/$E321)</f>
        <v>0</v>
      </c>
      <c r="L321" s="97">
        <f aca="true" t="shared" si="47" ref="L321:L358">IF($E321=0,0,$J321/$E321)</f>
        <v>0.10942523030938212</v>
      </c>
    </row>
    <row r="322" spans="1:12" ht="12.75">
      <c r="A322" s="35"/>
      <c r="B322" s="36" t="s">
        <v>60</v>
      </c>
      <c r="C322" s="37"/>
      <c r="D322" s="20">
        <f>D321</f>
        <v>28438211143</v>
      </c>
      <c r="E322" s="20">
        <f>E321</f>
        <v>29112690236</v>
      </c>
      <c r="F322" s="20">
        <f>F321</f>
        <v>25927027402</v>
      </c>
      <c r="G322" s="74">
        <f t="shared" si="44"/>
        <v>0.911696845896085</v>
      </c>
      <c r="H322" s="75">
        <f t="shared" si="45"/>
        <v>0.8905747696906179</v>
      </c>
      <c r="I322" s="38">
        <f>I321</f>
        <v>0</v>
      </c>
      <c r="J322" s="39">
        <f>J321</f>
        <v>3185662834</v>
      </c>
      <c r="K322" s="77">
        <f t="shared" si="46"/>
        <v>0</v>
      </c>
      <c r="L322" s="77">
        <f t="shared" si="47"/>
        <v>0.10942523030938212</v>
      </c>
    </row>
    <row r="323" spans="1:12" ht="12.75">
      <c r="A323" s="31" t="s">
        <v>61</v>
      </c>
      <c r="B323" s="32" t="s">
        <v>611</v>
      </c>
      <c r="C323" s="12" t="s">
        <v>612</v>
      </c>
      <c r="D323" s="13">
        <v>226757050</v>
      </c>
      <c r="E323" s="13">
        <v>234312893</v>
      </c>
      <c r="F323" s="13">
        <v>190859320</v>
      </c>
      <c r="G323" s="72">
        <f t="shared" si="44"/>
        <v>0.8416907875631651</v>
      </c>
      <c r="H323" s="73">
        <f t="shared" si="45"/>
        <v>0.8145489458832298</v>
      </c>
      <c r="I323" s="33">
        <v>0</v>
      </c>
      <c r="J323" s="34">
        <v>43453573</v>
      </c>
      <c r="K323" s="97">
        <f t="shared" si="46"/>
        <v>0</v>
      </c>
      <c r="L323" s="97">
        <f t="shared" si="47"/>
        <v>0.18545105411677026</v>
      </c>
    </row>
    <row r="324" spans="1:12" ht="12.75">
      <c r="A324" s="31" t="s">
        <v>61</v>
      </c>
      <c r="B324" s="32" t="s">
        <v>613</v>
      </c>
      <c r="C324" s="12" t="s">
        <v>614</v>
      </c>
      <c r="D324" s="13">
        <v>187401628</v>
      </c>
      <c r="E324" s="13">
        <v>230361000</v>
      </c>
      <c r="F324" s="13">
        <v>199464112</v>
      </c>
      <c r="G324" s="72">
        <f t="shared" si="44"/>
        <v>1.0643670181990095</v>
      </c>
      <c r="H324" s="73">
        <f t="shared" si="45"/>
        <v>0.8658762203671628</v>
      </c>
      <c r="I324" s="33">
        <v>0</v>
      </c>
      <c r="J324" s="34">
        <v>30896888</v>
      </c>
      <c r="K324" s="97">
        <f t="shared" si="46"/>
        <v>0</v>
      </c>
      <c r="L324" s="97">
        <f t="shared" si="47"/>
        <v>0.13412377963283714</v>
      </c>
    </row>
    <row r="325" spans="1:12" ht="12.75">
      <c r="A325" s="31" t="s">
        <v>61</v>
      </c>
      <c r="B325" s="32" t="s">
        <v>615</v>
      </c>
      <c r="C325" s="12" t="s">
        <v>616</v>
      </c>
      <c r="D325" s="13">
        <v>231555875</v>
      </c>
      <c r="E325" s="13">
        <v>236868629</v>
      </c>
      <c r="F325" s="13">
        <v>222473292</v>
      </c>
      <c r="G325" s="72">
        <f t="shared" si="44"/>
        <v>0.9607758472981953</v>
      </c>
      <c r="H325" s="73">
        <f t="shared" si="45"/>
        <v>0.9392264941931167</v>
      </c>
      <c r="I325" s="33">
        <v>0</v>
      </c>
      <c r="J325" s="34">
        <v>14395337</v>
      </c>
      <c r="K325" s="97">
        <f t="shared" si="46"/>
        <v>0</v>
      </c>
      <c r="L325" s="97">
        <f t="shared" si="47"/>
        <v>0.06077350580688336</v>
      </c>
    </row>
    <row r="326" spans="1:12" ht="12.75">
      <c r="A326" s="31" t="s">
        <v>61</v>
      </c>
      <c r="B326" s="32" t="s">
        <v>617</v>
      </c>
      <c r="C326" s="12" t="s">
        <v>618</v>
      </c>
      <c r="D326" s="13">
        <v>829581356</v>
      </c>
      <c r="E326" s="13">
        <v>819519543</v>
      </c>
      <c r="F326" s="13">
        <v>697493217</v>
      </c>
      <c r="G326" s="72">
        <f t="shared" si="44"/>
        <v>0.8407773534871967</v>
      </c>
      <c r="H326" s="73">
        <f t="shared" si="45"/>
        <v>0.851100163452722</v>
      </c>
      <c r="I326" s="33">
        <v>0</v>
      </c>
      <c r="J326" s="34">
        <v>122026326</v>
      </c>
      <c r="K326" s="97">
        <f t="shared" si="46"/>
        <v>0</v>
      </c>
      <c r="L326" s="97">
        <f t="shared" si="47"/>
        <v>0.14889983654727804</v>
      </c>
    </row>
    <row r="327" spans="1:12" ht="12.75">
      <c r="A327" s="31" t="s">
        <v>61</v>
      </c>
      <c r="B327" s="32" t="s">
        <v>619</v>
      </c>
      <c r="C327" s="12" t="s">
        <v>620</v>
      </c>
      <c r="D327" s="13">
        <v>496231646</v>
      </c>
      <c r="E327" s="13">
        <v>546435846</v>
      </c>
      <c r="F327" s="13">
        <v>446555134</v>
      </c>
      <c r="G327" s="72">
        <f t="shared" si="44"/>
        <v>0.8998924949659498</v>
      </c>
      <c r="H327" s="73">
        <f t="shared" si="45"/>
        <v>0.8172142023054615</v>
      </c>
      <c r="I327" s="33">
        <v>0</v>
      </c>
      <c r="J327" s="34">
        <v>99880712</v>
      </c>
      <c r="K327" s="97">
        <f t="shared" si="46"/>
        <v>0</v>
      </c>
      <c r="L327" s="97">
        <f t="shared" si="47"/>
        <v>0.1827857976945385</v>
      </c>
    </row>
    <row r="328" spans="1:12" ht="12.75">
      <c r="A328" s="31" t="s">
        <v>50</v>
      </c>
      <c r="B328" s="32" t="s">
        <v>621</v>
      </c>
      <c r="C328" s="12" t="s">
        <v>622</v>
      </c>
      <c r="D328" s="13">
        <v>284673250</v>
      </c>
      <c r="E328" s="13">
        <v>312855960</v>
      </c>
      <c r="F328" s="13">
        <v>290622354</v>
      </c>
      <c r="G328" s="72">
        <f t="shared" si="44"/>
        <v>1.0208980085062436</v>
      </c>
      <c r="H328" s="73">
        <f t="shared" si="45"/>
        <v>0.9289334107619366</v>
      </c>
      <c r="I328" s="33">
        <v>0</v>
      </c>
      <c r="J328" s="34">
        <v>22233606</v>
      </c>
      <c r="K328" s="97">
        <f t="shared" si="46"/>
        <v>0</v>
      </c>
      <c r="L328" s="97">
        <f t="shared" si="47"/>
        <v>0.07106658923806342</v>
      </c>
    </row>
    <row r="329" spans="1:12" ht="12.75">
      <c r="A329" s="35"/>
      <c r="B329" s="36" t="s">
        <v>623</v>
      </c>
      <c r="C329" s="37"/>
      <c r="D329" s="20">
        <f>SUM(D323:D328)</f>
        <v>2256200805</v>
      </c>
      <c r="E329" s="20">
        <f>SUM(E323:E328)</f>
        <v>2380353871</v>
      </c>
      <c r="F329" s="20">
        <f>SUM(F323:F328)</f>
        <v>2047467429</v>
      </c>
      <c r="G329" s="74">
        <f t="shared" si="44"/>
        <v>0.9074845751595235</v>
      </c>
      <c r="H329" s="75">
        <f t="shared" si="45"/>
        <v>0.8601525403194977</v>
      </c>
      <c r="I329" s="38">
        <f>SUM(I323:I328)</f>
        <v>0</v>
      </c>
      <c r="J329" s="39">
        <f>SUM(J323:J328)</f>
        <v>332886442</v>
      </c>
      <c r="K329" s="77">
        <f t="shared" si="46"/>
        <v>0</v>
      </c>
      <c r="L329" s="77">
        <f t="shared" si="47"/>
        <v>0.13984745968050227</v>
      </c>
    </row>
    <row r="330" spans="1:12" ht="12.75">
      <c r="A330" s="31" t="s">
        <v>61</v>
      </c>
      <c r="B330" s="32" t="s">
        <v>624</v>
      </c>
      <c r="C330" s="12" t="s">
        <v>625</v>
      </c>
      <c r="D330" s="13">
        <v>396566808</v>
      </c>
      <c r="E330" s="13">
        <v>413756742</v>
      </c>
      <c r="F330" s="13">
        <v>345864768</v>
      </c>
      <c r="G330" s="72">
        <f t="shared" si="44"/>
        <v>0.8721475449352282</v>
      </c>
      <c r="H330" s="73">
        <f t="shared" si="45"/>
        <v>0.8359133106283015</v>
      </c>
      <c r="I330" s="33">
        <v>0</v>
      </c>
      <c r="J330" s="34">
        <v>67891974</v>
      </c>
      <c r="K330" s="97">
        <f t="shared" si="46"/>
        <v>0</v>
      </c>
      <c r="L330" s="97">
        <f t="shared" si="47"/>
        <v>0.1640866893716985</v>
      </c>
    </row>
    <row r="331" spans="1:12" ht="12.75">
      <c r="A331" s="31" t="s">
        <v>61</v>
      </c>
      <c r="B331" s="32" t="s">
        <v>626</v>
      </c>
      <c r="C331" s="12" t="s">
        <v>627</v>
      </c>
      <c r="D331" s="13">
        <v>1559513886</v>
      </c>
      <c r="E331" s="13">
        <v>1744183290</v>
      </c>
      <c r="F331" s="13">
        <v>1379598546</v>
      </c>
      <c r="G331" s="72">
        <f t="shared" si="44"/>
        <v>0.8846337043772883</v>
      </c>
      <c r="H331" s="73">
        <f t="shared" si="45"/>
        <v>0.7909710830906997</v>
      </c>
      <c r="I331" s="33">
        <v>0</v>
      </c>
      <c r="J331" s="34">
        <v>364584744</v>
      </c>
      <c r="K331" s="97">
        <f t="shared" si="46"/>
        <v>0</v>
      </c>
      <c r="L331" s="97">
        <f t="shared" si="47"/>
        <v>0.20902891690930028</v>
      </c>
    </row>
    <row r="332" spans="1:12" ht="12.75">
      <c r="A332" s="31" t="s">
        <v>61</v>
      </c>
      <c r="B332" s="32" t="s">
        <v>628</v>
      </c>
      <c r="C332" s="12" t="s">
        <v>629</v>
      </c>
      <c r="D332" s="13">
        <v>1121211728</v>
      </c>
      <c r="E332" s="13">
        <v>1159838846</v>
      </c>
      <c r="F332" s="13">
        <v>942841011</v>
      </c>
      <c r="G332" s="72">
        <f t="shared" si="44"/>
        <v>0.8409125479643573</v>
      </c>
      <c r="H332" s="73">
        <f t="shared" si="45"/>
        <v>0.8129069087930859</v>
      </c>
      <c r="I332" s="33">
        <v>0</v>
      </c>
      <c r="J332" s="34">
        <v>216997835</v>
      </c>
      <c r="K332" s="97">
        <f t="shared" si="46"/>
        <v>0</v>
      </c>
      <c r="L332" s="97">
        <f t="shared" si="47"/>
        <v>0.1870930912069141</v>
      </c>
    </row>
    <row r="333" spans="1:12" ht="12.75">
      <c r="A333" s="31" t="s">
        <v>61</v>
      </c>
      <c r="B333" s="32" t="s">
        <v>630</v>
      </c>
      <c r="C333" s="12" t="s">
        <v>631</v>
      </c>
      <c r="D333" s="13">
        <v>753803655</v>
      </c>
      <c r="E333" s="13">
        <v>791533790</v>
      </c>
      <c r="F333" s="13">
        <v>714868649</v>
      </c>
      <c r="G333" s="72">
        <f t="shared" si="44"/>
        <v>0.9483486107532869</v>
      </c>
      <c r="H333" s="73">
        <f t="shared" si="45"/>
        <v>0.9031435651028872</v>
      </c>
      <c r="I333" s="33">
        <v>0</v>
      </c>
      <c r="J333" s="34">
        <v>76665141</v>
      </c>
      <c r="K333" s="97">
        <f t="shared" si="46"/>
        <v>0</v>
      </c>
      <c r="L333" s="97">
        <f t="shared" si="47"/>
        <v>0.09685643489711286</v>
      </c>
    </row>
    <row r="334" spans="1:12" ht="12.75">
      <c r="A334" s="31" t="s">
        <v>61</v>
      </c>
      <c r="B334" s="32" t="s">
        <v>632</v>
      </c>
      <c r="C334" s="12" t="s">
        <v>633</v>
      </c>
      <c r="D334" s="13">
        <v>492772090</v>
      </c>
      <c r="E334" s="13">
        <v>511440944</v>
      </c>
      <c r="F334" s="13">
        <v>475727175</v>
      </c>
      <c r="G334" s="72">
        <f t="shared" si="44"/>
        <v>0.9654101452864345</v>
      </c>
      <c r="H334" s="73">
        <f t="shared" si="45"/>
        <v>0.9301702974332067</v>
      </c>
      <c r="I334" s="33">
        <v>0</v>
      </c>
      <c r="J334" s="34">
        <v>35713769</v>
      </c>
      <c r="K334" s="97">
        <f t="shared" si="46"/>
        <v>0</v>
      </c>
      <c r="L334" s="97">
        <f t="shared" si="47"/>
        <v>0.06982970256679333</v>
      </c>
    </row>
    <row r="335" spans="1:12" ht="12.75">
      <c r="A335" s="31" t="s">
        <v>50</v>
      </c>
      <c r="B335" s="32" t="s">
        <v>634</v>
      </c>
      <c r="C335" s="12" t="s">
        <v>635</v>
      </c>
      <c r="D335" s="13">
        <v>366753410</v>
      </c>
      <c r="E335" s="13">
        <v>351483351</v>
      </c>
      <c r="F335" s="13">
        <v>299193039</v>
      </c>
      <c r="G335" s="72">
        <f t="shared" si="44"/>
        <v>0.8157880222572437</v>
      </c>
      <c r="H335" s="73">
        <f t="shared" si="45"/>
        <v>0.8512296191235528</v>
      </c>
      <c r="I335" s="33">
        <v>0</v>
      </c>
      <c r="J335" s="34">
        <v>52290312</v>
      </c>
      <c r="K335" s="97">
        <f t="shared" si="46"/>
        <v>0</v>
      </c>
      <c r="L335" s="97">
        <f t="shared" si="47"/>
        <v>0.14877038087644726</v>
      </c>
    </row>
    <row r="336" spans="1:12" ht="12.75">
      <c r="A336" s="35"/>
      <c r="B336" s="36" t="s">
        <v>636</v>
      </c>
      <c r="C336" s="37"/>
      <c r="D336" s="20">
        <f>SUM(D330:D335)</f>
        <v>4690621577</v>
      </c>
      <c r="E336" s="20">
        <f>SUM(E330:E335)</f>
        <v>4972236963</v>
      </c>
      <c r="F336" s="20">
        <f>SUM(F330:F335)</f>
        <v>4158093188</v>
      </c>
      <c r="G336" s="74">
        <f t="shared" si="44"/>
        <v>0.8864695477436935</v>
      </c>
      <c r="H336" s="75">
        <f t="shared" si="45"/>
        <v>0.8362620725725054</v>
      </c>
      <c r="I336" s="38">
        <f>SUM(I330:I335)</f>
        <v>0</v>
      </c>
      <c r="J336" s="39">
        <f>SUM(J330:J335)</f>
        <v>814143775</v>
      </c>
      <c r="K336" s="77">
        <f t="shared" si="46"/>
        <v>0</v>
      </c>
      <c r="L336" s="77">
        <f t="shared" si="47"/>
        <v>0.16373792742749457</v>
      </c>
    </row>
    <row r="337" spans="1:12" ht="12.75">
      <c r="A337" s="31" t="s">
        <v>61</v>
      </c>
      <c r="B337" s="32" t="s">
        <v>637</v>
      </c>
      <c r="C337" s="12" t="s">
        <v>638</v>
      </c>
      <c r="D337" s="13">
        <v>371591439</v>
      </c>
      <c r="E337" s="13">
        <v>410694401</v>
      </c>
      <c r="F337" s="13">
        <v>350529482</v>
      </c>
      <c r="G337" s="72">
        <f t="shared" si="44"/>
        <v>0.9433195849272512</v>
      </c>
      <c r="H337" s="73">
        <f t="shared" si="45"/>
        <v>0.8535044089875479</v>
      </c>
      <c r="I337" s="33">
        <v>0</v>
      </c>
      <c r="J337" s="34">
        <v>60164919</v>
      </c>
      <c r="K337" s="97">
        <f t="shared" si="46"/>
        <v>0</v>
      </c>
      <c r="L337" s="97">
        <f t="shared" si="47"/>
        <v>0.1464955910124521</v>
      </c>
    </row>
    <row r="338" spans="1:12" ht="12.75">
      <c r="A338" s="31" t="s">
        <v>61</v>
      </c>
      <c r="B338" s="32" t="s">
        <v>639</v>
      </c>
      <c r="C338" s="12" t="s">
        <v>640</v>
      </c>
      <c r="D338" s="13">
        <v>869588449</v>
      </c>
      <c r="E338" s="13">
        <v>933322338</v>
      </c>
      <c r="F338" s="13">
        <v>903162921</v>
      </c>
      <c r="G338" s="72">
        <f t="shared" si="44"/>
        <v>1.0386096112921113</v>
      </c>
      <c r="H338" s="73">
        <f t="shared" si="45"/>
        <v>0.9676859582460781</v>
      </c>
      <c r="I338" s="33">
        <v>0</v>
      </c>
      <c r="J338" s="34">
        <v>30159417</v>
      </c>
      <c r="K338" s="97">
        <f t="shared" si="46"/>
        <v>0</v>
      </c>
      <c r="L338" s="97">
        <f t="shared" si="47"/>
        <v>0.03231404175392189</v>
      </c>
    </row>
    <row r="339" spans="1:12" ht="12.75">
      <c r="A339" s="31" t="s">
        <v>61</v>
      </c>
      <c r="B339" s="32" t="s">
        <v>641</v>
      </c>
      <c r="C339" s="12" t="s">
        <v>642</v>
      </c>
      <c r="D339" s="13">
        <v>226479892</v>
      </c>
      <c r="E339" s="13">
        <v>245688971</v>
      </c>
      <c r="F339" s="13">
        <v>235786315</v>
      </c>
      <c r="G339" s="72">
        <f t="shared" si="44"/>
        <v>1.0410916082563304</v>
      </c>
      <c r="H339" s="73">
        <f t="shared" si="45"/>
        <v>0.9596943405326892</v>
      </c>
      <c r="I339" s="33">
        <v>0</v>
      </c>
      <c r="J339" s="34">
        <v>9902656</v>
      </c>
      <c r="K339" s="97">
        <f t="shared" si="46"/>
        <v>0</v>
      </c>
      <c r="L339" s="97">
        <f t="shared" si="47"/>
        <v>0.04030565946731081</v>
      </c>
    </row>
    <row r="340" spans="1:12" ht="12.75">
      <c r="A340" s="31" t="s">
        <v>61</v>
      </c>
      <c r="B340" s="32" t="s">
        <v>643</v>
      </c>
      <c r="C340" s="12" t="s">
        <v>644</v>
      </c>
      <c r="D340" s="13">
        <v>195679259</v>
      </c>
      <c r="E340" s="13">
        <v>221189354</v>
      </c>
      <c r="F340" s="13">
        <v>172806842</v>
      </c>
      <c r="G340" s="72">
        <f t="shared" si="44"/>
        <v>0.8831127166114218</v>
      </c>
      <c r="H340" s="73">
        <f t="shared" si="45"/>
        <v>0.7812620222219194</v>
      </c>
      <c r="I340" s="33">
        <v>0</v>
      </c>
      <c r="J340" s="34">
        <v>48382512</v>
      </c>
      <c r="K340" s="97">
        <f t="shared" si="46"/>
        <v>0</v>
      </c>
      <c r="L340" s="97">
        <f t="shared" si="47"/>
        <v>0.21873797777808057</v>
      </c>
    </row>
    <row r="341" spans="1:12" ht="12.75">
      <c r="A341" s="31" t="s">
        <v>50</v>
      </c>
      <c r="B341" s="32" t="s">
        <v>645</v>
      </c>
      <c r="C341" s="12" t="s">
        <v>646</v>
      </c>
      <c r="D341" s="13">
        <v>116965770</v>
      </c>
      <c r="E341" s="13">
        <v>127921490</v>
      </c>
      <c r="F341" s="13">
        <v>127267970</v>
      </c>
      <c r="G341" s="72">
        <f t="shared" si="44"/>
        <v>1.0880787601364057</v>
      </c>
      <c r="H341" s="73">
        <f t="shared" si="45"/>
        <v>0.9948912414950764</v>
      </c>
      <c r="I341" s="33">
        <v>0</v>
      </c>
      <c r="J341" s="34">
        <v>653520</v>
      </c>
      <c r="K341" s="97">
        <f t="shared" si="46"/>
        <v>0</v>
      </c>
      <c r="L341" s="97">
        <f t="shared" si="47"/>
        <v>0.005108758504923606</v>
      </c>
    </row>
    <row r="342" spans="1:12" ht="12.75">
      <c r="A342" s="35"/>
      <c r="B342" s="36" t="s">
        <v>647</v>
      </c>
      <c r="C342" s="37"/>
      <c r="D342" s="20">
        <f>SUM(D337:D341)</f>
        <v>1780304809</v>
      </c>
      <c r="E342" s="20">
        <f>SUM(E337:E341)</f>
        <v>1938816554</v>
      </c>
      <c r="F342" s="20">
        <f>SUM(F337:F341)</f>
        <v>1789553530</v>
      </c>
      <c r="G342" s="74">
        <f t="shared" si="44"/>
        <v>1.0051950210734952</v>
      </c>
      <c r="H342" s="75">
        <f t="shared" si="45"/>
        <v>0.9230133332150207</v>
      </c>
      <c r="I342" s="38">
        <f>SUM(I337:I341)</f>
        <v>0</v>
      </c>
      <c r="J342" s="39">
        <f>SUM(J337:J341)</f>
        <v>149263024</v>
      </c>
      <c r="K342" s="77">
        <f t="shared" si="46"/>
        <v>0</v>
      </c>
      <c r="L342" s="77">
        <f t="shared" si="47"/>
        <v>0.0769866667849794</v>
      </c>
    </row>
    <row r="343" spans="1:12" ht="12.75">
      <c r="A343" s="31" t="s">
        <v>61</v>
      </c>
      <c r="B343" s="32" t="s">
        <v>648</v>
      </c>
      <c r="C343" s="12" t="s">
        <v>649</v>
      </c>
      <c r="D343" s="13">
        <v>114156010</v>
      </c>
      <c r="E343" s="13">
        <v>114156010</v>
      </c>
      <c r="F343" s="13">
        <v>92040848</v>
      </c>
      <c r="G343" s="72">
        <f t="shared" si="44"/>
        <v>0.8062724687031371</v>
      </c>
      <c r="H343" s="73">
        <f t="shared" si="45"/>
        <v>0.8062724687031371</v>
      </c>
      <c r="I343" s="33">
        <v>0</v>
      </c>
      <c r="J343" s="34">
        <v>22115162</v>
      </c>
      <c r="K343" s="97">
        <f t="shared" si="46"/>
        <v>0</v>
      </c>
      <c r="L343" s="97">
        <f t="shared" si="47"/>
        <v>0.19372753129686296</v>
      </c>
    </row>
    <row r="344" spans="1:12" ht="12.75">
      <c r="A344" s="31" t="s">
        <v>61</v>
      </c>
      <c r="B344" s="32" t="s">
        <v>650</v>
      </c>
      <c r="C344" s="12" t="s">
        <v>651</v>
      </c>
      <c r="D344" s="13">
        <v>310244128</v>
      </c>
      <c r="E344" s="13">
        <v>338725336</v>
      </c>
      <c r="F344" s="13">
        <v>288652466</v>
      </c>
      <c r="G344" s="72">
        <f t="shared" si="44"/>
        <v>0.9304042847186458</v>
      </c>
      <c r="H344" s="73">
        <f t="shared" si="45"/>
        <v>0.8521726464535856</v>
      </c>
      <c r="I344" s="33">
        <v>0</v>
      </c>
      <c r="J344" s="34">
        <v>50072870</v>
      </c>
      <c r="K344" s="97">
        <f t="shared" si="46"/>
        <v>0</v>
      </c>
      <c r="L344" s="97">
        <f t="shared" si="47"/>
        <v>0.14782735354641438</v>
      </c>
    </row>
    <row r="345" spans="1:12" ht="12.75">
      <c r="A345" s="31" t="s">
        <v>61</v>
      </c>
      <c r="B345" s="32" t="s">
        <v>652</v>
      </c>
      <c r="C345" s="12" t="s">
        <v>653</v>
      </c>
      <c r="D345" s="13">
        <v>781801456</v>
      </c>
      <c r="E345" s="13">
        <v>795791484</v>
      </c>
      <c r="F345" s="13">
        <v>665577387</v>
      </c>
      <c r="G345" s="72">
        <f t="shared" si="44"/>
        <v>0.8513381266969654</v>
      </c>
      <c r="H345" s="73">
        <f t="shared" si="45"/>
        <v>0.8363715877612985</v>
      </c>
      <c r="I345" s="33">
        <v>0</v>
      </c>
      <c r="J345" s="34">
        <v>130214097</v>
      </c>
      <c r="K345" s="97">
        <f t="shared" si="46"/>
        <v>0</v>
      </c>
      <c r="L345" s="97">
        <f t="shared" si="47"/>
        <v>0.16362841223870148</v>
      </c>
    </row>
    <row r="346" spans="1:12" ht="12.75">
      <c r="A346" s="31" t="s">
        <v>61</v>
      </c>
      <c r="B346" s="32" t="s">
        <v>654</v>
      </c>
      <c r="C346" s="12" t="s">
        <v>655</v>
      </c>
      <c r="D346" s="13">
        <v>1215995633</v>
      </c>
      <c r="E346" s="13">
        <v>1278990811</v>
      </c>
      <c r="F346" s="13">
        <v>1127331623</v>
      </c>
      <c r="G346" s="72">
        <f t="shared" si="44"/>
        <v>0.9270852562346332</v>
      </c>
      <c r="H346" s="73">
        <f t="shared" si="45"/>
        <v>0.881422769658976</v>
      </c>
      <c r="I346" s="33">
        <v>0</v>
      </c>
      <c r="J346" s="34">
        <v>151659188</v>
      </c>
      <c r="K346" s="97">
        <f t="shared" si="46"/>
        <v>0</v>
      </c>
      <c r="L346" s="97">
        <f t="shared" si="47"/>
        <v>0.11857723034102392</v>
      </c>
    </row>
    <row r="347" spans="1:12" ht="12.75">
      <c r="A347" s="31" t="s">
        <v>61</v>
      </c>
      <c r="B347" s="32" t="s">
        <v>656</v>
      </c>
      <c r="C347" s="12" t="s">
        <v>657</v>
      </c>
      <c r="D347" s="13">
        <v>474745151</v>
      </c>
      <c r="E347" s="13">
        <v>474745151</v>
      </c>
      <c r="F347" s="13">
        <v>497679858</v>
      </c>
      <c r="G347" s="72">
        <f t="shared" si="44"/>
        <v>1.0483095129074842</v>
      </c>
      <c r="H347" s="73">
        <f t="shared" si="45"/>
        <v>1.0483095129074842</v>
      </c>
      <c r="I347" s="33">
        <v>-22934707</v>
      </c>
      <c r="J347" s="34">
        <v>0</v>
      </c>
      <c r="K347" s="97">
        <f t="shared" si="46"/>
        <v>-0.04830951290748413</v>
      </c>
      <c r="L347" s="97">
        <f t="shared" si="47"/>
        <v>0</v>
      </c>
    </row>
    <row r="348" spans="1:12" ht="12.75">
      <c r="A348" s="31" t="s">
        <v>61</v>
      </c>
      <c r="B348" s="32" t="s">
        <v>658</v>
      </c>
      <c r="C348" s="12" t="s">
        <v>659</v>
      </c>
      <c r="D348" s="13">
        <v>439488195</v>
      </c>
      <c r="E348" s="13">
        <v>504200129</v>
      </c>
      <c r="F348" s="13">
        <v>414240024</v>
      </c>
      <c r="G348" s="72">
        <f t="shared" si="44"/>
        <v>0.9425509688604946</v>
      </c>
      <c r="H348" s="73">
        <f t="shared" si="45"/>
        <v>0.8215785759943747</v>
      </c>
      <c r="I348" s="33">
        <v>0</v>
      </c>
      <c r="J348" s="34">
        <v>89960105</v>
      </c>
      <c r="K348" s="97">
        <f t="shared" si="46"/>
        <v>0</v>
      </c>
      <c r="L348" s="97">
        <f t="shared" si="47"/>
        <v>0.17842142400562536</v>
      </c>
    </row>
    <row r="349" spans="1:12" ht="12.75">
      <c r="A349" s="31" t="s">
        <v>61</v>
      </c>
      <c r="B349" s="32" t="s">
        <v>660</v>
      </c>
      <c r="C349" s="12" t="s">
        <v>661</v>
      </c>
      <c r="D349" s="13">
        <v>540747634</v>
      </c>
      <c r="E349" s="13">
        <v>613351654</v>
      </c>
      <c r="F349" s="13">
        <v>543042871</v>
      </c>
      <c r="G349" s="72">
        <f t="shared" si="44"/>
        <v>1.0042445622609972</v>
      </c>
      <c r="H349" s="73">
        <f t="shared" si="45"/>
        <v>0.8853695387605492</v>
      </c>
      <c r="I349" s="33">
        <v>0</v>
      </c>
      <c r="J349" s="34">
        <v>70308783</v>
      </c>
      <c r="K349" s="97">
        <f t="shared" si="46"/>
        <v>0</v>
      </c>
      <c r="L349" s="97">
        <f t="shared" si="47"/>
        <v>0.11463046123945074</v>
      </c>
    </row>
    <row r="350" spans="1:12" ht="12.75">
      <c r="A350" s="31" t="s">
        <v>50</v>
      </c>
      <c r="B350" s="32" t="s">
        <v>662</v>
      </c>
      <c r="C350" s="12" t="s">
        <v>663</v>
      </c>
      <c r="D350" s="13">
        <v>306313037</v>
      </c>
      <c r="E350" s="13">
        <v>209275867</v>
      </c>
      <c r="F350" s="13">
        <v>169956523</v>
      </c>
      <c r="G350" s="72">
        <f t="shared" si="44"/>
        <v>0.5548458683461128</v>
      </c>
      <c r="H350" s="73">
        <f t="shared" si="45"/>
        <v>0.8121171611249376</v>
      </c>
      <c r="I350" s="33">
        <v>0</v>
      </c>
      <c r="J350" s="34">
        <v>39319344</v>
      </c>
      <c r="K350" s="97">
        <f t="shared" si="46"/>
        <v>0</v>
      </c>
      <c r="L350" s="97">
        <f t="shared" si="47"/>
        <v>0.18788283887506246</v>
      </c>
    </row>
    <row r="351" spans="1:12" ht="12.75">
      <c r="A351" s="35"/>
      <c r="B351" s="36" t="s">
        <v>664</v>
      </c>
      <c r="C351" s="37"/>
      <c r="D351" s="20">
        <f>SUM(D343:D350)</f>
        <v>4183491244</v>
      </c>
      <c r="E351" s="20">
        <f>SUM(E343:E350)</f>
        <v>4329236442</v>
      </c>
      <c r="F351" s="20">
        <f>SUM(F343:F350)</f>
        <v>3798521600</v>
      </c>
      <c r="G351" s="74">
        <f t="shared" si="44"/>
        <v>0.9079788574788756</v>
      </c>
      <c r="H351" s="75">
        <f t="shared" si="45"/>
        <v>0.8774114444636748</v>
      </c>
      <c r="I351" s="38">
        <f>SUM(I343:I350)</f>
        <v>-22934707</v>
      </c>
      <c r="J351" s="39">
        <f>SUM(J343:J350)</f>
        <v>553649549</v>
      </c>
      <c r="K351" s="77">
        <f t="shared" si="46"/>
        <v>-0.00529763326795908</v>
      </c>
      <c r="L351" s="77">
        <f t="shared" si="47"/>
        <v>0.1278861888042843</v>
      </c>
    </row>
    <row r="352" spans="1:12" ht="12.75">
      <c r="A352" s="31" t="s">
        <v>61</v>
      </c>
      <c r="B352" s="32" t="s">
        <v>665</v>
      </c>
      <c r="C352" s="12" t="s">
        <v>666</v>
      </c>
      <c r="D352" s="13">
        <v>50952600</v>
      </c>
      <c r="E352" s="13">
        <v>49749342</v>
      </c>
      <c r="F352" s="13">
        <v>50143331</v>
      </c>
      <c r="G352" s="72">
        <f t="shared" si="44"/>
        <v>0.9841172187484054</v>
      </c>
      <c r="H352" s="73">
        <f t="shared" si="45"/>
        <v>1.0079194816285209</v>
      </c>
      <c r="I352" s="33">
        <v>-393989</v>
      </c>
      <c r="J352" s="34">
        <v>0</v>
      </c>
      <c r="K352" s="97">
        <f t="shared" si="46"/>
        <v>-0.007919481628520835</v>
      </c>
      <c r="L352" s="97">
        <f t="shared" si="47"/>
        <v>0</v>
      </c>
    </row>
    <row r="353" spans="1:12" ht="12.75">
      <c r="A353" s="31" t="s">
        <v>61</v>
      </c>
      <c r="B353" s="32" t="s">
        <v>667</v>
      </c>
      <c r="C353" s="12" t="s">
        <v>668</v>
      </c>
      <c r="D353" s="13">
        <v>52365358</v>
      </c>
      <c r="E353" s="13">
        <v>71028225</v>
      </c>
      <c r="F353" s="13">
        <v>48250275</v>
      </c>
      <c r="G353" s="72">
        <f t="shared" si="44"/>
        <v>0.9214159292102997</v>
      </c>
      <c r="H353" s="73">
        <f t="shared" si="45"/>
        <v>0.6793112878718284</v>
      </c>
      <c r="I353" s="33">
        <v>0</v>
      </c>
      <c r="J353" s="34">
        <v>22777950</v>
      </c>
      <c r="K353" s="97">
        <f t="shared" si="46"/>
        <v>0</v>
      </c>
      <c r="L353" s="97">
        <f t="shared" si="47"/>
        <v>0.32068871212817157</v>
      </c>
    </row>
    <row r="354" spans="1:12" ht="12.75">
      <c r="A354" s="31" t="s">
        <v>61</v>
      </c>
      <c r="B354" s="32" t="s">
        <v>669</v>
      </c>
      <c r="C354" s="12" t="s">
        <v>670</v>
      </c>
      <c r="D354" s="13">
        <v>245644225</v>
      </c>
      <c r="E354" s="13">
        <v>264480687</v>
      </c>
      <c r="F354" s="13">
        <v>220767006</v>
      </c>
      <c r="G354" s="72">
        <f t="shared" si="44"/>
        <v>0.8987266279107519</v>
      </c>
      <c r="H354" s="73">
        <f t="shared" si="45"/>
        <v>0.834718816349717</v>
      </c>
      <c r="I354" s="33">
        <v>0</v>
      </c>
      <c r="J354" s="34">
        <v>43713681</v>
      </c>
      <c r="K354" s="97">
        <f t="shared" si="46"/>
        <v>0</v>
      </c>
      <c r="L354" s="97">
        <f t="shared" si="47"/>
        <v>0.16528118365028294</v>
      </c>
    </row>
    <row r="355" spans="1:12" ht="12.75">
      <c r="A355" s="31" t="s">
        <v>50</v>
      </c>
      <c r="B355" s="32" t="s">
        <v>671</v>
      </c>
      <c r="C355" s="12" t="s">
        <v>672</v>
      </c>
      <c r="D355" s="13">
        <v>56531377</v>
      </c>
      <c r="E355" s="13">
        <v>82801853</v>
      </c>
      <c r="F355" s="13">
        <v>67275272</v>
      </c>
      <c r="G355" s="72">
        <f t="shared" si="44"/>
        <v>1.1900518892366623</v>
      </c>
      <c r="H355" s="73">
        <f t="shared" si="45"/>
        <v>0.8124851022355744</v>
      </c>
      <c r="I355" s="33">
        <v>0</v>
      </c>
      <c r="J355" s="34">
        <v>15526581</v>
      </c>
      <c r="K355" s="97">
        <f t="shared" si="46"/>
        <v>0</v>
      </c>
      <c r="L355" s="97">
        <f t="shared" si="47"/>
        <v>0.18751489776442565</v>
      </c>
    </row>
    <row r="356" spans="1:12" ht="12.75">
      <c r="A356" s="35"/>
      <c r="B356" s="36" t="s">
        <v>673</v>
      </c>
      <c r="C356" s="37"/>
      <c r="D356" s="20">
        <f>SUM(D352:D355)</f>
        <v>405493560</v>
      </c>
      <c r="E356" s="20">
        <f>SUM(E352:E355)</f>
        <v>468060107</v>
      </c>
      <c r="F356" s="20">
        <f>SUM(F352:F355)</f>
        <v>386435884</v>
      </c>
      <c r="G356" s="74">
        <f t="shared" si="44"/>
        <v>0.9530012856431062</v>
      </c>
      <c r="H356" s="75">
        <f t="shared" si="45"/>
        <v>0.825611664443772</v>
      </c>
      <c r="I356" s="38">
        <f>SUM(I352:I355)</f>
        <v>-393989</v>
      </c>
      <c r="J356" s="39">
        <f>SUM(J352:J355)</f>
        <v>82018212</v>
      </c>
      <c r="K356" s="77">
        <f t="shared" si="46"/>
        <v>-0.000841748728652066</v>
      </c>
      <c r="L356" s="77">
        <f t="shared" si="47"/>
        <v>0.1752300842848801</v>
      </c>
    </row>
    <row r="357" spans="1:12" ht="12.75">
      <c r="A357" s="43"/>
      <c r="B357" s="44" t="s">
        <v>674</v>
      </c>
      <c r="C357" s="45"/>
      <c r="D357" s="46">
        <f>SUM(D321,D323:D328,D330:D335,D337:D341,D343:D350,D352:D355)</f>
        <v>41754323138</v>
      </c>
      <c r="E357" s="46">
        <f>SUM(E321,E323:E328,E330:E335,E337:E341,E343:E350,E352:E355)</f>
        <v>43201394173</v>
      </c>
      <c r="F357" s="46">
        <f>SUM(F321,F323:F328,F330:F335,F337:F341,F343:F350,F352:F355)</f>
        <v>38107099033</v>
      </c>
      <c r="G357" s="92">
        <f t="shared" si="44"/>
        <v>0.9126503836992937</v>
      </c>
      <c r="H357" s="93">
        <f t="shared" si="45"/>
        <v>0.8820803069549124</v>
      </c>
      <c r="I357" s="38">
        <f>SUM(I321,I323:I328,I330:I335,I337:I341,I343:I350,I352:I355)</f>
        <v>-23328696</v>
      </c>
      <c r="J357" s="39">
        <f>SUM(J321,J323:J328,J330:J335,J337:J341,J343:J350,J352:J355)</f>
        <v>5117623836</v>
      </c>
      <c r="K357" s="98">
        <f t="shared" si="46"/>
        <v>-0.0005399986839910821</v>
      </c>
      <c r="L357" s="98">
        <f t="shared" si="47"/>
        <v>0.11845969172907878</v>
      </c>
    </row>
    <row r="358" spans="1:12" ht="12.75">
      <c r="A358" s="35"/>
      <c r="B358" s="36" t="s">
        <v>675</v>
      </c>
      <c r="C358" s="37"/>
      <c r="D358" s="18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274309883773</v>
      </c>
      <c r="E358" s="18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281614686650</v>
      </c>
      <c r="F358" s="18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252521869529</v>
      </c>
      <c r="G358" s="74">
        <f t="shared" si="44"/>
        <v>0.920571530473797</v>
      </c>
      <c r="H358" s="75">
        <f t="shared" si="45"/>
        <v>0.8966928271139584</v>
      </c>
      <c r="I358" s="38">
        <f>SUM(SUM(I6:I7,I9:I18,I20:I27,I29:I37,I39:I43,I45:I50,I52:I56,I61,I63:I67,I69:I74,I76:I82,I84:I88,I93:I95,I97:I100,I102:I106,I111,I113:I119,I121:I128,I130:I135,I137:I141,I143:I146,I148:I153,I155:I160,I162:I168,I170:I174,I176:I181,I186:I191,I193:I197,I199:I204,I206:I212),SUM(I214:I219,I224:I231,I233:I239,I241:I246,I251:I256,I258:I263,I265:I270,I272:I276,I281:I284,I286:I292,I294:I302,I304:I310,I312:I316,I321,I323:I328,I330:I335,I337:I341,I343:I350,I352:I355))</f>
        <v>-1993401810</v>
      </c>
      <c r="J358" s="39">
        <f>SUM(SUM(J6:J7,J9:J18,J20:J27,J29:J37,J39:J43,J45:J50,J52:J56,J61,J63:J67,J69:J74,J76:J82,J84:J88,J93:J95,J97:J100,J102:J106,J111,J113:J119,J121:J128,J130:J135,J137:J141,J143:J146,J148:J153,J155:J160,J162:J168,J170:J174,J176:J181,J186:J191,J193:J197,J199:J204,J206:J212),SUM(J214:J219,J224:J231,J233:J239,J241:J246,J251:J256,J258:J263,J265:J270,J272:J276,J281:J284,J286:J292,J294:J302,J304:J310,J312:J316,J321,J323:J328,J330:J335,J337:J341,J343:J350,J352:J355))</f>
        <v>31086218931</v>
      </c>
      <c r="K358" s="77">
        <f t="shared" si="46"/>
        <v>-0.007078472482074294</v>
      </c>
      <c r="L358" s="77">
        <f t="shared" si="47"/>
        <v>0.11038564536811596</v>
      </c>
    </row>
    <row r="359" spans="1:38" ht="11.25">
      <c r="A359" s="1"/>
      <c r="B359" s="78" t="s">
        <v>677</v>
      </c>
      <c r="C359" s="69"/>
      <c r="D359" s="23"/>
      <c r="E359" s="23"/>
      <c r="F359" s="23"/>
      <c r="G359" s="69"/>
      <c r="H359" s="69"/>
      <c r="I359" s="23"/>
      <c r="J359" s="23"/>
      <c r="K359" s="69"/>
      <c r="L359" s="69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</sheetData>
  <sheetProtection/>
  <mergeCells count="11">
    <mergeCell ref="H2:H3"/>
    <mergeCell ref="I2:I3"/>
    <mergeCell ref="J2:J3"/>
    <mergeCell ref="K2:K3"/>
    <mergeCell ref="L2:L3"/>
    <mergeCell ref="B2:B3"/>
    <mergeCell ref="C2:C3"/>
    <mergeCell ref="D2:D3"/>
    <mergeCell ref="E2:E3"/>
    <mergeCell ref="F2:F3"/>
    <mergeCell ref="G2:G3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8" max="11" man="1"/>
    <brk id="108" max="11" man="1"/>
    <brk id="169" max="11" man="1"/>
    <brk id="221" max="11" man="1"/>
    <brk id="278" max="11" man="1"/>
    <brk id="31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79"/>
  <sheetViews>
    <sheetView showGridLines="0" zoomScalePageLayoutView="0" workbookViewId="0" topLeftCell="A1">
      <selection activeCell="I16" sqref="I16"/>
    </sheetView>
  </sheetViews>
  <sheetFormatPr defaultColWidth="9.140625" defaultRowHeight="12.75"/>
  <cols>
    <col min="1" max="1" width="1.1484375" style="4" customWidth="1"/>
    <col min="2" max="2" width="21.7109375" style="4" customWidth="1"/>
    <col min="3" max="3" width="5.57421875" style="70" hidden="1" customWidth="1"/>
    <col min="4" max="6" width="10.7109375" style="4" customWidth="1"/>
    <col min="7" max="8" width="10.7109375" style="70" customWidth="1"/>
    <col min="9" max="10" width="10.7109375" style="4" customWidth="1"/>
    <col min="11" max="12" width="10.7109375" style="70" customWidth="1"/>
    <col min="13" max="16384" width="9.140625" style="4" customWidth="1"/>
  </cols>
  <sheetData>
    <row r="1" spans="1:12" ht="15.75" customHeight="1">
      <c r="A1" s="62"/>
      <c r="B1" s="136" t="s">
        <v>679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30" customHeight="1">
      <c r="A2" s="5"/>
      <c r="B2" s="138" t="s">
        <v>0</v>
      </c>
      <c r="C2" s="140" t="s">
        <v>1</v>
      </c>
      <c r="D2" s="142" t="s">
        <v>2</v>
      </c>
      <c r="E2" s="142" t="s">
        <v>3</v>
      </c>
      <c r="F2" s="144" t="s">
        <v>4</v>
      </c>
      <c r="G2" s="146" t="s">
        <v>5</v>
      </c>
      <c r="H2" s="142" t="s">
        <v>6</v>
      </c>
      <c r="I2" s="142" t="s">
        <v>7</v>
      </c>
      <c r="J2" s="142" t="s">
        <v>8</v>
      </c>
      <c r="K2" s="142" t="s">
        <v>9</v>
      </c>
      <c r="L2" s="142" t="s">
        <v>10</v>
      </c>
    </row>
    <row r="3" spans="1:12" ht="30" customHeight="1">
      <c r="A3" s="5"/>
      <c r="B3" s="139"/>
      <c r="C3" s="141"/>
      <c r="D3" s="143"/>
      <c r="E3" s="143"/>
      <c r="F3" s="145"/>
      <c r="G3" s="147"/>
      <c r="H3" s="143"/>
      <c r="I3" s="143"/>
      <c r="J3" s="143"/>
      <c r="K3" s="143"/>
      <c r="L3" s="143"/>
    </row>
    <row r="4" spans="1:12" ht="12.75">
      <c r="A4" s="5"/>
      <c r="B4" s="8" t="s">
        <v>11</v>
      </c>
      <c r="C4" s="65"/>
      <c r="D4" s="9"/>
      <c r="E4" s="9"/>
      <c r="F4" s="10"/>
      <c r="G4" s="71"/>
      <c r="H4" s="65"/>
      <c r="I4" s="9"/>
      <c r="J4" s="9"/>
      <c r="K4" s="65"/>
      <c r="L4" s="65"/>
    </row>
    <row r="5" spans="1:12" ht="12.75">
      <c r="A5" s="1"/>
      <c r="B5" s="11" t="s">
        <v>12</v>
      </c>
      <c r="C5" s="66" t="s">
        <v>13</v>
      </c>
      <c r="D5" s="13">
        <v>6235935522</v>
      </c>
      <c r="E5" s="13">
        <v>7014016056</v>
      </c>
      <c r="F5" s="14">
        <v>6203618354</v>
      </c>
      <c r="G5" s="72">
        <f>IF($D5=0,0,$F5/$D5)</f>
        <v>0.9948175910597556</v>
      </c>
      <c r="H5" s="73">
        <f>IF($E5=0,0,$F5/$E5)</f>
        <v>0.8844602442409921</v>
      </c>
      <c r="I5" s="13">
        <v>-719997679</v>
      </c>
      <c r="J5" s="13">
        <v>1530395381</v>
      </c>
      <c r="K5" s="73">
        <f>IF($E5=0,0,$I5/$E5)</f>
        <v>-0.10265127328644941</v>
      </c>
      <c r="L5" s="73">
        <f>IF($E5=0,0,$J5/$E5)</f>
        <v>0.2181910290454573</v>
      </c>
    </row>
    <row r="6" spans="1:12" ht="12.75">
      <c r="A6" s="1"/>
      <c r="B6" s="11" t="s">
        <v>14</v>
      </c>
      <c r="C6" s="66" t="s">
        <v>15</v>
      </c>
      <c r="D6" s="13">
        <v>2798317650</v>
      </c>
      <c r="E6" s="13">
        <v>2961738590</v>
      </c>
      <c r="F6" s="14">
        <v>2194233365</v>
      </c>
      <c r="G6" s="72">
        <f>IF($D6=0,0,$F6/$D6)</f>
        <v>0.784125906864076</v>
      </c>
      <c r="H6" s="73">
        <f>IF($E6=0,0,$F6/$E6)</f>
        <v>0.7408599031692396</v>
      </c>
      <c r="I6" s="13">
        <v>-29233070</v>
      </c>
      <c r="J6" s="13">
        <v>796738295</v>
      </c>
      <c r="K6" s="73">
        <f>IF($E6=0,0,$I6/$E6)</f>
        <v>-0.009870239763462716</v>
      </c>
      <c r="L6" s="73">
        <f>IF($E6=0,0,$J6/$E6)</f>
        <v>0.2690103365942232</v>
      </c>
    </row>
    <row r="7" spans="1:12" ht="12.75">
      <c r="A7" s="1"/>
      <c r="B7" s="11" t="s">
        <v>16</v>
      </c>
      <c r="C7" s="66" t="s">
        <v>17</v>
      </c>
      <c r="D7" s="13">
        <v>20322740497</v>
      </c>
      <c r="E7" s="13">
        <v>20548774130</v>
      </c>
      <c r="F7" s="14">
        <v>17583473305</v>
      </c>
      <c r="G7" s="72">
        <f aca="true" t="shared" si="0" ref="G7:G14">IF($D7=0,0,$F7/$D7)</f>
        <v>0.8652117221885324</v>
      </c>
      <c r="H7" s="73">
        <f aca="true" t="shared" si="1" ref="H7:H14">IF($E7=0,0,$F7/$E7)</f>
        <v>0.8556945146099574</v>
      </c>
      <c r="I7" s="13">
        <v>-13167151</v>
      </c>
      <c r="J7" s="13">
        <v>2978467976</v>
      </c>
      <c r="K7" s="73">
        <f aca="true" t="shared" si="2" ref="K7:K14">IF($E7=0,0,$I7/$E7)</f>
        <v>-0.0006407754991465274</v>
      </c>
      <c r="L7" s="73">
        <f aca="true" t="shared" si="3" ref="L7:L14">IF($E7=0,0,$J7/$E7)</f>
        <v>0.1449462608891891</v>
      </c>
    </row>
    <row r="8" spans="1:12" ht="12.75">
      <c r="A8" s="1"/>
      <c r="B8" s="11" t="s">
        <v>18</v>
      </c>
      <c r="C8" s="66" t="s">
        <v>19</v>
      </c>
      <c r="D8" s="13">
        <v>12159417548</v>
      </c>
      <c r="E8" s="13">
        <v>13021744355</v>
      </c>
      <c r="F8" s="14">
        <v>11600911020</v>
      </c>
      <c r="G8" s="72">
        <f t="shared" si="0"/>
        <v>0.954067986743998</v>
      </c>
      <c r="H8" s="73">
        <f t="shared" si="1"/>
        <v>0.8908876340784222</v>
      </c>
      <c r="I8" s="13">
        <v>-321530793</v>
      </c>
      <c r="J8" s="13">
        <v>1742364128</v>
      </c>
      <c r="K8" s="73">
        <f t="shared" si="2"/>
        <v>-0.024691837301854327</v>
      </c>
      <c r="L8" s="73">
        <f t="shared" si="3"/>
        <v>0.13380420322343212</v>
      </c>
    </row>
    <row r="9" spans="1:12" ht="12.75">
      <c r="A9" s="1"/>
      <c r="B9" s="11" t="s">
        <v>20</v>
      </c>
      <c r="C9" s="66" t="s">
        <v>21</v>
      </c>
      <c r="D9" s="13">
        <v>5517700344</v>
      </c>
      <c r="E9" s="13">
        <v>6068104689</v>
      </c>
      <c r="F9" s="14">
        <v>3213643790</v>
      </c>
      <c r="G9" s="72">
        <f t="shared" si="0"/>
        <v>0.5824244865878856</v>
      </c>
      <c r="H9" s="73">
        <f t="shared" si="1"/>
        <v>0.5295959701923989</v>
      </c>
      <c r="I9" s="13">
        <v>-11572463</v>
      </c>
      <c r="J9" s="13">
        <v>2866033362</v>
      </c>
      <c r="K9" s="73">
        <f t="shared" si="2"/>
        <v>-0.001907096794321638</v>
      </c>
      <c r="L9" s="73">
        <f t="shared" si="3"/>
        <v>0.47231112660192276</v>
      </c>
    </row>
    <row r="10" spans="1:12" ht="12.75">
      <c r="A10" s="1"/>
      <c r="B10" s="11" t="s">
        <v>22</v>
      </c>
      <c r="C10" s="66" t="s">
        <v>23</v>
      </c>
      <c r="D10" s="13">
        <v>2689338740</v>
      </c>
      <c r="E10" s="13">
        <v>2980812332</v>
      </c>
      <c r="F10" s="14">
        <v>2103518800</v>
      </c>
      <c r="G10" s="72">
        <f t="shared" si="0"/>
        <v>0.7821695232040572</v>
      </c>
      <c r="H10" s="73">
        <f t="shared" si="1"/>
        <v>0.7056864256156063</v>
      </c>
      <c r="I10" s="13">
        <v>-44255040</v>
      </c>
      <c r="J10" s="13">
        <v>921548572</v>
      </c>
      <c r="K10" s="73">
        <f t="shared" si="2"/>
        <v>-0.01484663745010298</v>
      </c>
      <c r="L10" s="73">
        <f t="shared" si="3"/>
        <v>0.30916021183449666</v>
      </c>
    </row>
    <row r="11" spans="1:12" ht="12.75">
      <c r="A11" s="1"/>
      <c r="B11" s="11" t="s">
        <v>24</v>
      </c>
      <c r="C11" s="66" t="s">
        <v>25</v>
      </c>
      <c r="D11" s="13">
        <v>3114416458</v>
      </c>
      <c r="E11" s="13">
        <v>3277053892</v>
      </c>
      <c r="F11" s="14">
        <v>2523221184</v>
      </c>
      <c r="G11" s="72">
        <f t="shared" si="0"/>
        <v>0.8101746243726021</v>
      </c>
      <c r="H11" s="73">
        <f t="shared" si="1"/>
        <v>0.7699663378010752</v>
      </c>
      <c r="I11" s="13">
        <v>-43265867</v>
      </c>
      <c r="J11" s="13">
        <v>797098575</v>
      </c>
      <c r="K11" s="73">
        <f t="shared" si="2"/>
        <v>-0.0132026717978674</v>
      </c>
      <c r="L11" s="73">
        <f t="shared" si="3"/>
        <v>0.24323633399679226</v>
      </c>
    </row>
    <row r="12" spans="1:12" ht="12.75">
      <c r="A12" s="1"/>
      <c r="B12" s="11" t="s">
        <v>26</v>
      </c>
      <c r="C12" s="66" t="s">
        <v>27</v>
      </c>
      <c r="D12" s="13">
        <v>1327216653</v>
      </c>
      <c r="E12" s="13">
        <v>1273283630</v>
      </c>
      <c r="F12" s="14">
        <v>910659691</v>
      </c>
      <c r="G12" s="72">
        <f t="shared" si="0"/>
        <v>0.6861424537897205</v>
      </c>
      <c r="H12" s="73">
        <f t="shared" si="1"/>
        <v>0.7152056851622289</v>
      </c>
      <c r="I12" s="13">
        <v>-27576690</v>
      </c>
      <c r="J12" s="13">
        <v>390200629</v>
      </c>
      <c r="K12" s="73">
        <f t="shared" si="2"/>
        <v>-0.02165793178382416</v>
      </c>
      <c r="L12" s="73">
        <f t="shared" si="3"/>
        <v>0.3064522466215952</v>
      </c>
    </row>
    <row r="13" spans="1:12" ht="12.75">
      <c r="A13" s="1"/>
      <c r="B13" s="11" t="s">
        <v>28</v>
      </c>
      <c r="C13" s="66" t="s">
        <v>29</v>
      </c>
      <c r="D13" s="13">
        <v>8373446719</v>
      </c>
      <c r="E13" s="13">
        <v>8571461998</v>
      </c>
      <c r="F13" s="14">
        <v>6907479865</v>
      </c>
      <c r="G13" s="72">
        <f t="shared" si="0"/>
        <v>0.8249267114014582</v>
      </c>
      <c r="H13" s="73">
        <f t="shared" si="1"/>
        <v>0.8058695082136208</v>
      </c>
      <c r="I13" s="15">
        <v>-22423548</v>
      </c>
      <c r="J13" s="15">
        <v>1686405681</v>
      </c>
      <c r="K13" s="73">
        <f t="shared" si="2"/>
        <v>-0.0026160703979358647</v>
      </c>
      <c r="L13" s="73">
        <f t="shared" si="3"/>
        <v>0.19674656218431502</v>
      </c>
    </row>
    <row r="14" spans="1:12" ht="12.75">
      <c r="A14" s="16"/>
      <c r="B14" s="17" t="s">
        <v>675</v>
      </c>
      <c r="C14" s="67"/>
      <c r="D14" s="18">
        <f>SUM(D5:D13)</f>
        <v>62538530131</v>
      </c>
      <c r="E14" s="18">
        <f>SUM(E5:E13)</f>
        <v>65716989672</v>
      </c>
      <c r="F14" s="19">
        <f>SUM(F5:F13)</f>
        <v>53240759374</v>
      </c>
      <c r="G14" s="74">
        <f t="shared" si="0"/>
        <v>0.8513273219321932</v>
      </c>
      <c r="H14" s="75">
        <f t="shared" si="1"/>
        <v>0.8101521332570146</v>
      </c>
      <c r="I14" s="20">
        <f>SUM(I5:I13)</f>
        <v>-1233022301</v>
      </c>
      <c r="J14" s="20">
        <f>SUM(J5:J13)</f>
        <v>13709252599</v>
      </c>
      <c r="K14" s="75">
        <f t="shared" si="2"/>
        <v>-0.01876261081273102</v>
      </c>
      <c r="L14" s="75">
        <f t="shared" si="3"/>
        <v>0.20861047755571635</v>
      </c>
    </row>
    <row r="15" spans="1:12" ht="12.75">
      <c r="A15" s="1"/>
      <c r="B15" s="21"/>
      <c r="C15" s="68"/>
      <c r="D15" s="22"/>
      <c r="E15" s="22"/>
      <c r="F15" s="22"/>
      <c r="G15" s="76"/>
      <c r="H15" s="77" t="s">
        <v>676</v>
      </c>
      <c r="I15" s="135">
        <f>SUM(I5:J13)</f>
        <v>12476230298</v>
      </c>
      <c r="J15" s="135"/>
      <c r="K15" s="74"/>
      <c r="L15" s="77"/>
    </row>
    <row r="16" spans="1:38" ht="11.25">
      <c r="A16" s="1"/>
      <c r="B16" s="78" t="s">
        <v>677</v>
      </c>
      <c r="C16" s="69"/>
      <c r="D16" s="23"/>
      <c r="E16" s="23"/>
      <c r="F16" s="23"/>
      <c r="G16" s="69"/>
      <c r="H16" s="69"/>
      <c r="I16" s="23"/>
      <c r="J16" s="23"/>
      <c r="K16" s="69"/>
      <c r="L16" s="6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1.25">
      <c r="A17" s="1"/>
      <c r="B17" s="1"/>
      <c r="C17" s="69"/>
      <c r="D17" s="23"/>
      <c r="E17" s="23"/>
      <c r="F17" s="23"/>
      <c r="G17" s="69"/>
      <c r="H17" s="69"/>
      <c r="I17" s="23"/>
      <c r="J17" s="23"/>
      <c r="K17" s="69"/>
      <c r="L17" s="6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1.25" hidden="1">
      <c r="A18" s="1"/>
      <c r="B18" s="1"/>
      <c r="C18" s="69"/>
      <c r="D18" s="1"/>
      <c r="E18" s="1"/>
      <c r="F18" s="1"/>
      <c r="G18" s="69"/>
      <c r="H18" s="69"/>
      <c r="I18" s="1"/>
      <c r="J18" s="1"/>
      <c r="K18" s="69"/>
      <c r="L18" s="6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1.25" hidden="1">
      <c r="A19" s="1"/>
      <c r="B19" s="1"/>
      <c r="C19" s="69"/>
      <c r="D19" s="1"/>
      <c r="E19" s="1"/>
      <c r="F19" s="1"/>
      <c r="G19" s="69"/>
      <c r="H19" s="69"/>
      <c r="I19" s="1"/>
      <c r="J19" s="1"/>
      <c r="K19" s="69"/>
      <c r="L19" s="6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1.25" hidden="1">
      <c r="A20" s="1"/>
      <c r="B20" s="1"/>
      <c r="C20" s="69"/>
      <c r="D20" s="1"/>
      <c r="E20" s="1"/>
      <c r="F20" s="1"/>
      <c r="G20" s="69"/>
      <c r="H20" s="69"/>
      <c r="I20" s="1"/>
      <c r="J20" s="1"/>
      <c r="K20" s="69"/>
      <c r="L20" s="6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1.25" hidden="1">
      <c r="A21" s="1"/>
      <c r="B21" s="1"/>
      <c r="C21" s="69"/>
      <c r="D21" s="1"/>
      <c r="E21" s="1"/>
      <c r="F21" s="1"/>
      <c r="G21" s="69"/>
      <c r="H21" s="69"/>
      <c r="I21" s="1"/>
      <c r="J21" s="1"/>
      <c r="K21" s="69"/>
      <c r="L21" s="6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1.25" hidden="1">
      <c r="A22" s="1"/>
      <c r="B22" s="1"/>
      <c r="C22" s="69"/>
      <c r="D22" s="1"/>
      <c r="E22" s="1"/>
      <c r="F22" s="1"/>
      <c r="G22" s="69"/>
      <c r="H22" s="69"/>
      <c r="I22" s="1"/>
      <c r="J22" s="1"/>
      <c r="K22" s="69"/>
      <c r="L22" s="6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1.25" hidden="1">
      <c r="A23" s="1"/>
      <c r="B23" s="1"/>
      <c r="C23" s="69"/>
      <c r="D23" s="1"/>
      <c r="E23" s="1"/>
      <c r="F23" s="1"/>
      <c r="G23" s="69"/>
      <c r="H23" s="69"/>
      <c r="I23" s="1"/>
      <c r="J23" s="1"/>
      <c r="K23" s="69"/>
      <c r="L23" s="6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3.5" hidden="1">
      <c r="A24" s="1"/>
      <c r="B24" s="159" t="s">
        <v>688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42" customHeight="1" hidden="1">
      <c r="A25" s="1"/>
      <c r="B25" s="160" t="s">
        <v>0</v>
      </c>
      <c r="C25" s="148" t="s">
        <v>1</v>
      </c>
      <c r="D25" s="149" t="s">
        <v>2</v>
      </c>
      <c r="E25" s="150" t="s">
        <v>3</v>
      </c>
      <c r="F25" s="150" t="s">
        <v>4</v>
      </c>
      <c r="G25" s="150" t="s">
        <v>5</v>
      </c>
      <c r="H25" s="152" t="s">
        <v>6</v>
      </c>
      <c r="I25" s="153" t="s">
        <v>7</v>
      </c>
      <c r="J25" s="153" t="s">
        <v>8</v>
      </c>
      <c r="K25" s="155" t="s">
        <v>9</v>
      </c>
      <c r="L25" s="157" t="s">
        <v>10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24.75" customHeight="1" hidden="1">
      <c r="A26" s="1"/>
      <c r="B26" s="161"/>
      <c r="C26" s="141"/>
      <c r="D26" s="147"/>
      <c r="E26" s="151"/>
      <c r="F26" s="151"/>
      <c r="G26" s="151"/>
      <c r="H26" s="145"/>
      <c r="I26" s="154"/>
      <c r="J26" s="154"/>
      <c r="K26" s="156"/>
      <c r="L26" s="15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6.5" customHeight="1" hidden="1">
      <c r="A27" s="1"/>
      <c r="B27" s="121" t="s">
        <v>692</v>
      </c>
      <c r="C27" s="109"/>
      <c r="D27" s="110">
        <v>274309883773</v>
      </c>
      <c r="E27" s="111">
        <v>281614686650</v>
      </c>
      <c r="F27" s="111">
        <v>252521869529</v>
      </c>
      <c r="G27" s="112">
        <v>0.920571530473797</v>
      </c>
      <c r="H27" s="115">
        <v>0.8966928271139584</v>
      </c>
      <c r="I27" s="113">
        <v>-1993401810</v>
      </c>
      <c r="J27" s="114">
        <v>31086218931</v>
      </c>
      <c r="K27" s="119">
        <v>-0.007078472482074294</v>
      </c>
      <c r="L27" s="122">
        <v>0.11038564536811596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8" customHeight="1" hidden="1">
      <c r="A28" s="1"/>
      <c r="B28" s="123" t="s">
        <v>693</v>
      </c>
      <c r="C28" s="116"/>
      <c r="D28" s="117">
        <v>62538530131</v>
      </c>
      <c r="E28" s="111">
        <v>65716989672</v>
      </c>
      <c r="F28" s="111">
        <v>53240759374</v>
      </c>
      <c r="G28" s="112">
        <v>0.8513273219321932</v>
      </c>
      <c r="H28" s="97">
        <v>0.8101521332570146</v>
      </c>
      <c r="I28" s="118">
        <v>-1233022301</v>
      </c>
      <c r="J28" s="13">
        <v>13709252599</v>
      </c>
      <c r="K28" s="72">
        <v>-0.01876261081273102</v>
      </c>
      <c r="L28" s="112">
        <v>0.20861047755571635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" customHeight="1" hidden="1">
      <c r="A29" s="1"/>
      <c r="B29" s="101" t="s">
        <v>690</v>
      </c>
      <c r="C29" s="68"/>
      <c r="D29" s="108">
        <v>336848413904</v>
      </c>
      <c r="E29" s="99">
        <v>347331676322</v>
      </c>
      <c r="F29" s="99">
        <v>305762628903</v>
      </c>
      <c r="G29" s="100">
        <v>0.9077158041484521</v>
      </c>
      <c r="H29" s="103">
        <v>0.8803188702533924</v>
      </c>
      <c r="I29" s="102">
        <v>-1914574058</v>
      </c>
      <c r="J29" s="107">
        <v>43483621477</v>
      </c>
      <c r="K29" s="120">
        <v>-0.005512235677073865</v>
      </c>
      <c r="L29" s="100">
        <v>0.12519336542368148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2.75" hidden="1">
      <c r="A30" s="1"/>
      <c r="B30" s="133" t="s">
        <v>689</v>
      </c>
      <c r="C30" s="106"/>
      <c r="D30" s="104"/>
      <c r="E30" s="105"/>
      <c r="F30" s="105"/>
      <c r="G30" s="106"/>
      <c r="H30" s="96"/>
      <c r="I30" s="9"/>
      <c r="J30" s="9"/>
      <c r="K30" s="71"/>
      <c r="L30" s="10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4.25" customHeight="1" hidden="1">
      <c r="A31" s="1"/>
      <c r="B31" s="126" t="s">
        <v>691</v>
      </c>
      <c r="C31" s="127"/>
      <c r="D31" s="128">
        <v>33273160200</v>
      </c>
      <c r="E31" s="129">
        <v>25506780000</v>
      </c>
      <c r="F31" s="129">
        <v>22843227201</v>
      </c>
      <c r="G31" s="130">
        <v>0.686536146963281</v>
      </c>
      <c r="H31" s="130">
        <v>0.8955747138995984</v>
      </c>
      <c r="I31" s="131">
        <v>-927912585</v>
      </c>
      <c r="J31" s="131">
        <v>3591465384</v>
      </c>
      <c r="K31" s="132">
        <v>0.03637905627444938</v>
      </c>
      <c r="L31" s="130">
        <v>0.14080434237485093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1.25" hidden="1">
      <c r="A32" s="1"/>
      <c r="B32" s="124" t="s">
        <v>677</v>
      </c>
      <c r="C32" s="106"/>
      <c r="D32" s="125"/>
      <c r="E32" s="125"/>
      <c r="F32" s="105"/>
      <c r="G32" s="106"/>
      <c r="H32" s="106"/>
      <c r="I32" s="105"/>
      <c r="J32" s="105"/>
      <c r="K32" s="106"/>
      <c r="L32" s="10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1.25">
      <c r="A33" s="1"/>
      <c r="B33" s="1"/>
      <c r="C33" s="69"/>
      <c r="D33" s="1"/>
      <c r="E33" s="1"/>
      <c r="F33" s="1"/>
      <c r="G33" s="69"/>
      <c r="H33" s="69"/>
      <c r="I33" s="1"/>
      <c r="J33" s="1"/>
      <c r="K33" s="69"/>
      <c r="L33" s="6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.75" hidden="1">
      <c r="A34" s="1"/>
      <c r="B34" s="1"/>
      <c r="C34" s="69"/>
      <c r="D34" s="128">
        <v>33273160200</v>
      </c>
      <c r="E34" s="128">
        <v>25506780000</v>
      </c>
      <c r="F34" s="128">
        <v>22843227201</v>
      </c>
      <c r="G34" s="134">
        <f>0.686536146963281</f>
        <v>0.686536146963281</v>
      </c>
      <c r="H34" s="134">
        <v>0.8955747138995984</v>
      </c>
      <c r="I34" s="128">
        <v>-927912585</v>
      </c>
      <c r="J34" s="128">
        <v>3591465384</v>
      </c>
      <c r="K34" s="134">
        <v>0.03637905627444938</v>
      </c>
      <c r="L34" s="134">
        <v>0.14080434237485093</v>
      </c>
      <c r="M34" s="12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1.25">
      <c r="A35" s="1"/>
      <c r="B35" s="1"/>
      <c r="C35" s="69"/>
      <c r="D35" s="1"/>
      <c r="E35" s="1"/>
      <c r="F35" s="1"/>
      <c r="G35" s="69"/>
      <c r="H35" s="69"/>
      <c r="I35" s="1"/>
      <c r="J35" s="1"/>
      <c r="K35" s="69"/>
      <c r="L35" s="6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1.25">
      <c r="A36" s="1"/>
      <c r="B36" s="1"/>
      <c r="C36" s="69"/>
      <c r="D36" s="1"/>
      <c r="E36" s="1"/>
      <c r="F36" s="1"/>
      <c r="G36" s="69"/>
      <c r="H36" s="69"/>
      <c r="I36" s="1"/>
      <c r="J36" s="1"/>
      <c r="K36" s="69"/>
      <c r="L36" s="6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1.25">
      <c r="A37" s="1"/>
      <c r="B37" s="1"/>
      <c r="C37" s="69"/>
      <c r="D37" s="1"/>
      <c r="E37" s="1"/>
      <c r="F37" s="1"/>
      <c r="G37" s="69"/>
      <c r="H37" s="69"/>
      <c r="I37" s="1"/>
      <c r="J37" s="1"/>
      <c r="K37" s="69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1.25">
      <c r="A38" s="1"/>
      <c r="B38" s="1"/>
      <c r="C38" s="69"/>
      <c r="D38" s="1"/>
      <c r="E38" s="1"/>
      <c r="F38" s="1"/>
      <c r="G38" s="69"/>
      <c r="H38" s="69"/>
      <c r="I38" s="1"/>
      <c r="J38" s="1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1.25">
      <c r="A39" s="1"/>
      <c r="B39" s="1"/>
      <c r="C39" s="69"/>
      <c r="D39" s="1"/>
      <c r="E39" s="1"/>
      <c r="F39" s="1"/>
      <c r="G39" s="69"/>
      <c r="H39" s="69"/>
      <c r="I39" s="1"/>
      <c r="J39" s="1"/>
      <c r="K39" s="69"/>
      <c r="L39" s="6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1.25">
      <c r="A40" s="1"/>
      <c r="B40" s="1"/>
      <c r="C40" s="69"/>
      <c r="D40" s="1"/>
      <c r="E40" s="1"/>
      <c r="F40" s="1"/>
      <c r="G40" s="69"/>
      <c r="H40" s="69"/>
      <c r="I40" s="1"/>
      <c r="J40" s="1"/>
      <c r="K40" s="69"/>
      <c r="L40" s="6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1.25">
      <c r="A41" s="1"/>
      <c r="B41" s="1"/>
      <c r="C41" s="69"/>
      <c r="D41" s="1"/>
      <c r="E41" s="1"/>
      <c r="F41" s="1"/>
      <c r="G41" s="69"/>
      <c r="H41" s="69"/>
      <c r="I41" s="1"/>
      <c r="J41" s="1"/>
      <c r="K41" s="69"/>
      <c r="L41" s="6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1.25">
      <c r="A42" s="1"/>
      <c r="B42" s="1"/>
      <c r="C42" s="69"/>
      <c r="D42" s="1"/>
      <c r="E42" s="1"/>
      <c r="F42" s="1"/>
      <c r="G42" s="69"/>
      <c r="H42" s="69"/>
      <c r="I42" s="1"/>
      <c r="J42" s="1"/>
      <c r="K42" s="69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1.25">
      <c r="A43" s="1"/>
      <c r="B43" s="1"/>
      <c r="C43" s="69"/>
      <c r="D43" s="1"/>
      <c r="E43" s="1"/>
      <c r="F43" s="1"/>
      <c r="G43" s="69"/>
      <c r="H43" s="69"/>
      <c r="I43" s="1"/>
      <c r="J43" s="1"/>
      <c r="K43" s="69"/>
      <c r="L43" s="6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1.25">
      <c r="A44" s="1"/>
      <c r="B44" s="1"/>
      <c r="C44" s="69"/>
      <c r="D44" s="1"/>
      <c r="E44" s="1"/>
      <c r="F44" s="1"/>
      <c r="G44" s="69"/>
      <c r="H44" s="69"/>
      <c r="I44" s="1"/>
      <c r="J44" s="1"/>
      <c r="K44" s="69"/>
      <c r="L44" s="6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1.25">
      <c r="A45" s="1"/>
      <c r="B45" s="1"/>
      <c r="C45" s="69"/>
      <c r="D45" s="1"/>
      <c r="E45" s="1"/>
      <c r="F45" s="1"/>
      <c r="G45" s="69"/>
      <c r="H45" s="69"/>
      <c r="I45" s="1"/>
      <c r="J45" s="1"/>
      <c r="K45" s="69"/>
      <c r="L45" s="6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1.25">
      <c r="A46" s="1"/>
      <c r="B46" s="1"/>
      <c r="C46" s="69"/>
      <c r="D46" s="1"/>
      <c r="E46" s="1"/>
      <c r="F46" s="1"/>
      <c r="G46" s="69"/>
      <c r="H46" s="69"/>
      <c r="I46" s="1"/>
      <c r="J46" s="1"/>
      <c r="K46" s="69"/>
      <c r="L46" s="6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1.25">
      <c r="A47" s="1"/>
      <c r="B47" s="1"/>
      <c r="C47" s="69"/>
      <c r="D47" s="1"/>
      <c r="E47" s="1"/>
      <c r="F47" s="1"/>
      <c r="G47" s="69"/>
      <c r="H47" s="69"/>
      <c r="I47" s="1"/>
      <c r="J47" s="1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1.25">
      <c r="A48" s="1"/>
      <c r="B48" s="1"/>
      <c r="C48" s="69"/>
      <c r="D48" s="1"/>
      <c r="E48" s="1"/>
      <c r="F48" s="1"/>
      <c r="G48" s="69"/>
      <c r="H48" s="69"/>
      <c r="I48" s="1"/>
      <c r="J48" s="1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1.25">
      <c r="A49" s="1"/>
      <c r="B49" s="1"/>
      <c r="C49" s="69"/>
      <c r="D49" s="1"/>
      <c r="E49" s="1"/>
      <c r="F49" s="1"/>
      <c r="G49" s="69"/>
      <c r="H49" s="69"/>
      <c r="I49" s="1"/>
      <c r="J49" s="1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1.25">
      <c r="A50" s="1"/>
      <c r="B50" s="1"/>
      <c r="C50" s="69"/>
      <c r="D50" s="1"/>
      <c r="E50" s="1"/>
      <c r="F50" s="1"/>
      <c r="G50" s="69"/>
      <c r="H50" s="69"/>
      <c r="I50" s="1"/>
      <c r="J50" s="1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1.25">
      <c r="A51" s="1"/>
      <c r="B51" s="1"/>
      <c r="C51" s="69"/>
      <c r="D51" s="1"/>
      <c r="E51" s="1"/>
      <c r="F51" s="1"/>
      <c r="G51" s="69"/>
      <c r="H51" s="69"/>
      <c r="I51" s="1"/>
      <c r="J51" s="1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1.25">
      <c r="A52" s="1"/>
      <c r="B52" s="1"/>
      <c r="C52" s="69"/>
      <c r="D52" s="1"/>
      <c r="E52" s="1"/>
      <c r="F52" s="1"/>
      <c r="G52" s="69"/>
      <c r="H52" s="69"/>
      <c r="I52" s="1"/>
      <c r="J52" s="1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1.25">
      <c r="A53" s="1"/>
      <c r="B53" s="1"/>
      <c r="C53" s="69"/>
      <c r="D53" s="1"/>
      <c r="E53" s="1"/>
      <c r="F53" s="1"/>
      <c r="G53" s="69"/>
      <c r="H53" s="69"/>
      <c r="I53" s="1"/>
      <c r="J53" s="1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1.25">
      <c r="A54" s="1"/>
      <c r="B54" s="1"/>
      <c r="C54" s="69"/>
      <c r="D54" s="1"/>
      <c r="E54" s="1"/>
      <c r="F54" s="1"/>
      <c r="G54" s="69"/>
      <c r="H54" s="69"/>
      <c r="I54" s="1"/>
      <c r="J54" s="1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1.25">
      <c r="A55" s="1"/>
      <c r="B55" s="1"/>
      <c r="C55" s="69"/>
      <c r="D55" s="1"/>
      <c r="E55" s="1"/>
      <c r="F55" s="1"/>
      <c r="G55" s="69"/>
      <c r="H55" s="69"/>
      <c r="I55" s="1"/>
      <c r="J55" s="1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1.25">
      <c r="A56" s="1"/>
      <c r="B56" s="1"/>
      <c r="C56" s="69"/>
      <c r="D56" s="1"/>
      <c r="E56" s="1"/>
      <c r="F56" s="1"/>
      <c r="G56" s="69"/>
      <c r="H56" s="69"/>
      <c r="I56" s="1"/>
      <c r="J56" s="1"/>
      <c r="K56" s="69"/>
      <c r="L56" s="6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1.25">
      <c r="A57" s="1"/>
      <c r="B57" s="1"/>
      <c r="C57" s="69"/>
      <c r="D57" s="1"/>
      <c r="E57" s="1"/>
      <c r="F57" s="1"/>
      <c r="G57" s="69"/>
      <c r="H57" s="69"/>
      <c r="I57" s="1"/>
      <c r="J57" s="1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1.25">
      <c r="A58" s="1"/>
      <c r="B58" s="1"/>
      <c r="C58" s="69"/>
      <c r="D58" s="1"/>
      <c r="E58" s="1"/>
      <c r="F58" s="1"/>
      <c r="G58" s="69"/>
      <c r="H58" s="69"/>
      <c r="I58" s="1"/>
      <c r="J58" s="1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1.25">
      <c r="A59" s="1"/>
      <c r="B59" s="1"/>
      <c r="C59" s="69"/>
      <c r="D59" s="1"/>
      <c r="E59" s="1"/>
      <c r="F59" s="1"/>
      <c r="G59" s="69"/>
      <c r="H59" s="69"/>
      <c r="I59" s="1"/>
      <c r="J59" s="1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1.25">
      <c r="A60" s="1"/>
      <c r="B60" s="1"/>
      <c r="C60" s="69"/>
      <c r="D60" s="1"/>
      <c r="E60" s="1"/>
      <c r="F60" s="1"/>
      <c r="G60" s="69"/>
      <c r="H60" s="69"/>
      <c r="I60" s="1"/>
      <c r="J60" s="1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1.25">
      <c r="A61" s="1"/>
      <c r="B61" s="1"/>
      <c r="C61" s="69"/>
      <c r="D61" s="1"/>
      <c r="E61" s="1"/>
      <c r="F61" s="1"/>
      <c r="G61" s="69"/>
      <c r="H61" s="69"/>
      <c r="I61" s="1"/>
      <c r="J61" s="1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1.25">
      <c r="A62" s="1"/>
      <c r="B62" s="1"/>
      <c r="C62" s="69"/>
      <c r="D62" s="1"/>
      <c r="E62" s="1"/>
      <c r="F62" s="1"/>
      <c r="G62" s="69"/>
      <c r="H62" s="69"/>
      <c r="I62" s="1"/>
      <c r="J62" s="1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1.25">
      <c r="A63" s="1"/>
      <c r="B63" s="1"/>
      <c r="C63" s="69"/>
      <c r="D63" s="1"/>
      <c r="E63" s="1"/>
      <c r="F63" s="1"/>
      <c r="G63" s="69"/>
      <c r="H63" s="69"/>
      <c r="I63" s="1"/>
      <c r="J63" s="1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1.25">
      <c r="A64" s="1"/>
      <c r="B64" s="1"/>
      <c r="C64" s="69"/>
      <c r="D64" s="1"/>
      <c r="E64" s="1"/>
      <c r="F64" s="1"/>
      <c r="G64" s="69"/>
      <c r="H64" s="69"/>
      <c r="I64" s="1"/>
      <c r="J64" s="1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1.25">
      <c r="A65" s="1"/>
      <c r="B65" s="1"/>
      <c r="C65" s="69"/>
      <c r="D65" s="1"/>
      <c r="E65" s="1"/>
      <c r="F65" s="1"/>
      <c r="G65" s="69"/>
      <c r="H65" s="69"/>
      <c r="I65" s="1"/>
      <c r="J65" s="1"/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1.25">
      <c r="A66" s="1"/>
      <c r="B66" s="1"/>
      <c r="C66" s="69"/>
      <c r="D66" s="1"/>
      <c r="E66" s="1"/>
      <c r="F66" s="1"/>
      <c r="G66" s="69"/>
      <c r="H66" s="69"/>
      <c r="I66" s="1"/>
      <c r="J66" s="1"/>
      <c r="K66" s="69"/>
      <c r="L66" s="6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1.25">
      <c r="A67" s="1"/>
      <c r="B67" s="1"/>
      <c r="C67" s="69"/>
      <c r="D67" s="1"/>
      <c r="E67" s="1"/>
      <c r="F67" s="1"/>
      <c r="G67" s="69"/>
      <c r="H67" s="69"/>
      <c r="I67" s="1"/>
      <c r="J67" s="1"/>
      <c r="K67" s="69"/>
      <c r="L67" s="6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1.25">
      <c r="A68" s="1"/>
      <c r="B68" s="1"/>
      <c r="C68" s="69"/>
      <c r="D68" s="1"/>
      <c r="E68" s="1"/>
      <c r="F68" s="1"/>
      <c r="G68" s="69"/>
      <c r="H68" s="69"/>
      <c r="I68" s="1"/>
      <c r="J68" s="1"/>
      <c r="K68" s="69"/>
      <c r="L68" s="6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1.25">
      <c r="A69" s="1"/>
      <c r="B69" s="1"/>
      <c r="C69" s="69"/>
      <c r="D69" s="1"/>
      <c r="E69" s="1"/>
      <c r="F69" s="1"/>
      <c r="G69" s="69"/>
      <c r="H69" s="69"/>
      <c r="I69" s="1"/>
      <c r="J69" s="1"/>
      <c r="K69" s="69"/>
      <c r="L69" s="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1.25">
      <c r="A70" s="1"/>
      <c r="B70" s="1"/>
      <c r="C70" s="69"/>
      <c r="D70" s="1"/>
      <c r="E70" s="1"/>
      <c r="F70" s="1"/>
      <c r="G70" s="69"/>
      <c r="H70" s="69"/>
      <c r="I70" s="1"/>
      <c r="J70" s="1"/>
      <c r="K70" s="69"/>
      <c r="L70" s="6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1.25">
      <c r="A71" s="1"/>
      <c r="B71" s="1"/>
      <c r="C71" s="69"/>
      <c r="D71" s="1"/>
      <c r="E71" s="1"/>
      <c r="F71" s="1"/>
      <c r="G71" s="69"/>
      <c r="H71" s="69"/>
      <c r="I71" s="1"/>
      <c r="J71" s="1"/>
      <c r="K71" s="69"/>
      <c r="L71" s="6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1.25">
      <c r="A72" s="1"/>
      <c r="B72" s="1"/>
      <c r="C72" s="69"/>
      <c r="D72" s="1"/>
      <c r="E72" s="1"/>
      <c r="F72" s="1"/>
      <c r="G72" s="69"/>
      <c r="H72" s="69"/>
      <c r="I72" s="1"/>
      <c r="J72" s="1"/>
      <c r="K72" s="69"/>
      <c r="L72" s="6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1.25">
      <c r="A73" s="1"/>
      <c r="B73" s="1"/>
      <c r="C73" s="69"/>
      <c r="D73" s="1"/>
      <c r="E73" s="1"/>
      <c r="F73" s="1"/>
      <c r="G73" s="69"/>
      <c r="H73" s="69"/>
      <c r="I73" s="1"/>
      <c r="J73" s="1"/>
      <c r="K73" s="69"/>
      <c r="L73" s="6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1.25">
      <c r="A74" s="1"/>
      <c r="B74" s="1"/>
      <c r="C74" s="69"/>
      <c r="D74" s="1"/>
      <c r="E74" s="1"/>
      <c r="F74" s="1"/>
      <c r="G74" s="69"/>
      <c r="H74" s="69"/>
      <c r="I74" s="1"/>
      <c r="J74" s="1"/>
      <c r="K74" s="69"/>
      <c r="L74" s="6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1.25">
      <c r="A75" s="1"/>
      <c r="B75" s="1"/>
      <c r="C75" s="69"/>
      <c r="D75" s="1"/>
      <c r="E75" s="1"/>
      <c r="F75" s="1"/>
      <c r="G75" s="69"/>
      <c r="H75" s="69"/>
      <c r="I75" s="1"/>
      <c r="J75" s="1"/>
      <c r="K75" s="69"/>
      <c r="L75" s="6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1.25">
      <c r="A76" s="1"/>
      <c r="B76" s="1"/>
      <c r="C76" s="69"/>
      <c r="D76" s="1"/>
      <c r="E76" s="1"/>
      <c r="F76" s="1"/>
      <c r="G76" s="69"/>
      <c r="H76" s="69"/>
      <c r="I76" s="1"/>
      <c r="J76" s="1"/>
      <c r="K76" s="69"/>
      <c r="L76" s="6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1.25">
      <c r="A77" s="1"/>
      <c r="B77" s="1"/>
      <c r="C77" s="69"/>
      <c r="D77" s="1"/>
      <c r="E77" s="1"/>
      <c r="F77" s="1"/>
      <c r="G77" s="69"/>
      <c r="H77" s="69"/>
      <c r="I77" s="1"/>
      <c r="J77" s="1"/>
      <c r="K77" s="69"/>
      <c r="L77" s="6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1.25">
      <c r="A78" s="1"/>
      <c r="B78" s="1"/>
      <c r="C78" s="69"/>
      <c r="D78" s="1"/>
      <c r="E78" s="1"/>
      <c r="F78" s="1"/>
      <c r="G78" s="69"/>
      <c r="H78" s="69"/>
      <c r="I78" s="1"/>
      <c r="J78" s="1"/>
      <c r="K78" s="69"/>
      <c r="L78" s="6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1.25">
      <c r="A79" s="1"/>
      <c r="B79" s="1"/>
      <c r="C79" s="69"/>
      <c r="D79" s="1"/>
      <c r="E79" s="1"/>
      <c r="F79" s="1"/>
      <c r="G79" s="69"/>
      <c r="H79" s="69"/>
      <c r="I79" s="1"/>
      <c r="J79" s="1"/>
      <c r="K79" s="69"/>
      <c r="L79" s="6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</sheetData>
  <sheetProtection/>
  <mergeCells count="25">
    <mergeCell ref="K25:K26"/>
    <mergeCell ref="L25:L26"/>
    <mergeCell ref="G2:G3"/>
    <mergeCell ref="H2:H3"/>
    <mergeCell ref="I2:I3"/>
    <mergeCell ref="B24:L24"/>
    <mergeCell ref="B25:B26"/>
    <mergeCell ref="C25:C26"/>
    <mergeCell ref="D25:D26"/>
    <mergeCell ref="E25:E26"/>
    <mergeCell ref="F25:F26"/>
    <mergeCell ref="G25:G26"/>
    <mergeCell ref="J2:J3"/>
    <mergeCell ref="H25:H26"/>
    <mergeCell ref="I25:I26"/>
    <mergeCell ref="J25:J26"/>
    <mergeCell ref="K2:K3"/>
    <mergeCell ref="L2:L3"/>
    <mergeCell ref="I15:J15"/>
    <mergeCell ref="B1:L1"/>
    <mergeCell ref="B2:B3"/>
    <mergeCell ref="C2:C3"/>
    <mergeCell ref="D2:D3"/>
    <mergeCell ref="E2:E3"/>
    <mergeCell ref="F2:F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2"/>
  <sheetViews>
    <sheetView showGridLines="0" zoomScalePageLayoutView="0" workbookViewId="0" topLeftCell="A1">
      <selection activeCell="I6" sqref="I6:J14"/>
    </sheetView>
  </sheetViews>
  <sheetFormatPr defaultColWidth="9.140625" defaultRowHeight="12.75"/>
  <cols>
    <col min="1" max="1" width="1.1484375" style="4" customWidth="1"/>
    <col min="2" max="2" width="19.421875" style="4" customWidth="1"/>
    <col min="3" max="3" width="5.57421875" style="70" customWidth="1"/>
    <col min="4" max="6" width="10.7109375" style="4" customWidth="1"/>
    <col min="7" max="8" width="10.7109375" style="70" customWidth="1"/>
    <col min="9" max="10" width="10.7109375" style="4" customWidth="1"/>
    <col min="11" max="12" width="10.7109375" style="70" customWidth="1"/>
    <col min="13" max="16384" width="9.140625" style="4" customWidth="1"/>
  </cols>
  <sheetData>
    <row r="1" spans="1:12" ht="15.75" customHeight="1">
      <c r="A1" s="62"/>
      <c r="B1" s="136" t="s">
        <v>680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30" customHeight="1">
      <c r="A2" s="5"/>
      <c r="B2" s="138" t="s">
        <v>0</v>
      </c>
      <c r="C2" s="140" t="s">
        <v>1</v>
      </c>
      <c r="D2" s="142" t="s">
        <v>2</v>
      </c>
      <c r="E2" s="142" t="s">
        <v>3</v>
      </c>
      <c r="F2" s="144" t="s">
        <v>4</v>
      </c>
      <c r="G2" s="146" t="s">
        <v>5</v>
      </c>
      <c r="H2" s="142" t="s">
        <v>6</v>
      </c>
      <c r="I2" s="142" t="s">
        <v>7</v>
      </c>
      <c r="J2" s="142" t="s">
        <v>8</v>
      </c>
      <c r="K2" s="142" t="s">
        <v>9</v>
      </c>
      <c r="L2" s="142" t="s">
        <v>10</v>
      </c>
    </row>
    <row r="3" spans="1:12" ht="30" customHeight="1">
      <c r="A3" s="5"/>
      <c r="B3" s="139"/>
      <c r="C3" s="141"/>
      <c r="D3" s="143"/>
      <c r="E3" s="143"/>
      <c r="F3" s="145"/>
      <c r="G3" s="147"/>
      <c r="H3" s="143"/>
      <c r="I3" s="143"/>
      <c r="J3" s="143"/>
      <c r="K3" s="143"/>
      <c r="L3" s="143"/>
    </row>
    <row r="4" spans="1:12" ht="12.75">
      <c r="A4" s="5"/>
      <c r="B4" s="6"/>
      <c r="C4" s="79"/>
      <c r="D4" s="6"/>
      <c r="E4" s="6"/>
      <c r="F4" s="7"/>
      <c r="G4" s="80"/>
      <c r="H4" s="79"/>
      <c r="I4" s="6"/>
      <c r="J4" s="6"/>
      <c r="K4" s="79"/>
      <c r="L4" s="79"/>
    </row>
    <row r="5" spans="1:12" ht="12.75">
      <c r="A5" s="5"/>
      <c r="B5" s="8" t="s">
        <v>11</v>
      </c>
      <c r="C5" s="65"/>
      <c r="D5" s="9"/>
      <c r="E5" s="9"/>
      <c r="F5" s="10"/>
      <c r="G5" s="71"/>
      <c r="H5" s="65"/>
      <c r="I5" s="9"/>
      <c r="J5" s="9"/>
      <c r="K5" s="65"/>
      <c r="L5" s="65"/>
    </row>
    <row r="6" spans="1:12" ht="12.75">
      <c r="A6" s="1"/>
      <c r="B6" s="11" t="s">
        <v>12</v>
      </c>
      <c r="C6" s="66" t="s">
        <v>13</v>
      </c>
      <c r="D6" s="13">
        <v>25708954870</v>
      </c>
      <c r="E6" s="13">
        <v>26652532082</v>
      </c>
      <c r="F6" s="14">
        <v>22290618266</v>
      </c>
      <c r="G6" s="72">
        <f>IF($D6=0,0,$F6/$D6)</f>
        <v>0.8670371230069377</v>
      </c>
      <c r="H6" s="73">
        <f>IF($E6=0,0,$F6/$E6)</f>
        <v>0.8363414852074842</v>
      </c>
      <c r="I6" s="13">
        <v>-187081074</v>
      </c>
      <c r="J6" s="13">
        <v>4548994890</v>
      </c>
      <c r="K6" s="73">
        <f>IF($E6=0,0,$I6/$E6)</f>
        <v>-0.0070192608126094964</v>
      </c>
      <c r="L6" s="73">
        <f>IF($E6=0,0,$J6/$E6)</f>
        <v>0.17067777560512534</v>
      </c>
    </row>
    <row r="7" spans="1:12" ht="12.75">
      <c r="A7" s="1"/>
      <c r="B7" s="11" t="s">
        <v>14</v>
      </c>
      <c r="C7" s="66" t="s">
        <v>15</v>
      </c>
      <c r="D7" s="13">
        <v>15018423340</v>
      </c>
      <c r="E7" s="13">
        <v>14935838125</v>
      </c>
      <c r="F7" s="14">
        <v>12087190504</v>
      </c>
      <c r="G7" s="72">
        <f>IF($D7=0,0,$F7/$D7)</f>
        <v>0.8048241969452966</v>
      </c>
      <c r="H7" s="73">
        <f>IF($E7=0,0,$F7/$E7)</f>
        <v>0.8092743375256687</v>
      </c>
      <c r="I7" s="13">
        <v>-104002060</v>
      </c>
      <c r="J7" s="13">
        <v>2952649681</v>
      </c>
      <c r="K7" s="73">
        <f>IF($E7=0,0,$I7/$E7)</f>
        <v>-0.006963255702799738</v>
      </c>
      <c r="L7" s="73">
        <f>IF($E7=0,0,$J7/$E7)</f>
        <v>0.19768891817713108</v>
      </c>
    </row>
    <row r="8" spans="1:12" ht="12.75">
      <c r="A8" s="1"/>
      <c r="B8" s="11" t="s">
        <v>16</v>
      </c>
      <c r="C8" s="66" t="s">
        <v>17</v>
      </c>
      <c r="D8" s="13">
        <v>99098416837</v>
      </c>
      <c r="E8" s="13">
        <v>102765696477</v>
      </c>
      <c r="F8" s="14">
        <v>96948383519</v>
      </c>
      <c r="G8" s="72">
        <f aca="true" t="shared" si="0" ref="G8:G15">IF($D8=0,0,$F8/$D8)</f>
        <v>0.9783040598767946</v>
      </c>
      <c r="H8" s="73">
        <f aca="true" t="shared" si="1" ref="H8:H15">IF($E8=0,0,$F8/$E8)</f>
        <v>0.943392463074466</v>
      </c>
      <c r="I8" s="13">
        <v>-435707442</v>
      </c>
      <c r="J8" s="13">
        <v>6253020400</v>
      </c>
      <c r="K8" s="73">
        <f aca="true" t="shared" si="2" ref="K8:K15">IF($E8=0,0,$I8/$E8)</f>
        <v>-0.0042398140326671725</v>
      </c>
      <c r="L8" s="73">
        <f aca="true" t="shared" si="3" ref="L8:L15">IF($E8=0,0,$J8/$E8)</f>
        <v>0.0608473509582012</v>
      </c>
    </row>
    <row r="9" spans="1:12" ht="12.75">
      <c r="A9" s="1"/>
      <c r="B9" s="11" t="s">
        <v>18</v>
      </c>
      <c r="C9" s="66" t="s">
        <v>19</v>
      </c>
      <c r="D9" s="13">
        <v>47400432979</v>
      </c>
      <c r="E9" s="13">
        <v>48096051182</v>
      </c>
      <c r="F9" s="14">
        <v>44843804296</v>
      </c>
      <c r="G9" s="72">
        <f t="shared" si="0"/>
        <v>0.9460631787027626</v>
      </c>
      <c r="H9" s="73">
        <f t="shared" si="1"/>
        <v>0.9323801683075147</v>
      </c>
      <c r="I9" s="13">
        <v>-542836127</v>
      </c>
      <c r="J9" s="13">
        <v>3795083013</v>
      </c>
      <c r="K9" s="73">
        <f t="shared" si="2"/>
        <v>-0.011286500942579606</v>
      </c>
      <c r="L9" s="73">
        <f t="shared" si="3"/>
        <v>0.07890633263506494</v>
      </c>
    </row>
    <row r="10" spans="1:12" ht="12.75">
      <c r="A10" s="1"/>
      <c r="B10" s="11" t="s">
        <v>20</v>
      </c>
      <c r="C10" s="66" t="s">
        <v>21</v>
      </c>
      <c r="D10" s="13">
        <v>12202675205</v>
      </c>
      <c r="E10" s="13">
        <v>12611222773</v>
      </c>
      <c r="F10" s="14">
        <v>10131322682</v>
      </c>
      <c r="G10" s="72">
        <f t="shared" si="0"/>
        <v>0.8302542280113077</v>
      </c>
      <c r="H10" s="73">
        <f t="shared" si="1"/>
        <v>0.8033576810403078</v>
      </c>
      <c r="I10" s="13">
        <v>-86762629</v>
      </c>
      <c r="J10" s="13">
        <v>2566662720</v>
      </c>
      <c r="K10" s="73">
        <f t="shared" si="2"/>
        <v>-0.006879795128649576</v>
      </c>
      <c r="L10" s="73">
        <f t="shared" si="3"/>
        <v>0.20352211408834178</v>
      </c>
    </row>
    <row r="11" spans="1:12" ht="12.75">
      <c r="A11" s="1"/>
      <c r="B11" s="11" t="s">
        <v>22</v>
      </c>
      <c r="C11" s="66" t="s">
        <v>23</v>
      </c>
      <c r="D11" s="13">
        <v>13903085154</v>
      </c>
      <c r="E11" s="13">
        <v>13479714767</v>
      </c>
      <c r="F11" s="14">
        <v>11104045308</v>
      </c>
      <c r="G11" s="72">
        <f t="shared" si="0"/>
        <v>0.7986749117195259</v>
      </c>
      <c r="H11" s="73">
        <f t="shared" si="1"/>
        <v>0.8237596640534315</v>
      </c>
      <c r="I11" s="13">
        <v>-274568530</v>
      </c>
      <c r="J11" s="13">
        <v>2650237989</v>
      </c>
      <c r="K11" s="73">
        <f t="shared" si="2"/>
        <v>-0.0203690163142159</v>
      </c>
      <c r="L11" s="73">
        <f t="shared" si="3"/>
        <v>0.19660935226078438</v>
      </c>
    </row>
    <row r="12" spans="1:12" ht="12.75">
      <c r="A12" s="1"/>
      <c r="B12" s="11" t="s">
        <v>24</v>
      </c>
      <c r="C12" s="66" t="s">
        <v>25</v>
      </c>
      <c r="D12" s="13">
        <v>13482586520</v>
      </c>
      <c r="E12" s="13">
        <v>14011197172</v>
      </c>
      <c r="F12" s="14">
        <v>12186894539</v>
      </c>
      <c r="G12" s="72">
        <f t="shared" si="0"/>
        <v>0.9038988565674712</v>
      </c>
      <c r="H12" s="73">
        <f t="shared" si="1"/>
        <v>0.8697968053261224</v>
      </c>
      <c r="I12" s="13">
        <v>-331032362</v>
      </c>
      <c r="J12" s="13">
        <v>2155334995</v>
      </c>
      <c r="K12" s="73">
        <f t="shared" si="2"/>
        <v>-0.0236262724688177</v>
      </c>
      <c r="L12" s="73">
        <f t="shared" si="3"/>
        <v>0.15382946714269535</v>
      </c>
    </row>
    <row r="13" spans="1:12" ht="12.75">
      <c r="A13" s="1"/>
      <c r="B13" s="11" t="s">
        <v>26</v>
      </c>
      <c r="C13" s="66" t="s">
        <v>27</v>
      </c>
      <c r="D13" s="13">
        <v>5740985730</v>
      </c>
      <c r="E13" s="13">
        <v>5861039899</v>
      </c>
      <c r="F13" s="14">
        <v>4822511382</v>
      </c>
      <c r="G13" s="72">
        <f t="shared" si="0"/>
        <v>0.8400145216873758</v>
      </c>
      <c r="H13" s="73">
        <f t="shared" si="1"/>
        <v>0.8228081475478112</v>
      </c>
      <c r="I13" s="13">
        <v>-8082890</v>
      </c>
      <c r="J13" s="13">
        <v>1046611407</v>
      </c>
      <c r="K13" s="73">
        <f t="shared" si="2"/>
        <v>-0.0013790880354489802</v>
      </c>
      <c r="L13" s="73">
        <f t="shared" si="3"/>
        <v>0.17857094048763786</v>
      </c>
    </row>
    <row r="14" spans="1:12" ht="12.75">
      <c r="A14" s="1"/>
      <c r="B14" s="11" t="s">
        <v>28</v>
      </c>
      <c r="C14" s="66" t="s">
        <v>29</v>
      </c>
      <c r="D14" s="13">
        <v>41754323138</v>
      </c>
      <c r="E14" s="13">
        <v>43201394173</v>
      </c>
      <c r="F14" s="14">
        <v>38107099033</v>
      </c>
      <c r="G14" s="72">
        <f t="shared" si="0"/>
        <v>0.9126503836992937</v>
      </c>
      <c r="H14" s="73">
        <f t="shared" si="1"/>
        <v>0.8820803069549124</v>
      </c>
      <c r="I14" s="15">
        <v>-23328696</v>
      </c>
      <c r="J14" s="15">
        <v>5117623836</v>
      </c>
      <c r="K14" s="73">
        <f t="shared" si="2"/>
        <v>-0.0005399986839910821</v>
      </c>
      <c r="L14" s="73">
        <f t="shared" si="3"/>
        <v>0.11845969172907878</v>
      </c>
    </row>
    <row r="15" spans="1:12" ht="12.75">
      <c r="A15" s="16"/>
      <c r="B15" s="17" t="s">
        <v>675</v>
      </c>
      <c r="C15" s="67"/>
      <c r="D15" s="18">
        <f>SUM(D6:D14)</f>
        <v>274309883773</v>
      </c>
      <c r="E15" s="18">
        <f>SUM(E6:E14)</f>
        <v>281614686650</v>
      </c>
      <c r="F15" s="19">
        <f>SUM(F6:F14)</f>
        <v>252521869529</v>
      </c>
      <c r="G15" s="74">
        <f t="shared" si="0"/>
        <v>0.920571530473797</v>
      </c>
      <c r="H15" s="75">
        <f t="shared" si="1"/>
        <v>0.8966928271139584</v>
      </c>
      <c r="I15" s="20">
        <f>SUM(I6:I14)</f>
        <v>-1993401810</v>
      </c>
      <c r="J15" s="20">
        <f>SUM(J6:J14)</f>
        <v>31086218931</v>
      </c>
      <c r="K15" s="75">
        <f t="shared" si="2"/>
        <v>-0.007078472482074294</v>
      </c>
      <c r="L15" s="75">
        <f t="shared" si="3"/>
        <v>0.11038564536811596</v>
      </c>
    </row>
    <row r="16" spans="1:12" ht="12.75">
      <c r="A16" s="1"/>
      <c r="B16" s="21"/>
      <c r="C16" s="68"/>
      <c r="D16" s="22"/>
      <c r="E16" s="22"/>
      <c r="F16" s="22"/>
      <c r="G16" s="76"/>
      <c r="H16" s="77" t="s">
        <v>676</v>
      </c>
      <c r="I16" s="135">
        <f>SUM(I6:J14)</f>
        <v>29092817121</v>
      </c>
      <c r="J16" s="135"/>
      <c r="K16" s="74"/>
      <c r="L16" s="77"/>
    </row>
    <row r="17" spans="1:38" ht="11.25">
      <c r="A17" s="1"/>
      <c r="B17" s="78" t="s">
        <v>677</v>
      </c>
      <c r="C17" s="69"/>
      <c r="D17" s="23"/>
      <c r="E17" s="23"/>
      <c r="F17" s="23"/>
      <c r="G17" s="69"/>
      <c r="H17" s="69"/>
      <c r="I17" s="23"/>
      <c r="J17" s="23"/>
      <c r="K17" s="69"/>
      <c r="L17" s="6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1.25">
      <c r="A18" s="1"/>
      <c r="B18" s="1"/>
      <c r="C18" s="69"/>
      <c r="D18" s="23"/>
      <c r="E18" s="23"/>
      <c r="F18" s="23"/>
      <c r="G18" s="69"/>
      <c r="H18" s="69"/>
      <c r="I18" s="23"/>
      <c r="J18" s="23"/>
      <c r="K18" s="69"/>
      <c r="L18" s="6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1.25">
      <c r="A19" s="1"/>
      <c r="B19" s="1"/>
      <c r="C19" s="69"/>
      <c r="D19" s="1"/>
      <c r="E19" s="1"/>
      <c r="F19" s="1"/>
      <c r="G19" s="69"/>
      <c r="H19" s="69"/>
      <c r="I19" s="1"/>
      <c r="J19" s="1"/>
      <c r="K19" s="69"/>
      <c r="L19" s="6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1.25">
      <c r="A20" s="1"/>
      <c r="B20" s="1"/>
      <c r="C20" s="69"/>
      <c r="D20" s="1"/>
      <c r="E20" s="1"/>
      <c r="F20" s="1"/>
      <c r="G20" s="69"/>
      <c r="H20" s="69"/>
      <c r="I20" s="1"/>
      <c r="J20" s="1"/>
      <c r="K20" s="69"/>
      <c r="L20" s="6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1.25">
      <c r="A21" s="1"/>
      <c r="B21" s="1"/>
      <c r="C21" s="69"/>
      <c r="D21" s="1"/>
      <c r="E21" s="1"/>
      <c r="F21" s="1"/>
      <c r="G21" s="69"/>
      <c r="H21" s="69"/>
      <c r="I21" s="1"/>
      <c r="J21" s="1"/>
      <c r="K21" s="69"/>
      <c r="L21" s="6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1.25">
      <c r="A22" s="1"/>
      <c r="B22" s="1"/>
      <c r="C22" s="69"/>
      <c r="D22" s="1"/>
      <c r="E22" s="1"/>
      <c r="F22" s="1"/>
      <c r="G22" s="69"/>
      <c r="H22" s="69"/>
      <c r="I22" s="1"/>
      <c r="J22" s="1"/>
      <c r="K22" s="69"/>
      <c r="L22" s="6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1.25">
      <c r="A23" s="1"/>
      <c r="B23" s="1"/>
      <c r="C23" s="69"/>
      <c r="D23" s="1"/>
      <c r="E23" s="1"/>
      <c r="F23" s="1"/>
      <c r="G23" s="69"/>
      <c r="H23" s="69"/>
      <c r="I23" s="1"/>
      <c r="J23" s="1"/>
      <c r="K23" s="69"/>
      <c r="L23" s="6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1.25">
      <c r="A24" s="1"/>
      <c r="B24" s="1"/>
      <c r="C24" s="69"/>
      <c r="D24" s="1"/>
      <c r="E24" s="1"/>
      <c r="F24" s="1"/>
      <c r="G24" s="69"/>
      <c r="H24" s="69"/>
      <c r="I24" s="1"/>
      <c r="J24" s="1"/>
      <c r="K24" s="69"/>
      <c r="L24" s="6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1.25">
      <c r="A25" s="1"/>
      <c r="B25" s="1"/>
      <c r="C25" s="69"/>
      <c r="D25" s="1"/>
      <c r="E25" s="1"/>
      <c r="F25" s="1"/>
      <c r="G25" s="69"/>
      <c r="H25" s="69"/>
      <c r="I25" s="1"/>
      <c r="J25" s="1"/>
      <c r="K25" s="69"/>
      <c r="L25" s="6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1.25">
      <c r="A26" s="1"/>
      <c r="B26" s="1"/>
      <c r="C26" s="69"/>
      <c r="D26" s="1"/>
      <c r="E26" s="1"/>
      <c r="F26" s="1"/>
      <c r="G26" s="69"/>
      <c r="H26" s="69"/>
      <c r="I26" s="1"/>
      <c r="J26" s="1"/>
      <c r="K26" s="69"/>
      <c r="L26" s="6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1.25">
      <c r="A27" s="1"/>
      <c r="B27" s="1"/>
      <c r="C27" s="69"/>
      <c r="D27" s="1"/>
      <c r="E27" s="1"/>
      <c r="F27" s="1"/>
      <c r="G27" s="69"/>
      <c r="H27" s="69"/>
      <c r="I27" s="1"/>
      <c r="J27" s="1"/>
      <c r="K27" s="69"/>
      <c r="L27" s="6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1.25">
      <c r="A28" s="1"/>
      <c r="B28" s="1"/>
      <c r="C28" s="69"/>
      <c r="D28" s="1"/>
      <c r="E28" s="1"/>
      <c r="F28" s="1"/>
      <c r="G28" s="69"/>
      <c r="H28" s="69"/>
      <c r="I28" s="1"/>
      <c r="J28" s="1"/>
      <c r="K28" s="69"/>
      <c r="L28" s="6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1.25">
      <c r="A29" s="1"/>
      <c r="B29" s="1"/>
      <c r="C29" s="69"/>
      <c r="D29" s="1"/>
      <c r="E29" s="1"/>
      <c r="F29" s="1"/>
      <c r="G29" s="69"/>
      <c r="H29" s="69"/>
      <c r="I29" s="1"/>
      <c r="J29" s="1"/>
      <c r="K29" s="69"/>
      <c r="L29" s="6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1.25">
      <c r="A30" s="1"/>
      <c r="B30" s="1"/>
      <c r="C30" s="69"/>
      <c r="D30" s="1"/>
      <c r="E30" s="1"/>
      <c r="F30" s="1"/>
      <c r="G30" s="69"/>
      <c r="H30" s="69"/>
      <c r="I30" s="1"/>
      <c r="J30" s="1"/>
      <c r="K30" s="69"/>
      <c r="L30" s="6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1.25">
      <c r="A31" s="1"/>
      <c r="B31" s="1"/>
      <c r="C31" s="69"/>
      <c r="D31" s="1"/>
      <c r="E31" s="1"/>
      <c r="F31" s="1"/>
      <c r="G31" s="69"/>
      <c r="H31" s="69"/>
      <c r="I31" s="1"/>
      <c r="J31" s="1"/>
      <c r="K31" s="69"/>
      <c r="L31" s="6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1.25">
      <c r="A32" s="1"/>
      <c r="B32" s="1"/>
      <c r="C32" s="69"/>
      <c r="D32" s="1"/>
      <c r="E32" s="1"/>
      <c r="F32" s="1"/>
      <c r="G32" s="69"/>
      <c r="H32" s="69"/>
      <c r="I32" s="1"/>
      <c r="J32" s="1"/>
      <c r="K32" s="69"/>
      <c r="L32" s="6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1.25">
      <c r="A33" s="1"/>
      <c r="B33" s="1"/>
      <c r="C33" s="69"/>
      <c r="D33" s="1"/>
      <c r="E33" s="1"/>
      <c r="F33" s="1"/>
      <c r="G33" s="69"/>
      <c r="H33" s="69"/>
      <c r="I33" s="1"/>
      <c r="J33" s="1"/>
      <c r="K33" s="69"/>
      <c r="L33" s="6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1.25">
      <c r="A34" s="1"/>
      <c r="B34" s="1"/>
      <c r="C34" s="69"/>
      <c r="D34" s="1"/>
      <c r="E34" s="1"/>
      <c r="F34" s="1"/>
      <c r="G34" s="69"/>
      <c r="H34" s="69"/>
      <c r="I34" s="1"/>
      <c r="J34" s="1"/>
      <c r="K34" s="69"/>
      <c r="L34" s="6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1.25">
      <c r="A35" s="1"/>
      <c r="B35" s="1"/>
      <c r="C35" s="69"/>
      <c r="D35" s="1"/>
      <c r="E35" s="1"/>
      <c r="F35" s="1"/>
      <c r="G35" s="69"/>
      <c r="H35" s="69"/>
      <c r="I35" s="1"/>
      <c r="J35" s="1"/>
      <c r="K35" s="69"/>
      <c r="L35" s="6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1.25">
      <c r="A36" s="1"/>
      <c r="B36" s="1"/>
      <c r="C36" s="69"/>
      <c r="D36" s="1"/>
      <c r="E36" s="1"/>
      <c r="F36" s="1"/>
      <c r="G36" s="69"/>
      <c r="H36" s="69"/>
      <c r="I36" s="1"/>
      <c r="J36" s="1"/>
      <c r="K36" s="69"/>
      <c r="L36" s="6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1.25">
      <c r="A37" s="1"/>
      <c r="B37" s="1"/>
      <c r="C37" s="69"/>
      <c r="D37" s="1"/>
      <c r="E37" s="1"/>
      <c r="F37" s="1"/>
      <c r="G37" s="69"/>
      <c r="H37" s="69"/>
      <c r="I37" s="1"/>
      <c r="J37" s="1"/>
      <c r="K37" s="69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1.25">
      <c r="A38" s="1"/>
      <c r="B38" s="1"/>
      <c r="C38" s="69"/>
      <c r="D38" s="1"/>
      <c r="E38" s="1"/>
      <c r="F38" s="1"/>
      <c r="G38" s="69"/>
      <c r="H38" s="69"/>
      <c r="I38" s="1"/>
      <c r="J38" s="1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1.25">
      <c r="A39" s="1"/>
      <c r="B39" s="1"/>
      <c r="C39" s="69"/>
      <c r="D39" s="1"/>
      <c r="E39" s="1"/>
      <c r="F39" s="1"/>
      <c r="G39" s="69"/>
      <c r="H39" s="69"/>
      <c r="I39" s="1"/>
      <c r="J39" s="1"/>
      <c r="K39" s="69"/>
      <c r="L39" s="6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1.25">
      <c r="A40" s="1"/>
      <c r="B40" s="1"/>
      <c r="C40" s="69"/>
      <c r="D40" s="1"/>
      <c r="E40" s="1"/>
      <c r="F40" s="1"/>
      <c r="G40" s="69"/>
      <c r="H40" s="69"/>
      <c r="I40" s="1"/>
      <c r="J40" s="1"/>
      <c r="K40" s="69"/>
      <c r="L40" s="6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1.25">
      <c r="A41" s="1"/>
      <c r="B41" s="1"/>
      <c r="C41" s="69"/>
      <c r="D41" s="1"/>
      <c r="E41" s="1"/>
      <c r="F41" s="1"/>
      <c r="G41" s="69"/>
      <c r="H41" s="69"/>
      <c r="I41" s="1"/>
      <c r="J41" s="1"/>
      <c r="K41" s="69"/>
      <c r="L41" s="6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1.25">
      <c r="A42" s="1"/>
      <c r="B42" s="1"/>
      <c r="C42" s="69"/>
      <c r="D42" s="1"/>
      <c r="E42" s="1"/>
      <c r="F42" s="1"/>
      <c r="G42" s="69"/>
      <c r="H42" s="69"/>
      <c r="I42" s="1"/>
      <c r="J42" s="1"/>
      <c r="K42" s="69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1.25">
      <c r="A43" s="1"/>
      <c r="B43" s="1"/>
      <c r="C43" s="69"/>
      <c r="D43" s="1"/>
      <c r="E43" s="1"/>
      <c r="F43" s="1"/>
      <c r="G43" s="69"/>
      <c r="H43" s="69"/>
      <c r="I43" s="1"/>
      <c r="J43" s="1"/>
      <c r="K43" s="69"/>
      <c r="L43" s="6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1.25">
      <c r="A44" s="1"/>
      <c r="B44" s="1"/>
      <c r="C44" s="69"/>
      <c r="D44" s="1"/>
      <c r="E44" s="1"/>
      <c r="F44" s="1"/>
      <c r="G44" s="69"/>
      <c r="H44" s="69"/>
      <c r="I44" s="1"/>
      <c r="J44" s="1"/>
      <c r="K44" s="69"/>
      <c r="L44" s="6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1.25">
      <c r="A45" s="1"/>
      <c r="B45" s="1"/>
      <c r="C45" s="69"/>
      <c r="D45" s="1"/>
      <c r="E45" s="1"/>
      <c r="F45" s="1"/>
      <c r="G45" s="69"/>
      <c r="H45" s="69"/>
      <c r="I45" s="1"/>
      <c r="J45" s="1"/>
      <c r="K45" s="69"/>
      <c r="L45" s="6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1.25">
      <c r="A46" s="1"/>
      <c r="B46" s="1"/>
      <c r="C46" s="69"/>
      <c r="D46" s="1"/>
      <c r="E46" s="1"/>
      <c r="F46" s="1"/>
      <c r="G46" s="69"/>
      <c r="H46" s="69"/>
      <c r="I46" s="1"/>
      <c r="J46" s="1"/>
      <c r="K46" s="69"/>
      <c r="L46" s="6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1.25">
      <c r="A47" s="1"/>
      <c r="B47" s="1"/>
      <c r="C47" s="69"/>
      <c r="D47" s="1"/>
      <c r="E47" s="1"/>
      <c r="F47" s="1"/>
      <c r="G47" s="69"/>
      <c r="H47" s="69"/>
      <c r="I47" s="1"/>
      <c r="J47" s="1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1.25">
      <c r="A48" s="1"/>
      <c r="B48" s="1"/>
      <c r="C48" s="69"/>
      <c r="D48" s="1"/>
      <c r="E48" s="1"/>
      <c r="F48" s="1"/>
      <c r="G48" s="69"/>
      <c r="H48" s="69"/>
      <c r="I48" s="1"/>
      <c r="J48" s="1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1.25">
      <c r="A49" s="1"/>
      <c r="B49" s="1"/>
      <c r="C49" s="69"/>
      <c r="D49" s="1"/>
      <c r="E49" s="1"/>
      <c r="F49" s="1"/>
      <c r="G49" s="69"/>
      <c r="H49" s="69"/>
      <c r="I49" s="1"/>
      <c r="J49" s="1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1.25">
      <c r="A50" s="1"/>
      <c r="B50" s="1"/>
      <c r="C50" s="69"/>
      <c r="D50" s="1"/>
      <c r="E50" s="1"/>
      <c r="F50" s="1"/>
      <c r="G50" s="69"/>
      <c r="H50" s="69"/>
      <c r="I50" s="1"/>
      <c r="J50" s="1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1.25">
      <c r="A51" s="1"/>
      <c r="B51" s="1"/>
      <c r="C51" s="69"/>
      <c r="D51" s="1"/>
      <c r="E51" s="1"/>
      <c r="F51" s="1"/>
      <c r="G51" s="69"/>
      <c r="H51" s="69"/>
      <c r="I51" s="1"/>
      <c r="J51" s="1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1.25">
      <c r="A52" s="1"/>
      <c r="B52" s="1"/>
      <c r="C52" s="69"/>
      <c r="D52" s="1"/>
      <c r="E52" s="1"/>
      <c r="F52" s="1"/>
      <c r="G52" s="69"/>
      <c r="H52" s="69"/>
      <c r="I52" s="1"/>
      <c r="J52" s="1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1.25">
      <c r="A53" s="1"/>
      <c r="B53" s="1"/>
      <c r="C53" s="69"/>
      <c r="D53" s="1"/>
      <c r="E53" s="1"/>
      <c r="F53" s="1"/>
      <c r="G53" s="69"/>
      <c r="H53" s="69"/>
      <c r="I53" s="1"/>
      <c r="J53" s="1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1.25">
      <c r="A54" s="1"/>
      <c r="B54" s="1"/>
      <c r="C54" s="69"/>
      <c r="D54" s="1"/>
      <c r="E54" s="1"/>
      <c r="F54" s="1"/>
      <c r="G54" s="69"/>
      <c r="H54" s="69"/>
      <c r="I54" s="1"/>
      <c r="J54" s="1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1.25">
      <c r="A55" s="1"/>
      <c r="B55" s="1"/>
      <c r="C55" s="69"/>
      <c r="D55" s="1"/>
      <c r="E55" s="1"/>
      <c r="F55" s="1"/>
      <c r="G55" s="69"/>
      <c r="H55" s="69"/>
      <c r="I55" s="1"/>
      <c r="J55" s="1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1.25">
      <c r="A56" s="1"/>
      <c r="B56" s="1"/>
      <c r="C56" s="69"/>
      <c r="D56" s="1"/>
      <c r="E56" s="1"/>
      <c r="F56" s="1"/>
      <c r="G56" s="69"/>
      <c r="H56" s="69"/>
      <c r="I56" s="1"/>
      <c r="J56" s="1"/>
      <c r="K56" s="69"/>
      <c r="L56" s="6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1.25">
      <c r="A57" s="1"/>
      <c r="B57" s="1"/>
      <c r="C57" s="69"/>
      <c r="D57" s="1"/>
      <c r="E57" s="1"/>
      <c r="F57" s="1"/>
      <c r="G57" s="69"/>
      <c r="H57" s="69"/>
      <c r="I57" s="1"/>
      <c r="J57" s="1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1.25">
      <c r="A58" s="1"/>
      <c r="B58" s="1"/>
      <c r="C58" s="69"/>
      <c r="D58" s="1"/>
      <c r="E58" s="1"/>
      <c r="F58" s="1"/>
      <c r="G58" s="69"/>
      <c r="H58" s="69"/>
      <c r="I58" s="1"/>
      <c r="J58" s="1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1.25">
      <c r="A59" s="1"/>
      <c r="B59" s="1"/>
      <c r="C59" s="69"/>
      <c r="D59" s="1"/>
      <c r="E59" s="1"/>
      <c r="F59" s="1"/>
      <c r="G59" s="69"/>
      <c r="H59" s="69"/>
      <c r="I59" s="1"/>
      <c r="J59" s="1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1.25">
      <c r="A60" s="1"/>
      <c r="B60" s="1"/>
      <c r="C60" s="69"/>
      <c r="D60" s="1"/>
      <c r="E60" s="1"/>
      <c r="F60" s="1"/>
      <c r="G60" s="69"/>
      <c r="H60" s="69"/>
      <c r="I60" s="1"/>
      <c r="J60" s="1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1.25">
      <c r="A61" s="1"/>
      <c r="B61" s="1"/>
      <c r="C61" s="69"/>
      <c r="D61" s="1"/>
      <c r="E61" s="1"/>
      <c r="F61" s="1"/>
      <c r="G61" s="69"/>
      <c r="H61" s="69"/>
      <c r="I61" s="1"/>
      <c r="J61" s="1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1.25">
      <c r="A62" s="1"/>
      <c r="B62" s="1"/>
      <c r="C62" s="69"/>
      <c r="D62" s="1"/>
      <c r="E62" s="1"/>
      <c r="F62" s="1"/>
      <c r="G62" s="69"/>
      <c r="H62" s="69"/>
      <c r="I62" s="1"/>
      <c r="J62" s="1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1.25">
      <c r="A63" s="1"/>
      <c r="B63" s="1"/>
      <c r="C63" s="69"/>
      <c r="D63" s="1"/>
      <c r="E63" s="1"/>
      <c r="F63" s="1"/>
      <c r="G63" s="69"/>
      <c r="H63" s="69"/>
      <c r="I63" s="1"/>
      <c r="J63" s="1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1.25">
      <c r="A64" s="1"/>
      <c r="B64" s="1"/>
      <c r="C64" s="69"/>
      <c r="D64" s="1"/>
      <c r="E64" s="1"/>
      <c r="F64" s="1"/>
      <c r="G64" s="69"/>
      <c r="H64" s="69"/>
      <c r="I64" s="1"/>
      <c r="J64" s="1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1.25">
      <c r="A65" s="1"/>
      <c r="B65" s="1"/>
      <c r="C65" s="69"/>
      <c r="D65" s="1"/>
      <c r="E65" s="1"/>
      <c r="F65" s="1"/>
      <c r="G65" s="69"/>
      <c r="H65" s="69"/>
      <c r="I65" s="1"/>
      <c r="J65" s="1"/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1.25">
      <c r="A66" s="1"/>
      <c r="B66" s="1"/>
      <c r="C66" s="69"/>
      <c r="D66" s="1"/>
      <c r="E66" s="1"/>
      <c r="F66" s="1"/>
      <c r="G66" s="69"/>
      <c r="H66" s="69"/>
      <c r="I66" s="1"/>
      <c r="J66" s="1"/>
      <c r="K66" s="69"/>
      <c r="L66" s="6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1.25">
      <c r="A67" s="1"/>
      <c r="B67" s="1"/>
      <c r="C67" s="69"/>
      <c r="D67" s="1"/>
      <c r="E67" s="1"/>
      <c r="F67" s="1"/>
      <c r="G67" s="69"/>
      <c r="H67" s="69"/>
      <c r="I67" s="1"/>
      <c r="J67" s="1"/>
      <c r="K67" s="69"/>
      <c r="L67" s="6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1.25">
      <c r="A68" s="1"/>
      <c r="B68" s="1"/>
      <c r="C68" s="69"/>
      <c r="D68" s="1"/>
      <c r="E68" s="1"/>
      <c r="F68" s="1"/>
      <c r="G68" s="69"/>
      <c r="H68" s="69"/>
      <c r="I68" s="1"/>
      <c r="J68" s="1"/>
      <c r="K68" s="69"/>
      <c r="L68" s="6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1.25">
      <c r="A69" s="1"/>
      <c r="B69" s="1"/>
      <c r="C69" s="69"/>
      <c r="D69" s="1"/>
      <c r="E69" s="1"/>
      <c r="F69" s="1"/>
      <c r="G69" s="69"/>
      <c r="H69" s="69"/>
      <c r="I69" s="1"/>
      <c r="J69" s="1"/>
      <c r="K69" s="69"/>
      <c r="L69" s="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1.25">
      <c r="A70" s="1"/>
      <c r="B70" s="1"/>
      <c r="C70" s="69"/>
      <c r="D70" s="1"/>
      <c r="E70" s="1"/>
      <c r="F70" s="1"/>
      <c r="G70" s="69"/>
      <c r="H70" s="69"/>
      <c r="I70" s="1"/>
      <c r="J70" s="1"/>
      <c r="K70" s="69"/>
      <c r="L70" s="6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1.25">
      <c r="A71" s="1"/>
      <c r="B71" s="1"/>
      <c r="C71" s="69"/>
      <c r="D71" s="1"/>
      <c r="E71" s="1"/>
      <c r="F71" s="1"/>
      <c r="G71" s="69"/>
      <c r="H71" s="69"/>
      <c r="I71" s="1"/>
      <c r="J71" s="1"/>
      <c r="K71" s="69"/>
      <c r="L71" s="6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1.25">
      <c r="A72" s="1"/>
      <c r="B72" s="1"/>
      <c r="C72" s="69"/>
      <c r="D72" s="1"/>
      <c r="E72" s="1"/>
      <c r="F72" s="1"/>
      <c r="G72" s="69"/>
      <c r="H72" s="69"/>
      <c r="I72" s="1"/>
      <c r="J72" s="1"/>
      <c r="K72" s="69"/>
      <c r="L72" s="6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1.25">
      <c r="A73" s="1"/>
      <c r="B73" s="1"/>
      <c r="C73" s="69"/>
      <c r="D73" s="1"/>
      <c r="E73" s="1"/>
      <c r="F73" s="1"/>
      <c r="G73" s="69"/>
      <c r="H73" s="69"/>
      <c r="I73" s="1"/>
      <c r="J73" s="1"/>
      <c r="K73" s="69"/>
      <c r="L73" s="6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1.25">
      <c r="A74" s="1"/>
      <c r="B74" s="1"/>
      <c r="C74" s="69"/>
      <c r="D74" s="1"/>
      <c r="E74" s="1"/>
      <c r="F74" s="1"/>
      <c r="G74" s="69"/>
      <c r="H74" s="69"/>
      <c r="I74" s="1"/>
      <c r="J74" s="1"/>
      <c r="K74" s="69"/>
      <c r="L74" s="6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1.25">
      <c r="A75" s="1"/>
      <c r="B75" s="1"/>
      <c r="C75" s="69"/>
      <c r="D75" s="1"/>
      <c r="E75" s="1"/>
      <c r="F75" s="1"/>
      <c r="G75" s="69"/>
      <c r="H75" s="69"/>
      <c r="I75" s="1"/>
      <c r="J75" s="1"/>
      <c r="K75" s="69"/>
      <c r="L75" s="6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1.25">
      <c r="A76" s="1"/>
      <c r="B76" s="1"/>
      <c r="C76" s="69"/>
      <c r="D76" s="1"/>
      <c r="E76" s="1"/>
      <c r="F76" s="1"/>
      <c r="G76" s="69"/>
      <c r="H76" s="69"/>
      <c r="I76" s="1"/>
      <c r="J76" s="1"/>
      <c r="K76" s="69"/>
      <c r="L76" s="6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1.25">
      <c r="A77" s="1"/>
      <c r="B77" s="1"/>
      <c r="C77" s="69"/>
      <c r="D77" s="1"/>
      <c r="E77" s="1"/>
      <c r="F77" s="1"/>
      <c r="G77" s="69"/>
      <c r="H77" s="69"/>
      <c r="I77" s="1"/>
      <c r="J77" s="1"/>
      <c r="K77" s="69"/>
      <c r="L77" s="6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1.25">
      <c r="A78" s="1"/>
      <c r="B78" s="1"/>
      <c r="C78" s="69"/>
      <c r="D78" s="1"/>
      <c r="E78" s="1"/>
      <c r="F78" s="1"/>
      <c r="G78" s="69"/>
      <c r="H78" s="69"/>
      <c r="I78" s="1"/>
      <c r="J78" s="1"/>
      <c r="K78" s="69"/>
      <c r="L78" s="6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1.25">
      <c r="A79" s="1"/>
      <c r="B79" s="1"/>
      <c r="C79" s="69"/>
      <c r="D79" s="1"/>
      <c r="E79" s="1"/>
      <c r="F79" s="1"/>
      <c r="G79" s="69"/>
      <c r="H79" s="69"/>
      <c r="I79" s="1"/>
      <c r="J79" s="1"/>
      <c r="K79" s="69"/>
      <c r="L79" s="6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1.25">
      <c r="A80" s="1"/>
      <c r="B80" s="1"/>
      <c r="C80" s="69"/>
      <c r="D80" s="1"/>
      <c r="E80" s="1"/>
      <c r="F80" s="1"/>
      <c r="G80" s="69"/>
      <c r="H80" s="69"/>
      <c r="I80" s="1"/>
      <c r="J80" s="1"/>
      <c r="K80" s="69"/>
      <c r="L80" s="6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1.25">
      <c r="A81" s="1"/>
      <c r="B81" s="1"/>
      <c r="C81" s="69"/>
      <c r="D81" s="1"/>
      <c r="E81" s="1"/>
      <c r="F81" s="1"/>
      <c r="G81" s="69"/>
      <c r="H81" s="69"/>
      <c r="I81" s="1"/>
      <c r="J81" s="1"/>
      <c r="K81" s="69"/>
      <c r="L81" s="6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1.25">
      <c r="A82" s="1"/>
      <c r="B82" s="1"/>
      <c r="C82" s="69"/>
      <c r="D82" s="1"/>
      <c r="E82" s="1"/>
      <c r="F82" s="1"/>
      <c r="G82" s="69"/>
      <c r="H82" s="69"/>
      <c r="I82" s="1"/>
      <c r="J82" s="1"/>
      <c r="K82" s="69"/>
      <c r="L82" s="6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</sheetData>
  <sheetProtection/>
  <mergeCells count="13">
    <mergeCell ref="J2:J3"/>
    <mergeCell ref="K2:K3"/>
    <mergeCell ref="L2:L3"/>
    <mergeCell ref="I16:J16"/>
    <mergeCell ref="B1:L1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6"/>
  <sheetViews>
    <sheetView showGridLines="0" zoomScalePageLayoutView="0" workbookViewId="0" topLeftCell="A1">
      <selection activeCell="A16" sqref="A16:IV16"/>
    </sheetView>
  </sheetViews>
  <sheetFormatPr defaultColWidth="8.8515625" defaultRowHeight="12.75"/>
  <cols>
    <col min="1" max="1" width="1.57421875" style="3" customWidth="1"/>
    <col min="2" max="2" width="18.57421875" style="3" customWidth="1"/>
    <col min="3" max="3" width="6.7109375" style="84" customWidth="1"/>
    <col min="4" max="12" width="9.7109375" style="3" customWidth="1"/>
    <col min="13" max="16384" width="8.8515625" style="3" customWidth="1"/>
  </cols>
  <sheetData>
    <row r="1" spans="1:12" s="64" customFormat="1" ht="12.75">
      <c r="A1" s="63"/>
      <c r="B1" s="162" t="s">
        <v>681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>
      <c r="A2" s="47"/>
      <c r="B2" s="48"/>
      <c r="C2" s="81"/>
      <c r="D2" s="163" t="s">
        <v>7</v>
      </c>
      <c r="E2" s="163"/>
      <c r="F2" s="163"/>
      <c r="G2" s="163" t="s">
        <v>30</v>
      </c>
      <c r="H2" s="163"/>
      <c r="I2" s="163" t="s">
        <v>8</v>
      </c>
      <c r="J2" s="163"/>
      <c r="K2" s="163"/>
      <c r="L2" s="81" t="s">
        <v>31</v>
      </c>
    </row>
    <row r="3" spans="1:12" ht="30" customHeight="1">
      <c r="A3" s="47"/>
      <c r="B3" s="49" t="s">
        <v>32</v>
      </c>
      <c r="C3" s="82" t="s">
        <v>1</v>
      </c>
      <c r="D3" s="85" t="s">
        <v>33</v>
      </c>
      <c r="E3" s="85" t="s">
        <v>34</v>
      </c>
      <c r="F3" s="85" t="s">
        <v>35</v>
      </c>
      <c r="G3" s="85" t="s">
        <v>36</v>
      </c>
      <c r="H3" s="85" t="s">
        <v>37</v>
      </c>
      <c r="I3" s="85" t="s">
        <v>38</v>
      </c>
      <c r="J3" s="85" t="s">
        <v>39</v>
      </c>
      <c r="K3" s="85" t="s">
        <v>40</v>
      </c>
      <c r="L3" s="86" t="s">
        <v>41</v>
      </c>
    </row>
    <row r="4" spans="1:12" ht="12.75">
      <c r="A4" s="47"/>
      <c r="B4" s="50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.75">
      <c r="A5" s="47"/>
      <c r="B5" s="57" t="s">
        <v>11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>
      <c r="A6" s="51"/>
      <c r="B6" s="52" t="s">
        <v>12</v>
      </c>
      <c r="C6" s="58" t="s">
        <v>13</v>
      </c>
      <c r="D6" s="58">
        <v>3</v>
      </c>
      <c r="E6" s="58">
        <v>0</v>
      </c>
      <c r="F6" s="58">
        <v>0</v>
      </c>
      <c r="G6" s="58">
        <v>0</v>
      </c>
      <c r="H6" s="58">
        <v>0</v>
      </c>
      <c r="I6" s="58">
        <v>5</v>
      </c>
      <c r="J6" s="58">
        <v>6</v>
      </c>
      <c r="K6" s="58">
        <v>31</v>
      </c>
      <c r="L6" s="58">
        <v>0</v>
      </c>
    </row>
    <row r="7" spans="1:12" ht="12.75">
      <c r="A7" s="51"/>
      <c r="B7" s="52" t="s">
        <v>14</v>
      </c>
      <c r="C7" s="58" t="s">
        <v>15</v>
      </c>
      <c r="D7" s="58">
        <v>1</v>
      </c>
      <c r="E7" s="58">
        <v>0</v>
      </c>
      <c r="F7" s="58">
        <v>0</v>
      </c>
      <c r="G7" s="58">
        <v>1</v>
      </c>
      <c r="H7" s="58">
        <v>2</v>
      </c>
      <c r="I7" s="58">
        <v>2</v>
      </c>
      <c r="J7" s="58">
        <v>3</v>
      </c>
      <c r="K7" s="58">
        <v>15</v>
      </c>
      <c r="L7" s="58">
        <v>0</v>
      </c>
    </row>
    <row r="8" spans="1:12" ht="12.75">
      <c r="A8" s="51"/>
      <c r="B8" s="52" t="s">
        <v>16</v>
      </c>
      <c r="C8" s="58" t="s">
        <v>17</v>
      </c>
      <c r="D8" s="58">
        <v>0</v>
      </c>
      <c r="E8" s="58">
        <v>0</v>
      </c>
      <c r="F8" s="58">
        <v>0</v>
      </c>
      <c r="G8" s="58">
        <v>1</v>
      </c>
      <c r="H8" s="58">
        <v>2</v>
      </c>
      <c r="I8" s="58">
        <v>1</v>
      </c>
      <c r="J8" s="58">
        <v>3</v>
      </c>
      <c r="K8" s="58">
        <v>5</v>
      </c>
      <c r="L8" s="58">
        <v>0</v>
      </c>
    </row>
    <row r="9" spans="1:12" ht="12.75">
      <c r="A9" s="51"/>
      <c r="B9" s="52" t="s">
        <v>18</v>
      </c>
      <c r="C9" s="58" t="s">
        <v>19</v>
      </c>
      <c r="D9" s="58">
        <v>2</v>
      </c>
      <c r="E9" s="58">
        <v>2</v>
      </c>
      <c r="F9" s="58">
        <v>0</v>
      </c>
      <c r="G9" s="58">
        <v>3</v>
      </c>
      <c r="H9" s="58">
        <v>4</v>
      </c>
      <c r="I9" s="58">
        <v>6</v>
      </c>
      <c r="J9" s="58">
        <v>13</v>
      </c>
      <c r="K9" s="58">
        <v>31</v>
      </c>
      <c r="L9" s="58">
        <v>0</v>
      </c>
    </row>
    <row r="10" spans="1:12" ht="12.75">
      <c r="A10" s="51"/>
      <c r="B10" s="52" t="s">
        <v>20</v>
      </c>
      <c r="C10" s="58" t="s">
        <v>21</v>
      </c>
      <c r="D10" s="58">
        <v>0</v>
      </c>
      <c r="E10" s="58">
        <v>0</v>
      </c>
      <c r="F10" s="58">
        <v>0</v>
      </c>
      <c r="G10" s="58">
        <v>2</v>
      </c>
      <c r="H10" s="58">
        <v>1</v>
      </c>
      <c r="I10" s="58">
        <v>1</v>
      </c>
      <c r="J10" s="58">
        <v>2</v>
      </c>
      <c r="K10" s="58">
        <v>24</v>
      </c>
      <c r="L10" s="58">
        <v>0</v>
      </c>
    </row>
    <row r="11" spans="1:12" ht="12.75">
      <c r="A11" s="51"/>
      <c r="B11" s="52" t="s">
        <v>22</v>
      </c>
      <c r="C11" s="58" t="s">
        <v>23</v>
      </c>
      <c r="D11" s="58">
        <v>1</v>
      </c>
      <c r="E11" s="58">
        <v>0</v>
      </c>
      <c r="F11" s="58">
        <v>0</v>
      </c>
      <c r="G11" s="58">
        <v>1</v>
      </c>
      <c r="H11" s="58">
        <v>0</v>
      </c>
      <c r="I11" s="58">
        <v>0</v>
      </c>
      <c r="J11" s="58">
        <v>3</v>
      </c>
      <c r="K11" s="58">
        <v>16</v>
      </c>
      <c r="L11" s="58">
        <v>0</v>
      </c>
    </row>
    <row r="12" spans="1:12" ht="12.75">
      <c r="A12" s="51"/>
      <c r="B12" s="52" t="s">
        <v>24</v>
      </c>
      <c r="C12" s="58" t="s">
        <v>25</v>
      </c>
      <c r="D12" s="58">
        <v>1</v>
      </c>
      <c r="E12" s="58">
        <v>0</v>
      </c>
      <c r="F12" s="58">
        <v>0</v>
      </c>
      <c r="G12" s="58">
        <v>0</v>
      </c>
      <c r="H12" s="58">
        <v>3</v>
      </c>
      <c r="I12" s="58">
        <v>4</v>
      </c>
      <c r="J12" s="58">
        <v>4</v>
      </c>
      <c r="K12" s="58">
        <v>11</v>
      </c>
      <c r="L12" s="58">
        <v>0</v>
      </c>
    </row>
    <row r="13" spans="1:12" ht="12.75">
      <c r="A13" s="51"/>
      <c r="B13" s="52" t="s">
        <v>26</v>
      </c>
      <c r="C13" s="58" t="s">
        <v>27</v>
      </c>
      <c r="D13" s="58">
        <v>0</v>
      </c>
      <c r="E13" s="58">
        <v>0</v>
      </c>
      <c r="F13" s="58">
        <v>1</v>
      </c>
      <c r="G13" s="58">
        <v>0</v>
      </c>
      <c r="H13" s="58">
        <v>1</v>
      </c>
      <c r="I13" s="58">
        <v>3</v>
      </c>
      <c r="J13" s="58">
        <v>5</v>
      </c>
      <c r="K13" s="58">
        <v>22</v>
      </c>
      <c r="L13" s="58">
        <v>0</v>
      </c>
    </row>
    <row r="14" spans="1:12" ht="12.75">
      <c r="A14" s="51"/>
      <c r="B14" s="52" t="s">
        <v>28</v>
      </c>
      <c r="C14" s="58" t="s">
        <v>29</v>
      </c>
      <c r="D14" s="58">
        <v>0</v>
      </c>
      <c r="E14" s="58">
        <v>0</v>
      </c>
      <c r="F14" s="58">
        <v>0</v>
      </c>
      <c r="G14" s="58">
        <v>1</v>
      </c>
      <c r="H14" s="58">
        <v>4</v>
      </c>
      <c r="I14" s="58">
        <v>3</v>
      </c>
      <c r="J14" s="58">
        <v>5</v>
      </c>
      <c r="K14" s="58">
        <v>17</v>
      </c>
      <c r="L14" s="58">
        <v>0</v>
      </c>
    </row>
    <row r="15" spans="1:12" ht="12.75">
      <c r="A15" s="59"/>
      <c r="B15" s="60" t="s">
        <v>47</v>
      </c>
      <c r="C15" s="61"/>
      <c r="D15" s="61">
        <f aca="true" t="shared" si="0" ref="D15:L15">SUM(D6:D14)</f>
        <v>8</v>
      </c>
      <c r="E15" s="61">
        <f t="shared" si="0"/>
        <v>2</v>
      </c>
      <c r="F15" s="61">
        <f t="shared" si="0"/>
        <v>1</v>
      </c>
      <c r="G15" s="61">
        <f t="shared" si="0"/>
        <v>9</v>
      </c>
      <c r="H15" s="61">
        <f t="shared" si="0"/>
        <v>17</v>
      </c>
      <c r="I15" s="61">
        <f t="shared" si="0"/>
        <v>25</v>
      </c>
      <c r="J15" s="61">
        <f t="shared" si="0"/>
        <v>44</v>
      </c>
      <c r="K15" s="61">
        <f t="shared" si="0"/>
        <v>172</v>
      </c>
      <c r="L15" s="61">
        <f t="shared" si="0"/>
        <v>0</v>
      </c>
    </row>
    <row r="16" spans="1:38" s="4" customFormat="1" ht="11.25">
      <c r="A16" s="1"/>
      <c r="B16" s="78" t="s">
        <v>677</v>
      </c>
      <c r="C16" s="69"/>
      <c r="D16" s="23"/>
      <c r="E16" s="23"/>
      <c r="F16" s="23"/>
      <c r="G16" s="69"/>
      <c r="H16" s="69"/>
      <c r="I16" s="23"/>
      <c r="J16" s="23"/>
      <c r="K16" s="69"/>
      <c r="L16" s="6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</sheetData>
  <sheetProtection/>
  <mergeCells count="4">
    <mergeCell ref="B1:L1"/>
    <mergeCell ref="D2:F2"/>
    <mergeCell ref="G2:H2"/>
    <mergeCell ref="I2:K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5"/>
  <sheetViews>
    <sheetView showGridLines="0" zoomScalePageLayoutView="0" workbookViewId="0" topLeftCell="A1">
      <selection activeCell="A1" sqref="A1:IV1"/>
    </sheetView>
  </sheetViews>
  <sheetFormatPr defaultColWidth="8.8515625" defaultRowHeight="12.75"/>
  <cols>
    <col min="1" max="1" width="1.1484375" style="3" customWidth="1"/>
    <col min="2" max="2" width="19.421875" style="3" customWidth="1"/>
    <col min="3" max="3" width="6.7109375" style="84" customWidth="1"/>
    <col min="4" max="12" width="9.7109375" style="3" customWidth="1"/>
    <col min="13" max="16384" width="8.8515625" style="3" customWidth="1"/>
  </cols>
  <sheetData>
    <row r="1" spans="1:12" s="64" customFormat="1" ht="12.75">
      <c r="A1" s="63"/>
      <c r="B1" s="162" t="s">
        <v>681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>
      <c r="A2" s="47"/>
      <c r="B2" s="48"/>
      <c r="C2" s="81"/>
      <c r="D2" s="163" t="s">
        <v>7</v>
      </c>
      <c r="E2" s="163"/>
      <c r="F2" s="163"/>
      <c r="G2" s="163" t="s">
        <v>30</v>
      </c>
      <c r="H2" s="163"/>
      <c r="I2" s="163" t="s">
        <v>8</v>
      </c>
      <c r="J2" s="163"/>
      <c r="K2" s="163"/>
      <c r="L2" s="81" t="s">
        <v>31</v>
      </c>
    </row>
    <row r="3" spans="1:12" ht="30" customHeight="1">
      <c r="A3" s="47"/>
      <c r="B3" s="49" t="s">
        <v>32</v>
      </c>
      <c r="C3" s="82" t="s">
        <v>1</v>
      </c>
      <c r="D3" s="85" t="s">
        <v>33</v>
      </c>
      <c r="E3" s="85" t="s">
        <v>34</v>
      </c>
      <c r="F3" s="85" t="s">
        <v>35</v>
      </c>
      <c r="G3" s="85" t="s">
        <v>36</v>
      </c>
      <c r="H3" s="85" t="s">
        <v>37</v>
      </c>
      <c r="I3" s="85" t="s">
        <v>38</v>
      </c>
      <c r="J3" s="85" t="s">
        <v>39</v>
      </c>
      <c r="K3" s="85" t="s">
        <v>40</v>
      </c>
      <c r="L3" s="86" t="s">
        <v>41</v>
      </c>
    </row>
    <row r="4" spans="1:12" ht="12.75">
      <c r="A4" s="47"/>
      <c r="B4" s="57" t="s">
        <v>11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.75">
      <c r="A5" s="51"/>
      <c r="B5" s="52" t="s">
        <v>12</v>
      </c>
      <c r="C5" s="58" t="s">
        <v>13</v>
      </c>
      <c r="D5" s="58">
        <v>2</v>
      </c>
      <c r="E5" s="58">
        <v>1</v>
      </c>
      <c r="F5" s="58">
        <v>2</v>
      </c>
      <c r="G5" s="58">
        <v>0</v>
      </c>
      <c r="H5" s="58">
        <v>0</v>
      </c>
      <c r="I5" s="58">
        <v>5</v>
      </c>
      <c r="J5" s="58">
        <v>3</v>
      </c>
      <c r="K5" s="58">
        <v>30</v>
      </c>
      <c r="L5" s="58">
        <v>2</v>
      </c>
    </row>
    <row r="6" spans="1:12" ht="12.75">
      <c r="A6" s="51"/>
      <c r="B6" s="52" t="s">
        <v>14</v>
      </c>
      <c r="C6" s="58" t="s">
        <v>15</v>
      </c>
      <c r="D6" s="58">
        <v>0</v>
      </c>
      <c r="E6" s="58">
        <v>0</v>
      </c>
      <c r="F6" s="58">
        <v>1</v>
      </c>
      <c r="G6" s="58">
        <v>0</v>
      </c>
      <c r="H6" s="58">
        <v>1</v>
      </c>
      <c r="I6" s="58">
        <v>1</v>
      </c>
      <c r="J6" s="58">
        <v>1</v>
      </c>
      <c r="K6" s="58">
        <v>18</v>
      </c>
      <c r="L6" s="58">
        <v>2</v>
      </c>
    </row>
    <row r="7" spans="1:12" ht="12.75">
      <c r="A7" s="51"/>
      <c r="B7" s="52" t="s">
        <v>16</v>
      </c>
      <c r="C7" s="58" t="s">
        <v>17</v>
      </c>
      <c r="D7" s="58">
        <v>1</v>
      </c>
      <c r="E7" s="58">
        <v>0</v>
      </c>
      <c r="F7" s="58">
        <v>0</v>
      </c>
      <c r="G7" s="58">
        <v>1</v>
      </c>
      <c r="H7" s="58">
        <v>0</v>
      </c>
      <c r="I7" s="58">
        <v>3</v>
      </c>
      <c r="J7" s="58">
        <v>1</v>
      </c>
      <c r="K7" s="58">
        <v>6</v>
      </c>
      <c r="L7" s="58">
        <v>0</v>
      </c>
    </row>
    <row r="8" spans="1:12" ht="12.75">
      <c r="A8" s="51"/>
      <c r="B8" s="52" t="s">
        <v>18</v>
      </c>
      <c r="C8" s="58" t="s">
        <v>19</v>
      </c>
      <c r="D8" s="58">
        <v>4</v>
      </c>
      <c r="E8" s="58">
        <v>1</v>
      </c>
      <c r="F8" s="58">
        <v>3</v>
      </c>
      <c r="G8" s="58">
        <v>4</v>
      </c>
      <c r="H8" s="58">
        <v>3</v>
      </c>
      <c r="I8" s="58">
        <v>3</v>
      </c>
      <c r="J8" s="58">
        <v>5</v>
      </c>
      <c r="K8" s="58">
        <v>38</v>
      </c>
      <c r="L8" s="58">
        <v>0</v>
      </c>
    </row>
    <row r="9" spans="1:12" ht="12.75">
      <c r="A9" s="51"/>
      <c r="B9" s="52" t="s">
        <v>20</v>
      </c>
      <c r="C9" s="58" t="s">
        <v>21</v>
      </c>
      <c r="D9" s="58">
        <v>1</v>
      </c>
      <c r="E9" s="58">
        <v>0</v>
      </c>
      <c r="F9" s="58">
        <v>0</v>
      </c>
      <c r="G9" s="58">
        <v>1</v>
      </c>
      <c r="H9" s="58">
        <v>0</v>
      </c>
      <c r="I9" s="58">
        <v>0</v>
      </c>
      <c r="J9" s="58">
        <v>0</v>
      </c>
      <c r="K9" s="58">
        <v>28</v>
      </c>
      <c r="L9" s="58">
        <v>0</v>
      </c>
    </row>
    <row r="10" spans="1:12" ht="12.75">
      <c r="A10" s="51"/>
      <c r="B10" s="52" t="s">
        <v>22</v>
      </c>
      <c r="C10" s="58" t="s">
        <v>23</v>
      </c>
      <c r="D10" s="58">
        <v>2</v>
      </c>
      <c r="E10" s="58">
        <v>0</v>
      </c>
      <c r="F10" s="58">
        <v>1</v>
      </c>
      <c r="G10" s="58">
        <v>1</v>
      </c>
      <c r="H10" s="58">
        <v>1</v>
      </c>
      <c r="I10" s="58">
        <v>0</v>
      </c>
      <c r="J10" s="58">
        <v>0</v>
      </c>
      <c r="K10" s="58">
        <v>16</v>
      </c>
      <c r="L10" s="58">
        <v>0</v>
      </c>
    </row>
    <row r="11" spans="1:12" ht="12.75">
      <c r="A11" s="51"/>
      <c r="B11" s="52" t="s">
        <v>24</v>
      </c>
      <c r="C11" s="58" t="s">
        <v>25</v>
      </c>
      <c r="D11" s="58">
        <v>0</v>
      </c>
      <c r="E11" s="58">
        <v>2</v>
      </c>
      <c r="F11" s="58">
        <v>0</v>
      </c>
      <c r="G11" s="58">
        <v>0</v>
      </c>
      <c r="H11" s="58">
        <v>2</v>
      </c>
      <c r="I11" s="58">
        <v>2</v>
      </c>
      <c r="J11" s="58">
        <v>4</v>
      </c>
      <c r="K11" s="58">
        <v>13</v>
      </c>
      <c r="L11" s="58">
        <v>0</v>
      </c>
    </row>
    <row r="12" spans="1:12" ht="12.75">
      <c r="A12" s="51"/>
      <c r="B12" s="52" t="s">
        <v>26</v>
      </c>
      <c r="C12" s="58" t="s">
        <v>27</v>
      </c>
      <c r="D12" s="58">
        <v>4</v>
      </c>
      <c r="E12" s="58">
        <v>0</v>
      </c>
      <c r="F12" s="58">
        <v>2</v>
      </c>
      <c r="G12" s="58">
        <v>0</v>
      </c>
      <c r="H12" s="58">
        <v>1</v>
      </c>
      <c r="I12" s="58">
        <v>2</v>
      </c>
      <c r="J12" s="58">
        <v>3</v>
      </c>
      <c r="K12" s="58">
        <v>20</v>
      </c>
      <c r="L12" s="58">
        <v>0</v>
      </c>
    </row>
    <row r="13" spans="1:12" ht="12.75">
      <c r="A13" s="51"/>
      <c r="B13" s="52" t="s">
        <v>28</v>
      </c>
      <c r="C13" s="58" t="s">
        <v>29</v>
      </c>
      <c r="D13" s="58">
        <v>1</v>
      </c>
      <c r="E13" s="58">
        <v>0</v>
      </c>
      <c r="F13" s="58">
        <v>0</v>
      </c>
      <c r="G13" s="58">
        <v>2</v>
      </c>
      <c r="H13" s="58">
        <v>1</v>
      </c>
      <c r="I13" s="58">
        <v>3</v>
      </c>
      <c r="J13" s="58">
        <v>7</v>
      </c>
      <c r="K13" s="58">
        <v>16</v>
      </c>
      <c r="L13" s="58">
        <v>0</v>
      </c>
    </row>
    <row r="14" spans="1:12" ht="12.75">
      <c r="A14" s="59"/>
      <c r="B14" s="60" t="s">
        <v>47</v>
      </c>
      <c r="C14" s="61"/>
      <c r="D14" s="61">
        <f aca="true" t="shared" si="0" ref="D14:L14">SUM(D5:D13)</f>
        <v>15</v>
      </c>
      <c r="E14" s="61">
        <f t="shared" si="0"/>
        <v>4</v>
      </c>
      <c r="F14" s="61">
        <f t="shared" si="0"/>
        <v>9</v>
      </c>
      <c r="G14" s="61">
        <f t="shared" si="0"/>
        <v>9</v>
      </c>
      <c r="H14" s="61">
        <f t="shared" si="0"/>
        <v>9</v>
      </c>
      <c r="I14" s="61">
        <f t="shared" si="0"/>
        <v>19</v>
      </c>
      <c r="J14" s="61">
        <f t="shared" si="0"/>
        <v>24</v>
      </c>
      <c r="K14" s="61">
        <f t="shared" si="0"/>
        <v>185</v>
      </c>
      <c r="L14" s="61">
        <f t="shared" si="0"/>
        <v>4</v>
      </c>
    </row>
    <row r="15" spans="1:38" s="4" customFormat="1" ht="11.25">
      <c r="A15" s="1"/>
      <c r="B15" s="78" t="s">
        <v>677</v>
      </c>
      <c r="C15" s="69"/>
      <c r="D15" s="23"/>
      <c r="E15" s="23"/>
      <c r="F15" s="23"/>
      <c r="G15" s="69"/>
      <c r="H15" s="69"/>
      <c r="I15" s="23"/>
      <c r="J15" s="23"/>
      <c r="K15" s="69"/>
      <c r="L15" s="6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</sheetData>
  <sheetProtection/>
  <mergeCells count="4">
    <mergeCell ref="B1:L1"/>
    <mergeCell ref="D2:F2"/>
    <mergeCell ref="G2:H2"/>
    <mergeCell ref="I2:K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6"/>
  <sheetViews>
    <sheetView showGridLines="0" zoomScalePageLayoutView="0" workbookViewId="0" topLeftCell="A1">
      <selection activeCell="A16" sqref="A16:IV16"/>
    </sheetView>
  </sheetViews>
  <sheetFormatPr defaultColWidth="8.8515625" defaultRowHeight="12.75"/>
  <cols>
    <col min="1" max="1" width="1.421875" style="3" customWidth="1"/>
    <col min="2" max="2" width="22.57421875" style="3" customWidth="1"/>
    <col min="3" max="3" width="6.7109375" style="84" customWidth="1"/>
    <col min="4" max="12" width="9.7109375" style="3" customWidth="1"/>
    <col min="13" max="16384" width="8.8515625" style="3" customWidth="1"/>
  </cols>
  <sheetData>
    <row r="1" spans="1:12" s="64" customFormat="1" ht="12.75">
      <c r="A1" s="63"/>
      <c r="B1" s="162" t="s">
        <v>682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>
      <c r="A2" s="47"/>
      <c r="B2" s="48"/>
      <c r="C2" s="81"/>
      <c r="D2" s="163" t="s">
        <v>7</v>
      </c>
      <c r="E2" s="163"/>
      <c r="F2" s="163"/>
      <c r="G2" s="163" t="s">
        <v>30</v>
      </c>
      <c r="H2" s="163"/>
      <c r="I2" s="163" t="s">
        <v>8</v>
      </c>
      <c r="J2" s="163"/>
      <c r="K2" s="163"/>
      <c r="L2" s="81" t="s">
        <v>31</v>
      </c>
    </row>
    <row r="3" spans="1:12" ht="30" customHeight="1">
      <c r="A3" s="47"/>
      <c r="B3" s="49" t="s">
        <v>32</v>
      </c>
      <c r="C3" s="82" t="s">
        <v>1</v>
      </c>
      <c r="D3" s="85" t="s">
        <v>33</v>
      </c>
      <c r="E3" s="85" t="s">
        <v>34</v>
      </c>
      <c r="F3" s="85" t="s">
        <v>35</v>
      </c>
      <c r="G3" s="85" t="s">
        <v>36</v>
      </c>
      <c r="H3" s="85" t="s">
        <v>37</v>
      </c>
      <c r="I3" s="85" t="s">
        <v>38</v>
      </c>
      <c r="J3" s="85" t="s">
        <v>39</v>
      </c>
      <c r="K3" s="85" t="s">
        <v>40</v>
      </c>
      <c r="L3" s="86" t="s">
        <v>41</v>
      </c>
    </row>
    <row r="4" spans="1:12" ht="12.75">
      <c r="A4" s="47"/>
      <c r="B4" s="50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.75">
      <c r="A5" s="47"/>
      <c r="B5" s="57" t="s">
        <v>11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>
      <c r="A6" s="51"/>
      <c r="B6" s="52" t="s">
        <v>12</v>
      </c>
      <c r="C6" s="58" t="s">
        <v>13</v>
      </c>
      <c r="D6" s="58">
        <v>2</v>
      </c>
      <c r="E6" s="58">
        <v>0</v>
      </c>
      <c r="F6" s="58">
        <v>1</v>
      </c>
      <c r="G6" s="58">
        <v>0</v>
      </c>
      <c r="H6" s="58">
        <v>2</v>
      </c>
      <c r="I6" s="58">
        <v>6</v>
      </c>
      <c r="J6" s="58">
        <v>4</v>
      </c>
      <c r="K6" s="58">
        <v>30</v>
      </c>
      <c r="L6" s="58">
        <v>0</v>
      </c>
    </row>
    <row r="7" spans="1:12" ht="12.75">
      <c r="A7" s="51"/>
      <c r="B7" s="52" t="s">
        <v>14</v>
      </c>
      <c r="C7" s="58" t="s">
        <v>15</v>
      </c>
      <c r="D7" s="58">
        <v>1</v>
      </c>
      <c r="E7" s="58">
        <v>0</v>
      </c>
      <c r="F7" s="58">
        <v>0</v>
      </c>
      <c r="G7" s="58">
        <v>2</v>
      </c>
      <c r="H7" s="58">
        <v>2</v>
      </c>
      <c r="I7" s="58">
        <v>3</v>
      </c>
      <c r="J7" s="58">
        <v>2</v>
      </c>
      <c r="K7" s="58">
        <v>14</v>
      </c>
      <c r="L7" s="58">
        <v>0</v>
      </c>
    </row>
    <row r="8" spans="1:12" ht="12.75">
      <c r="A8" s="51"/>
      <c r="B8" s="52" t="s">
        <v>16</v>
      </c>
      <c r="C8" s="58" t="s">
        <v>17</v>
      </c>
      <c r="D8" s="58">
        <v>0</v>
      </c>
      <c r="E8" s="58">
        <v>0</v>
      </c>
      <c r="F8" s="58">
        <v>0</v>
      </c>
      <c r="G8" s="58">
        <v>1</v>
      </c>
      <c r="H8" s="58">
        <v>2</v>
      </c>
      <c r="I8" s="58">
        <v>1</v>
      </c>
      <c r="J8" s="58">
        <v>5</v>
      </c>
      <c r="K8" s="58">
        <v>3</v>
      </c>
      <c r="L8" s="58">
        <v>0</v>
      </c>
    </row>
    <row r="9" spans="1:12" ht="12.75">
      <c r="A9" s="51"/>
      <c r="B9" s="52" t="s">
        <v>18</v>
      </c>
      <c r="C9" s="58" t="s">
        <v>19</v>
      </c>
      <c r="D9" s="58">
        <v>5</v>
      </c>
      <c r="E9" s="58">
        <v>0</v>
      </c>
      <c r="F9" s="58">
        <v>1</v>
      </c>
      <c r="G9" s="58">
        <v>4</v>
      </c>
      <c r="H9" s="58">
        <v>5</v>
      </c>
      <c r="I9" s="58">
        <v>8</v>
      </c>
      <c r="J9" s="58">
        <v>11</v>
      </c>
      <c r="K9" s="58">
        <v>27</v>
      </c>
      <c r="L9" s="58">
        <v>0</v>
      </c>
    </row>
    <row r="10" spans="1:12" ht="12.75">
      <c r="A10" s="51"/>
      <c r="B10" s="52" t="s">
        <v>20</v>
      </c>
      <c r="C10" s="58" t="s">
        <v>21</v>
      </c>
      <c r="D10" s="58">
        <v>1</v>
      </c>
      <c r="E10" s="58">
        <v>1</v>
      </c>
      <c r="F10" s="58">
        <v>1</v>
      </c>
      <c r="G10" s="58">
        <v>1</v>
      </c>
      <c r="H10" s="58">
        <v>1</v>
      </c>
      <c r="I10" s="58">
        <v>3</v>
      </c>
      <c r="J10" s="58">
        <v>2</v>
      </c>
      <c r="K10" s="58">
        <v>20</v>
      </c>
      <c r="L10" s="58">
        <v>0</v>
      </c>
    </row>
    <row r="11" spans="1:12" ht="12.75">
      <c r="A11" s="51"/>
      <c r="B11" s="52" t="s">
        <v>22</v>
      </c>
      <c r="C11" s="58" t="s">
        <v>23</v>
      </c>
      <c r="D11" s="58">
        <v>0</v>
      </c>
      <c r="E11" s="58">
        <v>0</v>
      </c>
      <c r="F11" s="58">
        <v>0</v>
      </c>
      <c r="G11" s="58">
        <v>0</v>
      </c>
      <c r="H11" s="58">
        <v>2</v>
      </c>
      <c r="I11" s="58">
        <v>1</v>
      </c>
      <c r="J11" s="58">
        <v>2</v>
      </c>
      <c r="K11" s="58">
        <v>15</v>
      </c>
      <c r="L11" s="58">
        <v>1</v>
      </c>
    </row>
    <row r="12" spans="1:12" ht="12.75">
      <c r="A12" s="51"/>
      <c r="B12" s="52" t="s">
        <v>24</v>
      </c>
      <c r="C12" s="58" t="s">
        <v>25</v>
      </c>
      <c r="D12" s="58">
        <v>1</v>
      </c>
      <c r="E12" s="58">
        <v>1</v>
      </c>
      <c r="F12" s="58">
        <v>0</v>
      </c>
      <c r="G12" s="58">
        <v>1</v>
      </c>
      <c r="H12" s="58">
        <v>3</v>
      </c>
      <c r="I12" s="58">
        <v>2</v>
      </c>
      <c r="J12" s="58">
        <v>4</v>
      </c>
      <c r="K12" s="58">
        <v>11</v>
      </c>
      <c r="L12" s="58">
        <v>0</v>
      </c>
    </row>
    <row r="13" spans="1:12" ht="12.75">
      <c r="A13" s="51"/>
      <c r="B13" s="52" t="s">
        <v>26</v>
      </c>
      <c r="C13" s="58" t="s">
        <v>27</v>
      </c>
      <c r="D13" s="58">
        <v>0</v>
      </c>
      <c r="E13" s="58">
        <v>0</v>
      </c>
      <c r="F13" s="58">
        <v>1</v>
      </c>
      <c r="G13" s="58">
        <v>0</v>
      </c>
      <c r="H13" s="58">
        <v>2</v>
      </c>
      <c r="I13" s="58">
        <v>4</v>
      </c>
      <c r="J13" s="58">
        <v>3</v>
      </c>
      <c r="K13" s="58">
        <v>22</v>
      </c>
      <c r="L13" s="58">
        <v>0</v>
      </c>
    </row>
    <row r="14" spans="1:12" ht="12.75">
      <c r="A14" s="51"/>
      <c r="B14" s="52" t="s">
        <v>28</v>
      </c>
      <c r="C14" s="58" t="s">
        <v>29</v>
      </c>
      <c r="D14" s="58">
        <v>0</v>
      </c>
      <c r="E14" s="58">
        <v>0</v>
      </c>
      <c r="F14" s="58">
        <v>0</v>
      </c>
      <c r="G14" s="58">
        <v>2</v>
      </c>
      <c r="H14" s="58">
        <v>3</v>
      </c>
      <c r="I14" s="58">
        <v>4</v>
      </c>
      <c r="J14" s="58">
        <v>8</v>
      </c>
      <c r="K14" s="58">
        <v>13</v>
      </c>
      <c r="L14" s="58">
        <v>0</v>
      </c>
    </row>
    <row r="15" spans="1:12" ht="12.75">
      <c r="A15" s="59"/>
      <c r="B15" s="60" t="s">
        <v>47</v>
      </c>
      <c r="C15" s="61"/>
      <c r="D15" s="61">
        <f aca="true" t="shared" si="0" ref="D15:L15">SUM(D6:D14)</f>
        <v>10</v>
      </c>
      <c r="E15" s="61">
        <f t="shared" si="0"/>
        <v>2</v>
      </c>
      <c r="F15" s="61">
        <f t="shared" si="0"/>
        <v>4</v>
      </c>
      <c r="G15" s="61">
        <f t="shared" si="0"/>
        <v>11</v>
      </c>
      <c r="H15" s="61">
        <f t="shared" si="0"/>
        <v>22</v>
      </c>
      <c r="I15" s="61">
        <f t="shared" si="0"/>
        <v>32</v>
      </c>
      <c r="J15" s="61">
        <f t="shared" si="0"/>
        <v>41</v>
      </c>
      <c r="K15" s="61">
        <f t="shared" si="0"/>
        <v>155</v>
      </c>
      <c r="L15" s="61">
        <f t="shared" si="0"/>
        <v>1</v>
      </c>
    </row>
    <row r="16" spans="1:38" s="4" customFormat="1" ht="11.25">
      <c r="A16" s="1"/>
      <c r="B16" s="78" t="s">
        <v>677</v>
      </c>
      <c r="C16" s="69"/>
      <c r="D16" s="23"/>
      <c r="E16" s="23"/>
      <c r="F16" s="23"/>
      <c r="G16" s="69"/>
      <c r="H16" s="69"/>
      <c r="I16" s="23"/>
      <c r="J16" s="23"/>
      <c r="K16" s="69"/>
      <c r="L16" s="6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</sheetData>
  <sheetProtection/>
  <mergeCells count="4">
    <mergeCell ref="B1:L1"/>
    <mergeCell ref="D2:F2"/>
    <mergeCell ref="G2:H2"/>
    <mergeCell ref="I2:K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"/>
  <sheetViews>
    <sheetView showGridLines="0" zoomScalePageLayoutView="0" workbookViewId="0" topLeftCell="A1">
      <selection activeCell="A8" sqref="A8:IV8"/>
    </sheetView>
  </sheetViews>
  <sheetFormatPr defaultColWidth="8.8515625" defaultRowHeight="12.75"/>
  <cols>
    <col min="1" max="1" width="1.57421875" style="3" customWidth="1"/>
    <col min="2" max="2" width="14.421875" style="3" customWidth="1"/>
    <col min="3" max="3" width="6.7109375" style="3" hidden="1" customWidth="1"/>
    <col min="4" max="15" width="9.7109375" style="3" customWidth="1"/>
    <col min="16" max="16384" width="8.8515625" style="3" customWidth="1"/>
  </cols>
  <sheetData>
    <row r="1" spans="1:15" s="64" customFormat="1" ht="12.75">
      <c r="A1" s="63"/>
      <c r="B1" s="162" t="s">
        <v>683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2.75">
      <c r="A2" s="47"/>
      <c r="B2" s="48"/>
      <c r="C2" s="48"/>
      <c r="D2" s="163" t="s">
        <v>42</v>
      </c>
      <c r="E2" s="163"/>
      <c r="F2" s="163"/>
      <c r="G2" s="163" t="s">
        <v>43</v>
      </c>
      <c r="H2" s="163"/>
      <c r="I2" s="163"/>
      <c r="J2" s="163" t="s">
        <v>44</v>
      </c>
      <c r="K2" s="163"/>
      <c r="L2" s="163"/>
      <c r="M2" s="163" t="s">
        <v>45</v>
      </c>
      <c r="N2" s="163"/>
      <c r="O2" s="163"/>
    </row>
    <row r="3" spans="1:15" ht="12.75">
      <c r="A3" s="47"/>
      <c r="B3" s="49" t="s">
        <v>0</v>
      </c>
      <c r="C3" s="49" t="s">
        <v>1</v>
      </c>
      <c r="D3" s="85" t="s">
        <v>7</v>
      </c>
      <c r="E3" s="85" t="s">
        <v>8</v>
      </c>
      <c r="F3" s="85" t="s">
        <v>46</v>
      </c>
      <c r="G3" s="85" t="s">
        <v>7</v>
      </c>
      <c r="H3" s="85" t="s">
        <v>8</v>
      </c>
      <c r="I3" s="85" t="s">
        <v>46</v>
      </c>
      <c r="J3" s="85" t="s">
        <v>7</v>
      </c>
      <c r="K3" s="85" t="s">
        <v>8</v>
      </c>
      <c r="L3" s="85" t="s">
        <v>46</v>
      </c>
      <c r="M3" s="85" t="s">
        <v>7</v>
      </c>
      <c r="N3" s="85" t="s">
        <v>8</v>
      </c>
      <c r="O3" s="85" t="s">
        <v>46</v>
      </c>
    </row>
    <row r="4" spans="1:15" ht="12.75">
      <c r="A4" s="47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2.75">
      <c r="A5" s="51"/>
      <c r="B5" s="52" t="s">
        <v>47</v>
      </c>
      <c r="C5" s="52" t="s">
        <v>48</v>
      </c>
      <c r="D5" s="54">
        <v>-5661311830</v>
      </c>
      <c r="E5" s="54">
        <v>33398557839</v>
      </c>
      <c r="F5" s="54">
        <v>27737246009</v>
      </c>
      <c r="G5" s="54">
        <v>-2766487984</v>
      </c>
      <c r="H5" s="54">
        <v>37965556992</v>
      </c>
      <c r="I5" s="54">
        <v>35199069008</v>
      </c>
      <c r="J5" s="54">
        <v>-4335702015</v>
      </c>
      <c r="K5" s="54">
        <v>38126932965</v>
      </c>
      <c r="L5" s="54">
        <v>33791230950</v>
      </c>
      <c r="M5" s="54">
        <v>-1914574058</v>
      </c>
      <c r="N5" s="54">
        <v>43483621477</v>
      </c>
      <c r="O5" s="54">
        <v>41569047419</v>
      </c>
    </row>
    <row r="6" spans="1:15" ht="12.75">
      <c r="A6" s="51"/>
      <c r="B6" s="52" t="s">
        <v>49</v>
      </c>
      <c r="C6" s="52" t="s">
        <v>50</v>
      </c>
      <c r="D6" s="54">
        <v>-2222320859</v>
      </c>
      <c r="E6" s="54">
        <v>14802224096</v>
      </c>
      <c r="F6" s="54">
        <v>12579903237</v>
      </c>
      <c r="G6" s="54">
        <v>-735572373</v>
      </c>
      <c r="H6" s="54">
        <v>13419785043</v>
      </c>
      <c r="I6" s="54">
        <v>12684212670</v>
      </c>
      <c r="J6" s="54">
        <v>-873683283</v>
      </c>
      <c r="K6" s="54">
        <v>14808132983</v>
      </c>
      <c r="L6" s="54">
        <v>13934449700</v>
      </c>
      <c r="M6" s="54">
        <v>-1233022301</v>
      </c>
      <c r="N6" s="54">
        <v>13709252599</v>
      </c>
      <c r="O6" s="54">
        <v>12476230298</v>
      </c>
    </row>
    <row r="7" spans="1:15" ht="12.75">
      <c r="A7" s="51"/>
      <c r="B7" s="53" t="s">
        <v>51</v>
      </c>
      <c r="C7" s="53" t="s">
        <v>52</v>
      </c>
      <c r="D7" s="55">
        <v>-5558534621</v>
      </c>
      <c r="E7" s="55">
        <v>20715877393</v>
      </c>
      <c r="F7" s="55">
        <v>15157342772</v>
      </c>
      <c r="G7" s="55">
        <v>-3125717635</v>
      </c>
      <c r="H7" s="55">
        <v>25640573973</v>
      </c>
      <c r="I7" s="55">
        <v>22514856338</v>
      </c>
      <c r="J7" s="55">
        <v>-4532543641</v>
      </c>
      <c r="K7" s="55">
        <v>24389324891</v>
      </c>
      <c r="L7" s="55">
        <v>19856781250</v>
      </c>
      <c r="M7" s="55">
        <v>-1993401810</v>
      </c>
      <c r="N7" s="55">
        <v>31086218931</v>
      </c>
      <c r="O7" s="55">
        <v>29092817121</v>
      </c>
    </row>
    <row r="8" spans="1:38" s="4" customFormat="1" ht="11.25">
      <c r="A8" s="1"/>
      <c r="B8" s="78" t="s">
        <v>677</v>
      </c>
      <c r="C8" s="69"/>
      <c r="D8" s="23"/>
      <c r="E8" s="23"/>
      <c r="F8" s="23"/>
      <c r="G8" s="69"/>
      <c r="H8" s="69"/>
      <c r="I8" s="23"/>
      <c r="J8" s="23"/>
      <c r="K8" s="69"/>
      <c r="L8" s="6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15" ht="11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</sheetData>
  <sheetProtection/>
  <mergeCells count="5">
    <mergeCell ref="B1:O1"/>
    <mergeCell ref="D2:F2"/>
    <mergeCell ref="G2:I2"/>
    <mergeCell ref="J2:L2"/>
    <mergeCell ref="M2:O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"/>
  <sheetViews>
    <sheetView showGridLines="0" zoomScalePageLayoutView="0" workbookViewId="0" topLeftCell="A1">
      <selection activeCell="A8" sqref="A8:IV8"/>
    </sheetView>
  </sheetViews>
  <sheetFormatPr defaultColWidth="8.8515625" defaultRowHeight="12.75"/>
  <cols>
    <col min="1" max="1" width="1.1484375" style="3" customWidth="1"/>
    <col min="2" max="2" width="13.57421875" style="3" customWidth="1"/>
    <col min="3" max="3" width="6.7109375" style="3" hidden="1" customWidth="1"/>
    <col min="4" max="11" width="11.8515625" style="84" customWidth="1"/>
    <col min="12" max="16384" width="8.8515625" style="3" customWidth="1"/>
  </cols>
  <sheetData>
    <row r="1" spans="1:11" s="64" customFormat="1" ht="12.75">
      <c r="A1" s="63"/>
      <c r="B1" s="162" t="s">
        <v>684</v>
      </c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.75">
      <c r="A2" s="47"/>
      <c r="B2" s="48"/>
      <c r="C2" s="48"/>
      <c r="D2" s="163" t="s">
        <v>42</v>
      </c>
      <c r="E2" s="163"/>
      <c r="F2" s="163" t="s">
        <v>43</v>
      </c>
      <c r="G2" s="163"/>
      <c r="H2" s="163" t="s">
        <v>44</v>
      </c>
      <c r="I2" s="163"/>
      <c r="J2" s="163" t="s">
        <v>45</v>
      </c>
      <c r="K2" s="163"/>
    </row>
    <row r="3" spans="1:11" ht="12.75">
      <c r="A3" s="47"/>
      <c r="B3" s="49" t="s">
        <v>53</v>
      </c>
      <c r="C3" s="49" t="s">
        <v>1</v>
      </c>
      <c r="D3" s="85" t="s">
        <v>7</v>
      </c>
      <c r="E3" s="85" t="s">
        <v>8</v>
      </c>
      <c r="F3" s="85" t="s">
        <v>7</v>
      </c>
      <c r="G3" s="85" t="s">
        <v>8</v>
      </c>
      <c r="H3" s="85" t="s">
        <v>7</v>
      </c>
      <c r="I3" s="85" t="s">
        <v>8</v>
      </c>
      <c r="J3" s="85" t="s">
        <v>7</v>
      </c>
      <c r="K3" s="85" t="s">
        <v>8</v>
      </c>
    </row>
    <row r="4" spans="1:11" ht="12.75">
      <c r="A4" s="47"/>
      <c r="B4" s="50"/>
      <c r="C4" s="50"/>
      <c r="D4" s="56"/>
      <c r="E4" s="56"/>
      <c r="F4" s="56"/>
      <c r="G4" s="56"/>
      <c r="H4" s="56"/>
      <c r="I4" s="56"/>
      <c r="J4" s="56"/>
      <c r="K4" s="56"/>
    </row>
    <row r="5" spans="1:11" ht="12.75">
      <c r="A5" s="51"/>
      <c r="B5" s="52" t="s">
        <v>47</v>
      </c>
      <c r="C5" s="52" t="s">
        <v>48</v>
      </c>
      <c r="D5" s="87">
        <v>-2.26</v>
      </c>
      <c r="E5" s="87">
        <v>13.31</v>
      </c>
      <c r="F5" s="87">
        <v>-0.96</v>
      </c>
      <c r="G5" s="87">
        <v>13.17</v>
      </c>
      <c r="H5" s="87">
        <v>-1.37</v>
      </c>
      <c r="I5" s="87">
        <v>12.08</v>
      </c>
      <c r="J5" s="87">
        <v>-0.55</v>
      </c>
      <c r="K5" s="87">
        <v>12.52</v>
      </c>
    </row>
    <row r="6" spans="1:11" ht="12.75">
      <c r="A6" s="51"/>
      <c r="B6" s="52" t="s">
        <v>49</v>
      </c>
      <c r="C6" s="52" t="s">
        <v>50</v>
      </c>
      <c r="D6" s="87">
        <v>-4.85</v>
      </c>
      <c r="E6" s="87">
        <v>32.31</v>
      </c>
      <c r="F6" s="87">
        <v>-1.35</v>
      </c>
      <c r="G6" s="87">
        <v>24.69</v>
      </c>
      <c r="H6" s="87">
        <v>-1.41</v>
      </c>
      <c r="I6" s="87">
        <v>23.94</v>
      </c>
      <c r="J6" s="87">
        <v>-1.88</v>
      </c>
      <c r="K6" s="87">
        <v>20.86</v>
      </c>
    </row>
    <row r="7" spans="1:11" ht="12.75">
      <c r="A7" s="51"/>
      <c r="B7" s="53" t="s">
        <v>51</v>
      </c>
      <c r="C7" s="53" t="s">
        <v>52</v>
      </c>
      <c r="D7" s="88">
        <v>-2.71</v>
      </c>
      <c r="E7" s="88">
        <v>10.1</v>
      </c>
      <c r="F7" s="88">
        <v>-1.34</v>
      </c>
      <c r="G7" s="88">
        <v>10.96</v>
      </c>
      <c r="H7" s="88">
        <v>-1.79</v>
      </c>
      <c r="I7" s="88">
        <v>9.61</v>
      </c>
      <c r="J7" s="88">
        <v>-0.71</v>
      </c>
      <c r="K7" s="88">
        <v>11.04</v>
      </c>
    </row>
    <row r="8" spans="1:38" s="4" customFormat="1" ht="11.25">
      <c r="A8" s="1"/>
      <c r="B8" s="78" t="s">
        <v>677</v>
      </c>
      <c r="C8" s="69"/>
      <c r="D8" s="23"/>
      <c r="E8" s="23"/>
      <c r="F8" s="23"/>
      <c r="G8" s="69"/>
      <c r="H8" s="69"/>
      <c r="I8" s="23"/>
      <c r="J8" s="23"/>
      <c r="K8" s="69"/>
      <c r="L8" s="6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11" ht="11.25">
      <c r="A9" s="51"/>
      <c r="B9" s="51"/>
      <c r="C9" s="51"/>
      <c r="D9" s="83"/>
      <c r="E9" s="83"/>
      <c r="F9" s="83"/>
      <c r="G9" s="83"/>
      <c r="H9" s="83"/>
      <c r="I9" s="83"/>
      <c r="J9" s="83"/>
      <c r="K9" s="83"/>
    </row>
  </sheetData>
  <sheetProtection/>
  <mergeCells count="5">
    <mergeCell ref="B1:K1"/>
    <mergeCell ref="D2:E2"/>
    <mergeCell ref="F2:G2"/>
    <mergeCell ref="H2:I2"/>
    <mergeCell ref="J2:K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59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2.28125" style="4" customWidth="1"/>
    <col min="2" max="2" width="23.28125" style="4" customWidth="1"/>
    <col min="3" max="3" width="7.421875" style="4" customWidth="1"/>
    <col min="4" max="4" width="12.7109375" style="4" customWidth="1"/>
    <col min="5" max="6" width="12.140625" style="4" customWidth="1"/>
    <col min="7" max="8" width="12.140625" style="70" customWidth="1"/>
    <col min="9" max="10" width="12.140625" style="4" customWidth="1"/>
    <col min="11" max="12" width="12.140625" style="70" customWidth="1"/>
    <col min="13" max="16384" width="9.140625" style="4" customWidth="1"/>
  </cols>
  <sheetData>
    <row r="1" spans="1:12" ht="12.75">
      <c r="A1" s="89" t="s">
        <v>685</v>
      </c>
      <c r="C1" s="90"/>
      <c r="D1" s="91"/>
      <c r="E1" s="91"/>
      <c r="F1" s="91"/>
      <c r="G1" s="90"/>
      <c r="H1" s="90"/>
      <c r="I1" s="91"/>
      <c r="J1" s="91"/>
      <c r="K1" s="90"/>
      <c r="L1" s="90"/>
    </row>
    <row r="2" spans="1:12" ht="30" customHeight="1">
      <c r="A2" s="24"/>
      <c r="B2" s="164" t="s">
        <v>0</v>
      </c>
      <c r="C2" s="140" t="s">
        <v>1</v>
      </c>
      <c r="D2" s="142" t="s">
        <v>2</v>
      </c>
      <c r="E2" s="142" t="s">
        <v>3</v>
      </c>
      <c r="F2" s="142" t="s">
        <v>4</v>
      </c>
      <c r="G2" s="146" t="s">
        <v>5</v>
      </c>
      <c r="H2" s="142" t="s">
        <v>6</v>
      </c>
      <c r="I2" s="166" t="s">
        <v>7</v>
      </c>
      <c r="J2" s="168" t="s">
        <v>8</v>
      </c>
      <c r="K2" s="144" t="s">
        <v>9</v>
      </c>
      <c r="L2" s="144" t="s">
        <v>10</v>
      </c>
    </row>
    <row r="3" spans="1:12" ht="30" customHeight="1">
      <c r="A3" s="25"/>
      <c r="B3" s="161"/>
      <c r="C3" s="141"/>
      <c r="D3" s="165"/>
      <c r="E3" s="143"/>
      <c r="F3" s="143"/>
      <c r="G3" s="147"/>
      <c r="H3" s="143"/>
      <c r="I3" s="167"/>
      <c r="J3" s="169"/>
      <c r="K3" s="145"/>
      <c r="L3" s="145"/>
    </row>
    <row r="4" spans="1:12" ht="12.75">
      <c r="A4" s="24"/>
      <c r="B4" s="7"/>
      <c r="C4" s="6"/>
      <c r="D4" s="6"/>
      <c r="E4" s="6"/>
      <c r="F4" s="6"/>
      <c r="G4" s="80"/>
      <c r="H4" s="79"/>
      <c r="I4" s="26"/>
      <c r="J4" s="27"/>
      <c r="K4" s="95"/>
      <c r="L4" s="95"/>
    </row>
    <row r="5" spans="1:12" ht="12.75">
      <c r="A5" s="25"/>
      <c r="B5" s="28" t="s">
        <v>54</v>
      </c>
      <c r="C5" s="8"/>
      <c r="D5" s="9"/>
      <c r="E5" s="9"/>
      <c r="F5" s="9"/>
      <c r="G5" s="71"/>
      <c r="H5" s="65"/>
      <c r="I5" s="29"/>
      <c r="J5" s="30"/>
      <c r="K5" s="96"/>
      <c r="L5" s="96"/>
    </row>
    <row r="6" spans="1:12" ht="12.75">
      <c r="A6" s="31" t="s">
        <v>55</v>
      </c>
      <c r="B6" s="32" t="s">
        <v>56</v>
      </c>
      <c r="C6" s="12" t="s">
        <v>57</v>
      </c>
      <c r="D6" s="13">
        <v>5688912887</v>
      </c>
      <c r="E6" s="13">
        <v>6059174220</v>
      </c>
      <c r="F6" s="13">
        <v>5435239772</v>
      </c>
      <c r="G6" s="72">
        <f>IF($D6=0,0,$F6/$D6)</f>
        <v>0.9554092108564924</v>
      </c>
      <c r="H6" s="73">
        <f>IF($E6=0,0,$F6/$E6)</f>
        <v>0.8970264882068368</v>
      </c>
      <c r="I6" s="33">
        <v>0</v>
      </c>
      <c r="J6" s="34">
        <v>623934448</v>
      </c>
      <c r="K6" s="97">
        <f>IF($E6=0,0,$I6/$E6)</f>
        <v>0</v>
      </c>
      <c r="L6" s="97">
        <f>IF($E6=0,0,$J6/$E6)</f>
        <v>0.10297351179316312</v>
      </c>
    </row>
    <row r="7" spans="1:12" ht="12.75">
      <c r="A7" s="31" t="s">
        <v>55</v>
      </c>
      <c r="B7" s="32" t="s">
        <v>58</v>
      </c>
      <c r="C7" s="12" t="s">
        <v>59</v>
      </c>
      <c r="D7" s="13">
        <v>9698617568</v>
      </c>
      <c r="E7" s="13">
        <v>10248017334</v>
      </c>
      <c r="F7" s="13">
        <v>9166721224</v>
      </c>
      <c r="G7" s="72">
        <f>IF($D7=0,0,$F7/$D7)</f>
        <v>0.9451575092768932</v>
      </c>
      <c r="H7" s="73">
        <f>IF($E7=0,0,$F7/$E7)</f>
        <v>0.8944872871738255</v>
      </c>
      <c r="I7" s="33">
        <v>0</v>
      </c>
      <c r="J7" s="34">
        <v>1081296110</v>
      </c>
      <c r="K7" s="97">
        <f>IF($E7=0,0,$I7/$E7)</f>
        <v>0</v>
      </c>
      <c r="L7" s="97">
        <f>IF($E7=0,0,$J7/$E7)</f>
        <v>0.10551271282617446</v>
      </c>
    </row>
    <row r="8" spans="1:12" ht="12.75">
      <c r="A8" s="35"/>
      <c r="B8" s="36" t="s">
        <v>60</v>
      </c>
      <c r="C8" s="37"/>
      <c r="D8" s="20">
        <f>SUM(D6:D7)</f>
        <v>15387530455</v>
      </c>
      <c r="E8" s="20">
        <f>SUM(E6:E7)</f>
        <v>16307191554</v>
      </c>
      <c r="F8" s="20">
        <f>SUM(F6:F7)</f>
        <v>14601960996</v>
      </c>
      <c r="G8" s="74">
        <f aca="true" t="shared" si="0" ref="G8:G39">IF($D8=0,0,$F8/$D8)</f>
        <v>0.9489476585409624</v>
      </c>
      <c r="H8" s="75">
        <f aca="true" t="shared" si="1" ref="H8:H39">IF($E8=0,0,$F8/$E8)</f>
        <v>0.8954307642518786</v>
      </c>
      <c r="I8" s="38">
        <f>SUM(I6:I7)</f>
        <v>0</v>
      </c>
      <c r="J8" s="39">
        <f>SUM(J6:J7)</f>
        <v>1705230558</v>
      </c>
      <c r="K8" s="77">
        <f aca="true" t="shared" si="2" ref="K8:K39">IF($E8=0,0,$I8/$E8)</f>
        <v>0</v>
      </c>
      <c r="L8" s="77">
        <f aca="true" t="shared" si="3" ref="L8:L39">IF($E8=0,0,$J8/$E8)</f>
        <v>0.1045692357481214</v>
      </c>
    </row>
    <row r="9" spans="1:12" ht="12.75">
      <c r="A9" s="31" t="s">
        <v>61</v>
      </c>
      <c r="B9" s="32" t="s">
        <v>62</v>
      </c>
      <c r="C9" s="12" t="s">
        <v>63</v>
      </c>
      <c r="D9" s="13">
        <v>266307169</v>
      </c>
      <c r="E9" s="13">
        <v>290510932</v>
      </c>
      <c r="F9" s="13">
        <v>249725210</v>
      </c>
      <c r="G9" s="72">
        <f t="shared" si="0"/>
        <v>0.9377337115547197</v>
      </c>
      <c r="H9" s="73">
        <f t="shared" si="1"/>
        <v>0.859606928664564</v>
      </c>
      <c r="I9" s="33">
        <v>0</v>
      </c>
      <c r="J9" s="34">
        <v>40785722</v>
      </c>
      <c r="K9" s="97">
        <f t="shared" si="2"/>
        <v>0</v>
      </c>
      <c r="L9" s="97">
        <f t="shared" si="3"/>
        <v>0.14039307133543602</v>
      </c>
    </row>
    <row r="10" spans="1:12" ht="12.75">
      <c r="A10" s="31" t="s">
        <v>61</v>
      </c>
      <c r="B10" s="32" t="s">
        <v>64</v>
      </c>
      <c r="C10" s="12" t="s">
        <v>65</v>
      </c>
      <c r="D10" s="13">
        <v>238880592</v>
      </c>
      <c r="E10" s="13">
        <v>260135510</v>
      </c>
      <c r="F10" s="13">
        <v>236380795</v>
      </c>
      <c r="G10" s="72">
        <f t="shared" si="0"/>
        <v>0.9895353700396053</v>
      </c>
      <c r="H10" s="73">
        <f t="shared" si="1"/>
        <v>0.9086833050974087</v>
      </c>
      <c r="I10" s="33">
        <v>0</v>
      </c>
      <c r="J10" s="34">
        <v>23754715</v>
      </c>
      <c r="K10" s="97">
        <f t="shared" si="2"/>
        <v>0</v>
      </c>
      <c r="L10" s="97">
        <f t="shared" si="3"/>
        <v>0.09131669490259134</v>
      </c>
    </row>
    <row r="11" spans="1:12" ht="12.75">
      <c r="A11" s="31" t="s">
        <v>61</v>
      </c>
      <c r="B11" s="32" t="s">
        <v>66</v>
      </c>
      <c r="C11" s="12" t="s">
        <v>67</v>
      </c>
      <c r="D11" s="13">
        <v>52475419</v>
      </c>
      <c r="E11" s="13">
        <v>67096243</v>
      </c>
      <c r="F11" s="13">
        <v>61412384</v>
      </c>
      <c r="G11" s="72">
        <f t="shared" si="0"/>
        <v>1.1703076444230012</v>
      </c>
      <c r="H11" s="73">
        <f t="shared" si="1"/>
        <v>0.9152879692533604</v>
      </c>
      <c r="I11" s="33">
        <v>0</v>
      </c>
      <c r="J11" s="34">
        <v>5683859</v>
      </c>
      <c r="K11" s="97">
        <f t="shared" si="2"/>
        <v>0</v>
      </c>
      <c r="L11" s="97">
        <f t="shared" si="3"/>
        <v>0.08471203074663956</v>
      </c>
    </row>
    <row r="12" spans="1:12" ht="12.75">
      <c r="A12" s="31" t="s">
        <v>61</v>
      </c>
      <c r="B12" s="32" t="s">
        <v>68</v>
      </c>
      <c r="C12" s="12" t="s">
        <v>69</v>
      </c>
      <c r="D12" s="13">
        <v>445689393</v>
      </c>
      <c r="E12" s="13">
        <v>445689393</v>
      </c>
      <c r="F12" s="13">
        <v>342887495</v>
      </c>
      <c r="G12" s="72">
        <f t="shared" si="0"/>
        <v>0.769341833988856</v>
      </c>
      <c r="H12" s="73">
        <f t="shared" si="1"/>
        <v>0.769341833988856</v>
      </c>
      <c r="I12" s="33">
        <v>0</v>
      </c>
      <c r="J12" s="34">
        <v>102801898</v>
      </c>
      <c r="K12" s="97">
        <f t="shared" si="2"/>
        <v>0</v>
      </c>
      <c r="L12" s="97">
        <f t="shared" si="3"/>
        <v>0.230658166011144</v>
      </c>
    </row>
    <row r="13" spans="1:12" ht="12.75">
      <c r="A13" s="31" t="s">
        <v>61</v>
      </c>
      <c r="B13" s="32" t="s">
        <v>70</v>
      </c>
      <c r="C13" s="12" t="s">
        <v>71</v>
      </c>
      <c r="D13" s="13">
        <v>266196000</v>
      </c>
      <c r="E13" s="13">
        <v>266196000</v>
      </c>
      <c r="F13" s="13">
        <v>376002599</v>
      </c>
      <c r="G13" s="72">
        <f t="shared" si="0"/>
        <v>1.412502813716209</v>
      </c>
      <c r="H13" s="73">
        <f t="shared" si="1"/>
        <v>1.412502813716209</v>
      </c>
      <c r="I13" s="33">
        <v>-109806599</v>
      </c>
      <c r="J13" s="34">
        <v>0</v>
      </c>
      <c r="K13" s="97">
        <f t="shared" si="2"/>
        <v>-0.4125028137162091</v>
      </c>
      <c r="L13" s="97">
        <f t="shared" si="3"/>
        <v>0</v>
      </c>
    </row>
    <row r="14" spans="1:12" ht="12.75">
      <c r="A14" s="31" t="s">
        <v>61</v>
      </c>
      <c r="B14" s="32" t="s">
        <v>72</v>
      </c>
      <c r="C14" s="12" t="s">
        <v>73</v>
      </c>
      <c r="D14" s="13">
        <v>172466534</v>
      </c>
      <c r="E14" s="13">
        <v>169803505</v>
      </c>
      <c r="F14" s="13">
        <v>120031238</v>
      </c>
      <c r="G14" s="72">
        <f t="shared" si="0"/>
        <v>0.6959682856501308</v>
      </c>
      <c r="H14" s="73">
        <f t="shared" si="1"/>
        <v>0.70688315886059</v>
      </c>
      <c r="I14" s="33">
        <v>0</v>
      </c>
      <c r="J14" s="34">
        <v>49772267</v>
      </c>
      <c r="K14" s="97">
        <f t="shared" si="2"/>
        <v>0</v>
      </c>
      <c r="L14" s="97">
        <f t="shared" si="3"/>
        <v>0.29311684113940994</v>
      </c>
    </row>
    <row r="15" spans="1:12" ht="12.75">
      <c r="A15" s="31" t="s">
        <v>61</v>
      </c>
      <c r="B15" s="32" t="s">
        <v>74</v>
      </c>
      <c r="C15" s="12" t="s">
        <v>75</v>
      </c>
      <c r="D15" s="13">
        <v>112380083</v>
      </c>
      <c r="E15" s="13">
        <v>117073474</v>
      </c>
      <c r="F15" s="13">
        <v>90154596</v>
      </c>
      <c r="G15" s="72">
        <f t="shared" si="0"/>
        <v>0.8022293060595088</v>
      </c>
      <c r="H15" s="73">
        <f t="shared" si="1"/>
        <v>0.7700685127016902</v>
      </c>
      <c r="I15" s="33">
        <v>0</v>
      </c>
      <c r="J15" s="34">
        <v>26918878</v>
      </c>
      <c r="K15" s="97">
        <f t="shared" si="2"/>
        <v>0</v>
      </c>
      <c r="L15" s="97">
        <f t="shared" si="3"/>
        <v>0.22993148729830978</v>
      </c>
    </row>
    <row r="16" spans="1:12" ht="12.75">
      <c r="A16" s="31" t="s">
        <v>61</v>
      </c>
      <c r="B16" s="32" t="s">
        <v>76</v>
      </c>
      <c r="C16" s="12" t="s">
        <v>77</v>
      </c>
      <c r="D16" s="13">
        <v>732766625</v>
      </c>
      <c r="E16" s="13">
        <v>744840719</v>
      </c>
      <c r="F16" s="13">
        <v>547050520</v>
      </c>
      <c r="G16" s="72">
        <f t="shared" si="0"/>
        <v>0.7465549075737449</v>
      </c>
      <c r="H16" s="73">
        <f t="shared" si="1"/>
        <v>0.7344530260569709</v>
      </c>
      <c r="I16" s="33">
        <v>0</v>
      </c>
      <c r="J16" s="34">
        <v>197790199</v>
      </c>
      <c r="K16" s="97">
        <f t="shared" si="2"/>
        <v>0</v>
      </c>
      <c r="L16" s="97">
        <f t="shared" si="3"/>
        <v>0.265546973943029</v>
      </c>
    </row>
    <row r="17" spans="1:12" ht="12.75">
      <c r="A17" s="31" t="s">
        <v>61</v>
      </c>
      <c r="B17" s="32" t="s">
        <v>78</v>
      </c>
      <c r="C17" s="12" t="s">
        <v>79</v>
      </c>
      <c r="D17" s="13">
        <v>112798057</v>
      </c>
      <c r="E17" s="13">
        <v>146893493</v>
      </c>
      <c r="F17" s="13">
        <v>115098307</v>
      </c>
      <c r="G17" s="72">
        <f t="shared" si="0"/>
        <v>1.0203926385008564</v>
      </c>
      <c r="H17" s="73">
        <f t="shared" si="1"/>
        <v>0.7835493911224509</v>
      </c>
      <c r="I17" s="33">
        <v>0</v>
      </c>
      <c r="J17" s="34">
        <v>31795186</v>
      </c>
      <c r="K17" s="97">
        <f t="shared" si="2"/>
        <v>0</v>
      </c>
      <c r="L17" s="97">
        <f t="shared" si="3"/>
        <v>0.21645060887754913</v>
      </c>
    </row>
    <row r="18" spans="1:12" ht="12.75">
      <c r="A18" s="31" t="s">
        <v>50</v>
      </c>
      <c r="B18" s="32" t="s">
        <v>80</v>
      </c>
      <c r="C18" s="12" t="s">
        <v>81</v>
      </c>
      <c r="D18" s="13">
        <v>167439200</v>
      </c>
      <c r="E18" s="13">
        <v>165193550</v>
      </c>
      <c r="F18" s="13">
        <v>113851307</v>
      </c>
      <c r="G18" s="72">
        <f t="shared" si="0"/>
        <v>0.6799561094415166</v>
      </c>
      <c r="H18" s="73">
        <f t="shared" si="1"/>
        <v>0.6891994693497415</v>
      </c>
      <c r="I18" s="33">
        <v>0</v>
      </c>
      <c r="J18" s="34">
        <v>51342243</v>
      </c>
      <c r="K18" s="97">
        <f t="shared" si="2"/>
        <v>0</v>
      </c>
      <c r="L18" s="97">
        <f t="shared" si="3"/>
        <v>0.3108005306502584</v>
      </c>
    </row>
    <row r="19" spans="1:12" ht="12.75">
      <c r="A19" s="35"/>
      <c r="B19" s="36" t="s">
        <v>82</v>
      </c>
      <c r="C19" s="37"/>
      <c r="D19" s="20">
        <f>SUM(D9:D18)</f>
        <v>2567399072</v>
      </c>
      <c r="E19" s="20">
        <f>SUM(E9:E18)</f>
        <v>2673432819</v>
      </c>
      <c r="F19" s="20">
        <f>SUM(F9:F18)</f>
        <v>2252594451</v>
      </c>
      <c r="G19" s="74">
        <f t="shared" si="0"/>
        <v>0.8773838378173255</v>
      </c>
      <c r="H19" s="75">
        <f t="shared" si="1"/>
        <v>0.8425850221448935</v>
      </c>
      <c r="I19" s="38">
        <f>SUM(I9:I18)</f>
        <v>-109806599</v>
      </c>
      <c r="J19" s="39">
        <f>SUM(J9:J18)</f>
        <v>530644967</v>
      </c>
      <c r="K19" s="77">
        <f t="shared" si="2"/>
        <v>-0.0410732591519069</v>
      </c>
      <c r="L19" s="77">
        <f t="shared" si="3"/>
        <v>0.19848823700701343</v>
      </c>
    </row>
    <row r="20" spans="1:12" ht="12.75">
      <c r="A20" s="31" t="s">
        <v>61</v>
      </c>
      <c r="B20" s="32" t="s">
        <v>83</v>
      </c>
      <c r="C20" s="12" t="s">
        <v>84</v>
      </c>
      <c r="D20" s="13">
        <v>214592703</v>
      </c>
      <c r="E20" s="13">
        <v>214592703</v>
      </c>
      <c r="F20" s="13">
        <v>198296039</v>
      </c>
      <c r="G20" s="72">
        <f t="shared" si="0"/>
        <v>0.9240576973393173</v>
      </c>
      <c r="H20" s="73">
        <f t="shared" si="1"/>
        <v>0.9240576973393173</v>
      </c>
      <c r="I20" s="33">
        <v>0</v>
      </c>
      <c r="J20" s="34">
        <v>16296664</v>
      </c>
      <c r="K20" s="97">
        <f t="shared" si="2"/>
        <v>0</v>
      </c>
      <c r="L20" s="97">
        <f t="shared" si="3"/>
        <v>0.07594230266068273</v>
      </c>
    </row>
    <row r="21" spans="1:12" ht="12.75">
      <c r="A21" s="31" t="s">
        <v>61</v>
      </c>
      <c r="B21" s="32" t="s">
        <v>85</v>
      </c>
      <c r="C21" s="12" t="s">
        <v>86</v>
      </c>
      <c r="D21" s="13">
        <v>336165165</v>
      </c>
      <c r="E21" s="13">
        <v>376843012</v>
      </c>
      <c r="F21" s="13">
        <v>238658111</v>
      </c>
      <c r="G21" s="72">
        <f t="shared" si="0"/>
        <v>0.709943015660174</v>
      </c>
      <c r="H21" s="73">
        <f t="shared" si="1"/>
        <v>0.6333091059149055</v>
      </c>
      <c r="I21" s="33">
        <v>0</v>
      </c>
      <c r="J21" s="34">
        <v>138184901</v>
      </c>
      <c r="K21" s="97">
        <f t="shared" si="2"/>
        <v>0</v>
      </c>
      <c r="L21" s="97">
        <f t="shared" si="3"/>
        <v>0.36669089408509453</v>
      </c>
    </row>
    <row r="22" spans="1:12" ht="12.75">
      <c r="A22" s="31" t="s">
        <v>61</v>
      </c>
      <c r="B22" s="32" t="s">
        <v>87</v>
      </c>
      <c r="C22" s="12" t="s">
        <v>88</v>
      </c>
      <c r="D22" s="13">
        <v>110666003</v>
      </c>
      <c r="E22" s="13">
        <v>139836634</v>
      </c>
      <c r="F22" s="13">
        <v>70766061</v>
      </c>
      <c r="G22" s="72">
        <f t="shared" si="0"/>
        <v>0.6394561932448215</v>
      </c>
      <c r="H22" s="73">
        <f t="shared" si="1"/>
        <v>0.5060623884868396</v>
      </c>
      <c r="I22" s="33">
        <v>0</v>
      </c>
      <c r="J22" s="34">
        <v>69070573</v>
      </c>
      <c r="K22" s="97">
        <f t="shared" si="2"/>
        <v>0</v>
      </c>
      <c r="L22" s="97">
        <f t="shared" si="3"/>
        <v>0.4939376115131604</v>
      </c>
    </row>
    <row r="23" spans="1:12" ht="12.75">
      <c r="A23" s="31" t="s">
        <v>61</v>
      </c>
      <c r="B23" s="32" t="s">
        <v>89</v>
      </c>
      <c r="C23" s="12" t="s">
        <v>90</v>
      </c>
      <c r="D23" s="13">
        <v>258085740</v>
      </c>
      <c r="E23" s="13">
        <v>281562612</v>
      </c>
      <c r="F23" s="13">
        <v>248233870</v>
      </c>
      <c r="G23" s="72">
        <f t="shared" si="0"/>
        <v>0.9618271431811769</v>
      </c>
      <c r="H23" s="73">
        <f t="shared" si="1"/>
        <v>0.8816293762752847</v>
      </c>
      <c r="I23" s="33">
        <v>0</v>
      </c>
      <c r="J23" s="34">
        <v>33328742</v>
      </c>
      <c r="K23" s="97">
        <f t="shared" si="2"/>
        <v>0</v>
      </c>
      <c r="L23" s="97">
        <f t="shared" si="3"/>
        <v>0.11837062372471527</v>
      </c>
    </row>
    <row r="24" spans="1:12" ht="12.75">
      <c r="A24" s="31" t="s">
        <v>61</v>
      </c>
      <c r="B24" s="32" t="s">
        <v>91</v>
      </c>
      <c r="C24" s="12" t="s">
        <v>92</v>
      </c>
      <c r="D24" s="13">
        <v>106159636</v>
      </c>
      <c r="E24" s="13">
        <v>135164893</v>
      </c>
      <c r="F24" s="13">
        <v>96950095</v>
      </c>
      <c r="G24" s="72">
        <f t="shared" si="0"/>
        <v>0.9132481859677816</v>
      </c>
      <c r="H24" s="73">
        <f t="shared" si="1"/>
        <v>0.7172727536580079</v>
      </c>
      <c r="I24" s="33">
        <v>0</v>
      </c>
      <c r="J24" s="34">
        <v>38214798</v>
      </c>
      <c r="K24" s="97">
        <f t="shared" si="2"/>
        <v>0</v>
      </c>
      <c r="L24" s="97">
        <f t="shared" si="3"/>
        <v>0.2827272463419921</v>
      </c>
    </row>
    <row r="25" spans="1:12" ht="12.75">
      <c r="A25" s="31" t="s">
        <v>61</v>
      </c>
      <c r="B25" s="32" t="s">
        <v>93</v>
      </c>
      <c r="C25" s="12" t="s">
        <v>94</v>
      </c>
      <c r="D25" s="13">
        <v>292590782</v>
      </c>
      <c r="E25" s="13">
        <v>301757370</v>
      </c>
      <c r="F25" s="13">
        <v>213024363</v>
      </c>
      <c r="G25" s="72">
        <f t="shared" si="0"/>
        <v>0.7280624548178691</v>
      </c>
      <c r="H25" s="73">
        <f t="shared" si="1"/>
        <v>0.705945849806419</v>
      </c>
      <c r="I25" s="33">
        <v>0</v>
      </c>
      <c r="J25" s="34">
        <v>88733007</v>
      </c>
      <c r="K25" s="97">
        <f t="shared" si="2"/>
        <v>0</v>
      </c>
      <c r="L25" s="97">
        <f t="shared" si="3"/>
        <v>0.294054150193581</v>
      </c>
    </row>
    <row r="26" spans="1:12" ht="12.75">
      <c r="A26" s="31" t="s">
        <v>61</v>
      </c>
      <c r="B26" s="32" t="s">
        <v>95</v>
      </c>
      <c r="C26" s="12" t="s">
        <v>96</v>
      </c>
      <c r="D26" s="13">
        <v>92381044</v>
      </c>
      <c r="E26" s="13">
        <v>93964324</v>
      </c>
      <c r="F26" s="13">
        <v>55095699</v>
      </c>
      <c r="G26" s="72">
        <f t="shared" si="0"/>
        <v>0.5963961502751581</v>
      </c>
      <c r="H26" s="73">
        <f t="shared" si="1"/>
        <v>0.586346994844554</v>
      </c>
      <c r="I26" s="33">
        <v>0</v>
      </c>
      <c r="J26" s="34">
        <v>38868625</v>
      </c>
      <c r="K26" s="97">
        <f t="shared" si="2"/>
        <v>0</v>
      </c>
      <c r="L26" s="97">
        <f t="shared" si="3"/>
        <v>0.413653005155446</v>
      </c>
    </row>
    <row r="27" spans="1:12" ht="12.75">
      <c r="A27" s="31" t="s">
        <v>50</v>
      </c>
      <c r="B27" s="32" t="s">
        <v>97</v>
      </c>
      <c r="C27" s="12" t="s">
        <v>98</v>
      </c>
      <c r="D27" s="13">
        <v>1870726811</v>
      </c>
      <c r="E27" s="13">
        <v>1889893037</v>
      </c>
      <c r="F27" s="13">
        <v>1779756475</v>
      </c>
      <c r="G27" s="72">
        <f t="shared" si="0"/>
        <v>0.9513716618241166</v>
      </c>
      <c r="H27" s="73">
        <f t="shared" si="1"/>
        <v>0.9417233886554607</v>
      </c>
      <c r="I27" s="33">
        <v>0</v>
      </c>
      <c r="J27" s="34">
        <v>110136562</v>
      </c>
      <c r="K27" s="97">
        <f t="shared" si="2"/>
        <v>0</v>
      </c>
      <c r="L27" s="97">
        <f t="shared" si="3"/>
        <v>0.058276611344539285</v>
      </c>
    </row>
    <row r="28" spans="1:12" ht="12.75">
      <c r="A28" s="35"/>
      <c r="B28" s="36" t="s">
        <v>99</v>
      </c>
      <c r="C28" s="37"/>
      <c r="D28" s="20">
        <f>SUM(D20:D27)</f>
        <v>3281367884</v>
      </c>
      <c r="E28" s="20">
        <f>SUM(E20:E27)</f>
        <v>3433614585</v>
      </c>
      <c r="F28" s="20">
        <f>SUM(F20:F27)</f>
        <v>2900780713</v>
      </c>
      <c r="G28" s="74">
        <f t="shared" si="0"/>
        <v>0.8840156957542771</v>
      </c>
      <c r="H28" s="75">
        <f t="shared" si="1"/>
        <v>0.8448183805113934</v>
      </c>
      <c r="I28" s="38">
        <f>SUM(I20:I27)</f>
        <v>0</v>
      </c>
      <c r="J28" s="39">
        <f>SUM(J20:J27)</f>
        <v>532833872</v>
      </c>
      <c r="K28" s="77">
        <f t="shared" si="2"/>
        <v>0</v>
      </c>
      <c r="L28" s="77">
        <f t="shared" si="3"/>
        <v>0.15518161948860665</v>
      </c>
    </row>
    <row r="29" spans="1:12" ht="12.75">
      <c r="A29" s="31" t="s">
        <v>61</v>
      </c>
      <c r="B29" s="32" t="s">
        <v>100</v>
      </c>
      <c r="C29" s="12" t="s">
        <v>101</v>
      </c>
      <c r="D29" s="13">
        <v>248128521</v>
      </c>
      <c r="E29" s="13">
        <v>248128521</v>
      </c>
      <c r="F29" s="13">
        <v>157558401</v>
      </c>
      <c r="G29" s="72">
        <f t="shared" si="0"/>
        <v>0.6349870638208496</v>
      </c>
      <c r="H29" s="73">
        <f t="shared" si="1"/>
        <v>0.6349870638208496</v>
      </c>
      <c r="I29" s="33">
        <v>0</v>
      </c>
      <c r="J29" s="34">
        <v>90570120</v>
      </c>
      <c r="K29" s="97">
        <f t="shared" si="2"/>
        <v>0</v>
      </c>
      <c r="L29" s="97">
        <f t="shared" si="3"/>
        <v>0.3650129361791505</v>
      </c>
    </row>
    <row r="30" spans="1:12" ht="12.75">
      <c r="A30" s="31" t="s">
        <v>61</v>
      </c>
      <c r="B30" s="32" t="s">
        <v>102</v>
      </c>
      <c r="C30" s="12" t="s">
        <v>103</v>
      </c>
      <c r="D30" s="13">
        <v>117307521</v>
      </c>
      <c r="E30" s="13">
        <v>117307521</v>
      </c>
      <c r="F30" s="13">
        <v>61158280</v>
      </c>
      <c r="G30" s="72">
        <f t="shared" si="0"/>
        <v>0.5213500334731308</v>
      </c>
      <c r="H30" s="73">
        <f t="shared" si="1"/>
        <v>0.5213500334731308</v>
      </c>
      <c r="I30" s="33">
        <v>0</v>
      </c>
      <c r="J30" s="34">
        <v>56149241</v>
      </c>
      <c r="K30" s="97">
        <f t="shared" si="2"/>
        <v>0</v>
      </c>
      <c r="L30" s="97">
        <f t="shared" si="3"/>
        <v>0.47864996652686914</v>
      </c>
    </row>
    <row r="31" spans="1:12" ht="12.75">
      <c r="A31" s="31" t="s">
        <v>61</v>
      </c>
      <c r="B31" s="32" t="s">
        <v>104</v>
      </c>
      <c r="C31" s="12" t="s">
        <v>105</v>
      </c>
      <c r="D31" s="13">
        <v>80324909</v>
      </c>
      <c r="E31" s="13">
        <v>80324909</v>
      </c>
      <c r="F31" s="13">
        <v>28303217</v>
      </c>
      <c r="G31" s="72">
        <f t="shared" si="0"/>
        <v>0.35235915424442</v>
      </c>
      <c r="H31" s="73">
        <f t="shared" si="1"/>
        <v>0.35235915424442</v>
      </c>
      <c r="I31" s="33">
        <v>0</v>
      </c>
      <c r="J31" s="34">
        <v>52021692</v>
      </c>
      <c r="K31" s="97">
        <f t="shared" si="2"/>
        <v>0</v>
      </c>
      <c r="L31" s="97">
        <f t="shared" si="3"/>
        <v>0.64764084575558</v>
      </c>
    </row>
    <row r="32" spans="1:12" ht="12.75">
      <c r="A32" s="31" t="s">
        <v>61</v>
      </c>
      <c r="B32" s="32" t="s">
        <v>106</v>
      </c>
      <c r="C32" s="12" t="s">
        <v>107</v>
      </c>
      <c r="D32" s="13">
        <v>523573243</v>
      </c>
      <c r="E32" s="13">
        <v>535796139</v>
      </c>
      <c r="F32" s="13">
        <v>392209877</v>
      </c>
      <c r="G32" s="72">
        <f t="shared" si="0"/>
        <v>0.7491022168220312</v>
      </c>
      <c r="H32" s="73">
        <f t="shared" si="1"/>
        <v>0.7320132573781014</v>
      </c>
      <c r="I32" s="33">
        <v>0</v>
      </c>
      <c r="J32" s="34">
        <v>143586262</v>
      </c>
      <c r="K32" s="97">
        <f t="shared" si="2"/>
        <v>0</v>
      </c>
      <c r="L32" s="97">
        <f t="shared" si="3"/>
        <v>0.2679867426218986</v>
      </c>
    </row>
    <row r="33" spans="1:12" ht="12.75">
      <c r="A33" s="31" t="s">
        <v>61</v>
      </c>
      <c r="B33" s="32" t="s">
        <v>108</v>
      </c>
      <c r="C33" s="12" t="s">
        <v>109</v>
      </c>
      <c r="D33" s="13">
        <v>184662892</v>
      </c>
      <c r="E33" s="13">
        <v>184662892</v>
      </c>
      <c r="F33" s="13">
        <v>142267956</v>
      </c>
      <c r="G33" s="72">
        <f t="shared" si="0"/>
        <v>0.7704198415781336</v>
      </c>
      <c r="H33" s="73">
        <f t="shared" si="1"/>
        <v>0.7704198415781336</v>
      </c>
      <c r="I33" s="33">
        <v>0</v>
      </c>
      <c r="J33" s="34">
        <v>42394936</v>
      </c>
      <c r="K33" s="97">
        <f t="shared" si="2"/>
        <v>0</v>
      </c>
      <c r="L33" s="97">
        <f t="shared" si="3"/>
        <v>0.22958015842186638</v>
      </c>
    </row>
    <row r="34" spans="1:12" ht="12.75">
      <c r="A34" s="31" t="s">
        <v>61</v>
      </c>
      <c r="B34" s="32" t="s">
        <v>110</v>
      </c>
      <c r="C34" s="12" t="s">
        <v>111</v>
      </c>
      <c r="D34" s="13">
        <v>237677674</v>
      </c>
      <c r="E34" s="13">
        <v>244039544</v>
      </c>
      <c r="F34" s="13">
        <v>208075135</v>
      </c>
      <c r="G34" s="72">
        <f t="shared" si="0"/>
        <v>0.8754509058347651</v>
      </c>
      <c r="H34" s="73">
        <f t="shared" si="1"/>
        <v>0.8526287649513065</v>
      </c>
      <c r="I34" s="33">
        <v>0</v>
      </c>
      <c r="J34" s="34">
        <v>35964409</v>
      </c>
      <c r="K34" s="97">
        <f t="shared" si="2"/>
        <v>0</v>
      </c>
      <c r="L34" s="97">
        <f t="shared" si="3"/>
        <v>0.1473712350486936</v>
      </c>
    </row>
    <row r="35" spans="1:12" ht="12.75">
      <c r="A35" s="31" t="s">
        <v>61</v>
      </c>
      <c r="B35" s="32" t="s">
        <v>112</v>
      </c>
      <c r="C35" s="12" t="s">
        <v>113</v>
      </c>
      <c r="D35" s="13">
        <v>242203145</v>
      </c>
      <c r="E35" s="13">
        <v>242203145</v>
      </c>
      <c r="F35" s="13">
        <v>168190676</v>
      </c>
      <c r="G35" s="72">
        <f t="shared" si="0"/>
        <v>0.6944198680822249</v>
      </c>
      <c r="H35" s="73">
        <f t="shared" si="1"/>
        <v>0.6944198680822249</v>
      </c>
      <c r="I35" s="33">
        <v>0</v>
      </c>
      <c r="J35" s="34">
        <v>74012469</v>
      </c>
      <c r="K35" s="97">
        <f t="shared" si="2"/>
        <v>0</v>
      </c>
      <c r="L35" s="97">
        <f t="shared" si="3"/>
        <v>0.30558013191777506</v>
      </c>
    </row>
    <row r="36" spans="1:12" ht="12.75">
      <c r="A36" s="31" t="s">
        <v>61</v>
      </c>
      <c r="B36" s="32" t="s">
        <v>114</v>
      </c>
      <c r="C36" s="12" t="s">
        <v>115</v>
      </c>
      <c r="D36" s="13">
        <v>23380383</v>
      </c>
      <c r="E36" s="13">
        <v>23380383</v>
      </c>
      <c r="F36" s="13">
        <v>83652420</v>
      </c>
      <c r="G36" s="72">
        <f t="shared" si="0"/>
        <v>3.57788920737526</v>
      </c>
      <c r="H36" s="73">
        <f t="shared" si="1"/>
        <v>3.57788920737526</v>
      </c>
      <c r="I36" s="33">
        <v>-60272037</v>
      </c>
      <c r="J36" s="34">
        <v>0</v>
      </c>
      <c r="K36" s="97">
        <f t="shared" si="2"/>
        <v>-2.57788920737526</v>
      </c>
      <c r="L36" s="97">
        <f t="shared" si="3"/>
        <v>0</v>
      </c>
    </row>
    <row r="37" spans="1:12" ht="12.75">
      <c r="A37" s="31" t="s">
        <v>50</v>
      </c>
      <c r="B37" s="32" t="s">
        <v>116</v>
      </c>
      <c r="C37" s="12" t="s">
        <v>117</v>
      </c>
      <c r="D37" s="13">
        <v>1798709831</v>
      </c>
      <c r="E37" s="13">
        <v>1798709831</v>
      </c>
      <c r="F37" s="13">
        <v>1050775661</v>
      </c>
      <c r="G37" s="72">
        <f t="shared" si="0"/>
        <v>0.5841829754251229</v>
      </c>
      <c r="H37" s="73">
        <f t="shared" si="1"/>
        <v>0.5841829754251229</v>
      </c>
      <c r="I37" s="33">
        <v>0</v>
      </c>
      <c r="J37" s="34">
        <v>747934170</v>
      </c>
      <c r="K37" s="97">
        <f t="shared" si="2"/>
        <v>0</v>
      </c>
      <c r="L37" s="97">
        <f t="shared" si="3"/>
        <v>0.41581702457487707</v>
      </c>
    </row>
    <row r="38" spans="1:12" ht="12.75">
      <c r="A38" s="35"/>
      <c r="B38" s="36" t="s">
        <v>118</v>
      </c>
      <c r="C38" s="37"/>
      <c r="D38" s="20">
        <f>SUM(D29:D37)</f>
        <v>3455968119</v>
      </c>
      <c r="E38" s="20">
        <f>SUM(E29:E37)</f>
        <v>3474552885</v>
      </c>
      <c r="F38" s="20">
        <f>SUM(F29:F37)</f>
        <v>2292191623</v>
      </c>
      <c r="G38" s="74">
        <f t="shared" si="0"/>
        <v>0.6632560093358894</v>
      </c>
      <c r="H38" s="75">
        <f t="shared" si="1"/>
        <v>0.6597083707937288</v>
      </c>
      <c r="I38" s="38">
        <f>SUM(I29:I37)</f>
        <v>-60272037</v>
      </c>
      <c r="J38" s="39">
        <f>SUM(J29:J37)</f>
        <v>1242633299</v>
      </c>
      <c r="K38" s="77">
        <f t="shared" si="2"/>
        <v>-0.017346703013271302</v>
      </c>
      <c r="L38" s="77">
        <f t="shared" si="3"/>
        <v>0.35763833221954255</v>
      </c>
    </row>
    <row r="39" spans="1:12" ht="12.75">
      <c r="A39" s="31" t="s">
        <v>61</v>
      </c>
      <c r="B39" s="32" t="s">
        <v>119</v>
      </c>
      <c r="C39" s="12" t="s">
        <v>120</v>
      </c>
      <c r="D39" s="13">
        <v>232964479</v>
      </c>
      <c r="E39" s="13">
        <v>248650381</v>
      </c>
      <c r="F39" s="13">
        <v>191182883</v>
      </c>
      <c r="G39" s="72">
        <f t="shared" si="0"/>
        <v>0.8206525038523148</v>
      </c>
      <c r="H39" s="73">
        <f t="shared" si="1"/>
        <v>0.7688823247771336</v>
      </c>
      <c r="I39" s="33">
        <v>0</v>
      </c>
      <c r="J39" s="34">
        <v>57467498</v>
      </c>
      <c r="K39" s="97">
        <f t="shared" si="2"/>
        <v>0</v>
      </c>
      <c r="L39" s="97">
        <f t="shared" si="3"/>
        <v>0.23111767522286644</v>
      </c>
    </row>
    <row r="40" spans="1:12" ht="12.75">
      <c r="A40" s="31" t="s">
        <v>61</v>
      </c>
      <c r="B40" s="32" t="s">
        <v>121</v>
      </c>
      <c r="C40" s="12" t="s">
        <v>122</v>
      </c>
      <c r="D40" s="13">
        <v>245786340</v>
      </c>
      <c r="E40" s="13">
        <v>252604735</v>
      </c>
      <c r="F40" s="13">
        <v>212906320</v>
      </c>
      <c r="G40" s="72">
        <f aca="true" t="shared" si="4" ref="G40:G58">IF($D40=0,0,$F40/$D40)</f>
        <v>0.8662251938004366</v>
      </c>
      <c r="H40" s="73">
        <f aca="true" t="shared" si="5" ref="H40:H58">IF($E40=0,0,$F40/$E40)</f>
        <v>0.8428437416266168</v>
      </c>
      <c r="I40" s="33">
        <v>0</v>
      </c>
      <c r="J40" s="34">
        <v>39698415</v>
      </c>
      <c r="K40" s="97">
        <f aca="true" t="shared" si="6" ref="K40:K58">IF($E40=0,0,$I40/$E40)</f>
        <v>0</v>
      </c>
      <c r="L40" s="97">
        <f aca="true" t="shared" si="7" ref="L40:L58">IF($E40=0,0,$J40/$E40)</f>
        <v>0.15715625837338323</v>
      </c>
    </row>
    <row r="41" spans="1:12" ht="12.75">
      <c r="A41" s="31" t="s">
        <v>61</v>
      </c>
      <c r="B41" s="32" t="s">
        <v>123</v>
      </c>
      <c r="C41" s="12" t="s">
        <v>124</v>
      </c>
      <c r="D41" s="13">
        <v>140433910</v>
      </c>
      <c r="E41" s="13">
        <v>149482920</v>
      </c>
      <c r="F41" s="13">
        <v>122798190</v>
      </c>
      <c r="G41" s="72">
        <f t="shared" si="4"/>
        <v>0.8744197893514465</v>
      </c>
      <c r="H41" s="73">
        <f t="shared" si="5"/>
        <v>0.8214864280146521</v>
      </c>
      <c r="I41" s="33">
        <v>0</v>
      </c>
      <c r="J41" s="34">
        <v>26684730</v>
      </c>
      <c r="K41" s="97">
        <f t="shared" si="6"/>
        <v>0</v>
      </c>
      <c r="L41" s="97">
        <f t="shared" si="7"/>
        <v>0.1785135719853479</v>
      </c>
    </row>
    <row r="42" spans="1:12" ht="12.75">
      <c r="A42" s="31" t="s">
        <v>61</v>
      </c>
      <c r="B42" s="32" t="s">
        <v>125</v>
      </c>
      <c r="C42" s="12" t="s">
        <v>126</v>
      </c>
      <c r="D42" s="13">
        <v>133147530</v>
      </c>
      <c r="E42" s="13">
        <v>133147530</v>
      </c>
      <c r="F42" s="13">
        <v>66665327</v>
      </c>
      <c r="G42" s="72">
        <f t="shared" si="4"/>
        <v>0.5006876732899214</v>
      </c>
      <c r="H42" s="73">
        <f t="shared" si="5"/>
        <v>0.5006876732899214</v>
      </c>
      <c r="I42" s="33">
        <v>0</v>
      </c>
      <c r="J42" s="34">
        <v>66482203</v>
      </c>
      <c r="K42" s="97">
        <f t="shared" si="6"/>
        <v>0</v>
      </c>
      <c r="L42" s="97">
        <f t="shared" si="7"/>
        <v>0.49931232671007864</v>
      </c>
    </row>
    <row r="43" spans="1:12" ht="12.75">
      <c r="A43" s="31" t="s">
        <v>50</v>
      </c>
      <c r="B43" s="32" t="s">
        <v>127</v>
      </c>
      <c r="C43" s="12" t="s">
        <v>128</v>
      </c>
      <c r="D43" s="13">
        <v>599244755</v>
      </c>
      <c r="E43" s="13">
        <v>699858104</v>
      </c>
      <c r="F43" s="13">
        <v>463997998</v>
      </c>
      <c r="G43" s="72">
        <f t="shared" si="4"/>
        <v>0.7743046461875165</v>
      </c>
      <c r="H43" s="73">
        <f t="shared" si="5"/>
        <v>0.662988676344598</v>
      </c>
      <c r="I43" s="33">
        <v>0</v>
      </c>
      <c r="J43" s="34">
        <v>235860106</v>
      </c>
      <c r="K43" s="97">
        <f t="shared" si="6"/>
        <v>0</v>
      </c>
      <c r="L43" s="97">
        <f t="shared" si="7"/>
        <v>0.337011323655402</v>
      </c>
    </row>
    <row r="44" spans="1:12" ht="12.75">
      <c r="A44" s="35"/>
      <c r="B44" s="36" t="s">
        <v>129</v>
      </c>
      <c r="C44" s="37"/>
      <c r="D44" s="20">
        <f>SUM(D39:D43)</f>
        <v>1351577014</v>
      </c>
      <c r="E44" s="2">
        <f>SUM(E39:E43)</f>
        <v>1483743670</v>
      </c>
      <c r="F44" s="20">
        <f>SUM(F39:F43)</f>
        <v>1057550718</v>
      </c>
      <c r="G44" s="74">
        <f t="shared" si="4"/>
        <v>0.7824568685658337</v>
      </c>
      <c r="H44" s="75">
        <f t="shared" si="5"/>
        <v>0.7127583688360403</v>
      </c>
      <c r="I44" s="38">
        <f>SUM(I39:I43)</f>
        <v>0</v>
      </c>
      <c r="J44" s="39">
        <f>SUM(J39:J43)</f>
        <v>426192952</v>
      </c>
      <c r="K44" s="77">
        <f t="shared" si="6"/>
        <v>0</v>
      </c>
      <c r="L44" s="77">
        <f t="shared" si="7"/>
        <v>0.28724163116395973</v>
      </c>
    </row>
    <row r="45" spans="1:12" ht="12.75">
      <c r="A45" s="31" t="s">
        <v>61</v>
      </c>
      <c r="B45" s="32" t="s">
        <v>130</v>
      </c>
      <c r="C45" s="12" t="s">
        <v>131</v>
      </c>
      <c r="D45" s="13">
        <v>222894907</v>
      </c>
      <c r="E45" s="13">
        <v>299153747</v>
      </c>
      <c r="F45" s="13">
        <v>269874243</v>
      </c>
      <c r="G45" s="72">
        <f t="shared" si="4"/>
        <v>1.2107689970682014</v>
      </c>
      <c r="H45" s="73">
        <f t="shared" si="5"/>
        <v>0.902125564885537</v>
      </c>
      <c r="I45" s="33">
        <v>0</v>
      </c>
      <c r="J45" s="34">
        <v>29279504</v>
      </c>
      <c r="K45" s="97">
        <f t="shared" si="6"/>
        <v>0</v>
      </c>
      <c r="L45" s="97">
        <f t="shared" si="7"/>
        <v>0.09787443511446306</v>
      </c>
    </row>
    <row r="46" spans="1:12" ht="12.75">
      <c r="A46" s="31" t="s">
        <v>61</v>
      </c>
      <c r="B46" s="32" t="s">
        <v>132</v>
      </c>
      <c r="C46" s="12" t="s">
        <v>133</v>
      </c>
      <c r="D46" s="13">
        <v>218820439</v>
      </c>
      <c r="E46" s="13">
        <v>218820439</v>
      </c>
      <c r="F46" s="13">
        <v>88814631</v>
      </c>
      <c r="G46" s="72">
        <f t="shared" si="4"/>
        <v>0.4058790458783423</v>
      </c>
      <c r="H46" s="73">
        <f t="shared" si="5"/>
        <v>0.4058790458783423</v>
      </c>
      <c r="I46" s="33">
        <v>0</v>
      </c>
      <c r="J46" s="34">
        <v>130005808</v>
      </c>
      <c r="K46" s="97">
        <f t="shared" si="6"/>
        <v>0</v>
      </c>
      <c r="L46" s="97">
        <f t="shared" si="7"/>
        <v>0.5941209541216577</v>
      </c>
    </row>
    <row r="47" spans="1:12" ht="12.75">
      <c r="A47" s="31" t="s">
        <v>61</v>
      </c>
      <c r="B47" s="32" t="s">
        <v>134</v>
      </c>
      <c r="C47" s="12" t="s">
        <v>135</v>
      </c>
      <c r="D47" s="13">
        <v>391069217</v>
      </c>
      <c r="E47" s="13">
        <v>395109231</v>
      </c>
      <c r="F47" s="13">
        <v>227149226</v>
      </c>
      <c r="G47" s="72">
        <f t="shared" si="4"/>
        <v>0.5808414882217641</v>
      </c>
      <c r="H47" s="73">
        <f t="shared" si="5"/>
        <v>0.5749023514968193</v>
      </c>
      <c r="I47" s="33">
        <v>0</v>
      </c>
      <c r="J47" s="34">
        <v>167960005</v>
      </c>
      <c r="K47" s="97">
        <f t="shared" si="6"/>
        <v>0</v>
      </c>
      <c r="L47" s="97">
        <f t="shared" si="7"/>
        <v>0.4250976485031806</v>
      </c>
    </row>
    <row r="48" spans="1:12" ht="12.75">
      <c r="A48" s="31" t="s">
        <v>61</v>
      </c>
      <c r="B48" s="32" t="s">
        <v>136</v>
      </c>
      <c r="C48" s="12" t="s">
        <v>137</v>
      </c>
      <c r="D48" s="13">
        <v>202528111</v>
      </c>
      <c r="E48" s="13">
        <v>202528111</v>
      </c>
      <c r="F48" s="13">
        <v>173663094</v>
      </c>
      <c r="G48" s="72">
        <f t="shared" si="4"/>
        <v>0.857476491251133</v>
      </c>
      <c r="H48" s="73">
        <f t="shared" si="5"/>
        <v>0.857476491251133</v>
      </c>
      <c r="I48" s="33">
        <v>0</v>
      </c>
      <c r="J48" s="34">
        <v>28865017</v>
      </c>
      <c r="K48" s="97">
        <f t="shared" si="6"/>
        <v>0</v>
      </c>
      <c r="L48" s="97">
        <f t="shared" si="7"/>
        <v>0.14252350874886696</v>
      </c>
    </row>
    <row r="49" spans="1:12" ht="12.75">
      <c r="A49" s="31" t="s">
        <v>61</v>
      </c>
      <c r="B49" s="32" t="s">
        <v>138</v>
      </c>
      <c r="C49" s="12" t="s">
        <v>139</v>
      </c>
      <c r="D49" s="13">
        <v>1085947566</v>
      </c>
      <c r="E49" s="13">
        <v>1239882278</v>
      </c>
      <c r="F49" s="13">
        <v>1051027110</v>
      </c>
      <c r="G49" s="72">
        <f t="shared" si="4"/>
        <v>0.9678433313970888</v>
      </c>
      <c r="H49" s="73">
        <f t="shared" si="5"/>
        <v>0.8476829846260614</v>
      </c>
      <c r="I49" s="33">
        <v>0</v>
      </c>
      <c r="J49" s="34">
        <v>188855168</v>
      </c>
      <c r="K49" s="97">
        <f t="shared" si="6"/>
        <v>0</v>
      </c>
      <c r="L49" s="97">
        <f t="shared" si="7"/>
        <v>0.1523170153739386</v>
      </c>
    </row>
    <row r="50" spans="1:12" ht="12.75">
      <c r="A50" s="31" t="s">
        <v>50</v>
      </c>
      <c r="B50" s="32" t="s">
        <v>140</v>
      </c>
      <c r="C50" s="12" t="s">
        <v>141</v>
      </c>
      <c r="D50" s="13">
        <v>1841841005</v>
      </c>
      <c r="E50" s="13">
        <v>1841841005</v>
      </c>
      <c r="F50" s="13">
        <v>1428968767</v>
      </c>
      <c r="G50" s="72">
        <f t="shared" si="4"/>
        <v>0.775837199367814</v>
      </c>
      <c r="H50" s="73">
        <f t="shared" si="5"/>
        <v>0.775837199367814</v>
      </c>
      <c r="I50" s="33">
        <v>0</v>
      </c>
      <c r="J50" s="34">
        <v>412872238</v>
      </c>
      <c r="K50" s="97">
        <f t="shared" si="6"/>
        <v>0</v>
      </c>
      <c r="L50" s="97">
        <f t="shared" si="7"/>
        <v>0.22416280063218594</v>
      </c>
    </row>
    <row r="51" spans="1:12" ht="12.75">
      <c r="A51" s="35"/>
      <c r="B51" s="36" t="s">
        <v>142</v>
      </c>
      <c r="C51" s="37"/>
      <c r="D51" s="20">
        <f>SUM(D45:D50)</f>
        <v>3963101245</v>
      </c>
      <c r="E51" s="20">
        <f>SUM(E45:E50)</f>
        <v>4197334811</v>
      </c>
      <c r="F51" s="20">
        <f>SUM(F45:F50)</f>
        <v>3239497071</v>
      </c>
      <c r="G51" s="74">
        <f t="shared" si="4"/>
        <v>0.8174146636014089</v>
      </c>
      <c r="H51" s="75">
        <f t="shared" si="5"/>
        <v>0.7717985857383155</v>
      </c>
      <c r="I51" s="38">
        <f>SUM(I45:I50)</f>
        <v>0</v>
      </c>
      <c r="J51" s="39">
        <f>SUM(J45:J50)</f>
        <v>957837740</v>
      </c>
      <c r="K51" s="77">
        <f t="shared" si="6"/>
        <v>0</v>
      </c>
      <c r="L51" s="77">
        <f t="shared" si="7"/>
        <v>0.22820141426168444</v>
      </c>
    </row>
    <row r="52" spans="1:12" ht="12.75">
      <c r="A52" s="31" t="s">
        <v>61</v>
      </c>
      <c r="B52" s="32" t="s">
        <v>143</v>
      </c>
      <c r="C52" s="12" t="s">
        <v>144</v>
      </c>
      <c r="D52" s="13">
        <v>405457647</v>
      </c>
      <c r="E52" s="13">
        <v>390815762</v>
      </c>
      <c r="F52" s="13">
        <v>311073737</v>
      </c>
      <c r="G52" s="72">
        <f t="shared" si="4"/>
        <v>0.7672163524393955</v>
      </c>
      <c r="H52" s="73">
        <f t="shared" si="5"/>
        <v>0.7959600590520707</v>
      </c>
      <c r="I52" s="33">
        <v>0</v>
      </c>
      <c r="J52" s="34">
        <v>79742025</v>
      </c>
      <c r="K52" s="97">
        <f t="shared" si="6"/>
        <v>0</v>
      </c>
      <c r="L52" s="97">
        <f t="shared" si="7"/>
        <v>0.20403994094792932</v>
      </c>
    </row>
    <row r="53" spans="1:12" ht="12.75">
      <c r="A53" s="31" t="s">
        <v>61</v>
      </c>
      <c r="B53" s="32" t="s">
        <v>145</v>
      </c>
      <c r="C53" s="12" t="s">
        <v>146</v>
      </c>
      <c r="D53" s="13">
        <v>266242552</v>
      </c>
      <c r="E53" s="13">
        <v>332758954</v>
      </c>
      <c r="F53" s="13">
        <v>234516454</v>
      </c>
      <c r="G53" s="72">
        <f t="shared" si="4"/>
        <v>0.8808376130649469</v>
      </c>
      <c r="H53" s="73">
        <f t="shared" si="5"/>
        <v>0.7047637672283343</v>
      </c>
      <c r="I53" s="33">
        <v>0</v>
      </c>
      <c r="J53" s="34">
        <v>98242500</v>
      </c>
      <c r="K53" s="97">
        <f t="shared" si="6"/>
        <v>0</v>
      </c>
      <c r="L53" s="97">
        <f t="shared" si="7"/>
        <v>0.2952362327716657</v>
      </c>
    </row>
    <row r="54" spans="1:12" ht="12.75">
      <c r="A54" s="31" t="s">
        <v>61</v>
      </c>
      <c r="B54" s="32" t="s">
        <v>147</v>
      </c>
      <c r="C54" s="12" t="s">
        <v>148</v>
      </c>
      <c r="D54" s="13">
        <v>579953918</v>
      </c>
      <c r="E54" s="13">
        <v>626408715</v>
      </c>
      <c r="F54" s="13">
        <v>426274843</v>
      </c>
      <c r="G54" s="72">
        <f t="shared" si="4"/>
        <v>0.7350150240729989</v>
      </c>
      <c r="H54" s="73">
        <f t="shared" si="5"/>
        <v>0.6805059265498884</v>
      </c>
      <c r="I54" s="33">
        <v>0</v>
      </c>
      <c r="J54" s="34">
        <v>200133872</v>
      </c>
      <c r="K54" s="97">
        <f t="shared" si="6"/>
        <v>0</v>
      </c>
      <c r="L54" s="97">
        <f t="shared" si="7"/>
        <v>0.31949407345011155</v>
      </c>
    </row>
    <row r="55" spans="1:12" ht="12.75">
      <c r="A55" s="31" t="s">
        <v>61</v>
      </c>
      <c r="B55" s="32" t="s">
        <v>149</v>
      </c>
      <c r="C55" s="12" t="s">
        <v>150</v>
      </c>
      <c r="D55" s="13">
        <v>210495722</v>
      </c>
      <c r="E55" s="13">
        <v>270897619</v>
      </c>
      <c r="F55" s="13">
        <v>197156945</v>
      </c>
      <c r="G55" s="72">
        <f t="shared" si="4"/>
        <v>0.9366316005225037</v>
      </c>
      <c r="H55" s="73">
        <f t="shared" si="5"/>
        <v>0.7277913542680492</v>
      </c>
      <c r="I55" s="33">
        <v>0</v>
      </c>
      <c r="J55" s="34">
        <v>73740674</v>
      </c>
      <c r="K55" s="97">
        <f t="shared" si="6"/>
        <v>0</v>
      </c>
      <c r="L55" s="97">
        <f t="shared" si="7"/>
        <v>0.27220864573195086</v>
      </c>
    </row>
    <row r="56" spans="1:12" ht="12.75">
      <c r="A56" s="31" t="s">
        <v>50</v>
      </c>
      <c r="B56" s="32" t="s">
        <v>151</v>
      </c>
      <c r="C56" s="12" t="s">
        <v>152</v>
      </c>
      <c r="D56" s="13">
        <v>475796764</v>
      </c>
      <c r="E56" s="13">
        <v>475796764</v>
      </c>
      <c r="F56" s="13">
        <v>980639069</v>
      </c>
      <c r="G56" s="72">
        <f t="shared" si="4"/>
        <v>2.061046108754115</v>
      </c>
      <c r="H56" s="73">
        <f t="shared" si="5"/>
        <v>2.061046108754115</v>
      </c>
      <c r="I56" s="33">
        <v>-504842305</v>
      </c>
      <c r="J56" s="34">
        <v>0</v>
      </c>
      <c r="K56" s="97">
        <f t="shared" si="6"/>
        <v>-1.061046108754115</v>
      </c>
      <c r="L56" s="97">
        <f t="shared" si="7"/>
        <v>0</v>
      </c>
    </row>
    <row r="57" spans="1:12" ht="12.75">
      <c r="A57" s="35"/>
      <c r="B57" s="36" t="s">
        <v>153</v>
      </c>
      <c r="C57" s="37"/>
      <c r="D57" s="20">
        <f>SUM(D52:D56)</f>
        <v>1937946603</v>
      </c>
      <c r="E57" s="20">
        <f>SUM(E52:E56)</f>
        <v>2096677814</v>
      </c>
      <c r="F57" s="20">
        <f>SUM(F52:F56)</f>
        <v>2149661048</v>
      </c>
      <c r="G57" s="74">
        <f t="shared" si="4"/>
        <v>1.1092467897063105</v>
      </c>
      <c r="H57" s="75">
        <f t="shared" si="5"/>
        <v>1.0252700885401747</v>
      </c>
      <c r="I57" s="38">
        <f>SUM(I52:I56)</f>
        <v>-504842305</v>
      </c>
      <c r="J57" s="39">
        <f>SUM(J52:J56)</f>
        <v>451859071</v>
      </c>
      <c r="K57" s="77">
        <f t="shared" si="6"/>
        <v>-0.2407820131586512</v>
      </c>
      <c r="L57" s="77">
        <f t="shared" si="7"/>
        <v>0.21551192461847646</v>
      </c>
    </row>
    <row r="58" spans="1:12" ht="12.75">
      <c r="A58" s="35"/>
      <c r="B58" s="36" t="s">
        <v>154</v>
      </c>
      <c r="C58" s="37"/>
      <c r="D58" s="20">
        <f>SUM(D6:D7,D9:D18,D20:D27,D29:D37,D39:D43,D45:D50,D52:D56)</f>
        <v>31944890392</v>
      </c>
      <c r="E58" s="20">
        <f>SUM(E6:E7,E9:E18,E20:E27,E29:E37,E39:E43,E45:E50,E52:E56)</f>
        <v>33666548138</v>
      </c>
      <c r="F58" s="20">
        <f>SUM(F6:F7,F9:F18,F20:F27,F29:F37,F39:F43,F45:F50,F52:F56)</f>
        <v>28494236620</v>
      </c>
      <c r="G58" s="74">
        <f t="shared" si="4"/>
        <v>0.8919810420490861</v>
      </c>
      <c r="H58" s="75">
        <f t="shared" si="5"/>
        <v>0.8463664437233491</v>
      </c>
      <c r="I58" s="38">
        <f>SUM(I6:I7,I9:I18,I20:I27,I29:I37,I39:I43,I45:I50,I52:I56)</f>
        <v>-674920941</v>
      </c>
      <c r="J58" s="39">
        <f>SUM(J6:J7,J9:J18,J20:J27,J29:J37,J39:J43,J45:J50,J52:J56)</f>
        <v>5847232459</v>
      </c>
      <c r="K58" s="77">
        <f t="shared" si="6"/>
        <v>-0.0200472272427064</v>
      </c>
      <c r="L58" s="77">
        <f t="shared" si="7"/>
        <v>0.1736807835193573</v>
      </c>
    </row>
    <row r="59" spans="1:12" ht="12.75">
      <c r="A59" s="25"/>
      <c r="B59" s="10"/>
      <c r="C59" s="9"/>
      <c r="D59" s="40"/>
      <c r="E59" s="40"/>
      <c r="F59" s="40"/>
      <c r="G59" s="72"/>
      <c r="H59" s="73"/>
      <c r="I59" s="41"/>
      <c r="J59" s="42"/>
      <c r="K59" s="96"/>
      <c r="L59" s="96"/>
    </row>
    <row r="60" spans="1:12" ht="12.75">
      <c r="A60" s="25"/>
      <c r="B60" s="28" t="s">
        <v>155</v>
      </c>
      <c r="C60" s="8"/>
      <c r="D60" s="40"/>
      <c r="E60" s="40"/>
      <c r="F60" s="40"/>
      <c r="G60" s="72"/>
      <c r="H60" s="73"/>
      <c r="I60" s="41"/>
      <c r="J60" s="42"/>
      <c r="K60" s="96"/>
      <c r="L60" s="96"/>
    </row>
    <row r="61" spans="1:12" ht="12.75">
      <c r="A61" s="31" t="s">
        <v>55</v>
      </c>
      <c r="B61" s="32" t="s">
        <v>156</v>
      </c>
      <c r="C61" s="12" t="s">
        <v>157</v>
      </c>
      <c r="D61" s="13">
        <v>7393509832</v>
      </c>
      <c r="E61" s="13">
        <v>7209072133</v>
      </c>
      <c r="F61" s="13">
        <v>6534249921</v>
      </c>
      <c r="G61" s="72">
        <f aca="true" t="shared" si="8" ref="G61:G90">IF($D61=0,0,$F61/$D61)</f>
        <v>0.8837818667284353</v>
      </c>
      <c r="H61" s="73">
        <f aca="true" t="shared" si="9" ref="H61:H90">IF($E61=0,0,$F61/$E61)</f>
        <v>0.90639263978079</v>
      </c>
      <c r="I61" s="33">
        <v>0</v>
      </c>
      <c r="J61" s="34">
        <v>674822212</v>
      </c>
      <c r="K61" s="97">
        <f aca="true" t="shared" si="10" ref="K61:K90">IF($E61=0,0,$I61/$E61)</f>
        <v>0</v>
      </c>
      <c r="L61" s="97">
        <f aca="true" t="shared" si="11" ref="L61:L90">IF($E61=0,0,$J61/$E61)</f>
        <v>0.09360736021921005</v>
      </c>
    </row>
    <row r="62" spans="1:12" ht="12.75">
      <c r="A62" s="35"/>
      <c r="B62" s="36" t="s">
        <v>60</v>
      </c>
      <c r="C62" s="37"/>
      <c r="D62" s="20">
        <f>D61</f>
        <v>7393509832</v>
      </c>
      <c r="E62" s="20">
        <f>E61</f>
        <v>7209072133</v>
      </c>
      <c r="F62" s="20">
        <f>F61</f>
        <v>6534249921</v>
      </c>
      <c r="G62" s="74">
        <f t="shared" si="8"/>
        <v>0.8837818667284353</v>
      </c>
      <c r="H62" s="75">
        <f t="shared" si="9"/>
        <v>0.90639263978079</v>
      </c>
      <c r="I62" s="38">
        <f>I61</f>
        <v>0</v>
      </c>
      <c r="J62" s="39">
        <f>J61</f>
        <v>674822212</v>
      </c>
      <c r="K62" s="77">
        <f t="shared" si="10"/>
        <v>0</v>
      </c>
      <c r="L62" s="77">
        <f t="shared" si="11"/>
        <v>0.09360736021921005</v>
      </c>
    </row>
    <row r="63" spans="1:12" ht="12.75">
      <c r="A63" s="31" t="s">
        <v>61</v>
      </c>
      <c r="B63" s="32" t="s">
        <v>158</v>
      </c>
      <c r="C63" s="12" t="s">
        <v>159</v>
      </c>
      <c r="D63" s="13">
        <v>163734079</v>
      </c>
      <c r="E63" s="13">
        <v>156788024</v>
      </c>
      <c r="F63" s="13">
        <v>100526326</v>
      </c>
      <c r="G63" s="72">
        <f t="shared" si="8"/>
        <v>0.6139609213546803</v>
      </c>
      <c r="H63" s="73">
        <f t="shared" si="9"/>
        <v>0.6411607432465632</v>
      </c>
      <c r="I63" s="33">
        <v>0</v>
      </c>
      <c r="J63" s="34">
        <v>56261698</v>
      </c>
      <c r="K63" s="97">
        <f t="shared" si="10"/>
        <v>0</v>
      </c>
      <c r="L63" s="97">
        <f t="shared" si="11"/>
        <v>0.35883925675343675</v>
      </c>
    </row>
    <row r="64" spans="1:12" ht="12.75">
      <c r="A64" s="31" t="s">
        <v>61</v>
      </c>
      <c r="B64" s="32" t="s">
        <v>160</v>
      </c>
      <c r="C64" s="12" t="s">
        <v>161</v>
      </c>
      <c r="D64" s="13">
        <v>328701808</v>
      </c>
      <c r="E64" s="13">
        <v>318979000</v>
      </c>
      <c r="F64" s="13">
        <v>185184054</v>
      </c>
      <c r="G64" s="72">
        <f t="shared" si="8"/>
        <v>0.5633800894700282</v>
      </c>
      <c r="H64" s="73">
        <f t="shared" si="9"/>
        <v>0.5805524940513326</v>
      </c>
      <c r="I64" s="33">
        <v>0</v>
      </c>
      <c r="J64" s="34">
        <v>133794946</v>
      </c>
      <c r="K64" s="97">
        <f t="shared" si="10"/>
        <v>0</v>
      </c>
      <c r="L64" s="97">
        <f t="shared" si="11"/>
        <v>0.4194475059486675</v>
      </c>
    </row>
    <row r="65" spans="1:12" ht="12.75">
      <c r="A65" s="31" t="s">
        <v>61</v>
      </c>
      <c r="B65" s="32" t="s">
        <v>162</v>
      </c>
      <c r="C65" s="12" t="s">
        <v>163</v>
      </c>
      <c r="D65" s="13">
        <v>230832865</v>
      </c>
      <c r="E65" s="13">
        <v>223297105</v>
      </c>
      <c r="F65" s="13">
        <v>131362101</v>
      </c>
      <c r="G65" s="72">
        <f t="shared" si="8"/>
        <v>0.569078848456003</v>
      </c>
      <c r="H65" s="73">
        <f t="shared" si="9"/>
        <v>0.588283941253963</v>
      </c>
      <c r="I65" s="33">
        <v>0</v>
      </c>
      <c r="J65" s="34">
        <v>91935004</v>
      </c>
      <c r="K65" s="97">
        <f t="shared" si="10"/>
        <v>0</v>
      </c>
      <c r="L65" s="97">
        <f t="shared" si="11"/>
        <v>0.41171605874603706</v>
      </c>
    </row>
    <row r="66" spans="1:12" ht="12.75">
      <c r="A66" s="31" t="s">
        <v>61</v>
      </c>
      <c r="B66" s="32" t="s">
        <v>164</v>
      </c>
      <c r="C66" s="12" t="s">
        <v>165</v>
      </c>
      <c r="D66" s="13">
        <v>89329378</v>
      </c>
      <c r="E66" s="13">
        <v>115479443</v>
      </c>
      <c r="F66" s="13">
        <v>60384548</v>
      </c>
      <c r="G66" s="72">
        <f t="shared" si="8"/>
        <v>0.6759763624459582</v>
      </c>
      <c r="H66" s="73">
        <f t="shared" si="9"/>
        <v>0.5229030070746011</v>
      </c>
      <c r="I66" s="33">
        <v>0</v>
      </c>
      <c r="J66" s="34">
        <v>55094895</v>
      </c>
      <c r="K66" s="97">
        <f t="shared" si="10"/>
        <v>0</v>
      </c>
      <c r="L66" s="97">
        <f t="shared" si="11"/>
        <v>0.47709699292539887</v>
      </c>
    </row>
    <row r="67" spans="1:12" ht="12.75">
      <c r="A67" s="31" t="s">
        <v>50</v>
      </c>
      <c r="B67" s="32" t="s">
        <v>166</v>
      </c>
      <c r="C67" s="12" t="s">
        <v>167</v>
      </c>
      <c r="D67" s="13">
        <v>68278879</v>
      </c>
      <c r="E67" s="13">
        <v>61383844</v>
      </c>
      <c r="F67" s="13">
        <v>52494775</v>
      </c>
      <c r="G67" s="72">
        <f t="shared" si="8"/>
        <v>0.7688288936319532</v>
      </c>
      <c r="H67" s="73">
        <f t="shared" si="9"/>
        <v>0.8551887855051893</v>
      </c>
      <c r="I67" s="33">
        <v>0</v>
      </c>
      <c r="J67" s="34">
        <v>8889069</v>
      </c>
      <c r="K67" s="97">
        <f t="shared" si="10"/>
        <v>0</v>
      </c>
      <c r="L67" s="97">
        <f t="shared" si="11"/>
        <v>0.1448112144948107</v>
      </c>
    </row>
    <row r="68" spans="1:12" ht="12.75">
      <c r="A68" s="35"/>
      <c r="B68" s="36" t="s">
        <v>168</v>
      </c>
      <c r="C68" s="37"/>
      <c r="D68" s="20">
        <f>SUM(D63:D67)</f>
        <v>880877009</v>
      </c>
      <c r="E68" s="20">
        <f>SUM(E63:E67)</f>
        <v>875927416</v>
      </c>
      <c r="F68" s="20">
        <f>SUM(F63:F67)</f>
        <v>529951804</v>
      </c>
      <c r="G68" s="74">
        <f t="shared" si="8"/>
        <v>0.6016183855242384</v>
      </c>
      <c r="H68" s="75">
        <f t="shared" si="9"/>
        <v>0.6050179436329003</v>
      </c>
      <c r="I68" s="38">
        <f>SUM(I63:I67)</f>
        <v>0</v>
      </c>
      <c r="J68" s="39">
        <f>SUM(J63:J67)</f>
        <v>345975612</v>
      </c>
      <c r="K68" s="77">
        <f t="shared" si="10"/>
        <v>0</v>
      </c>
      <c r="L68" s="77">
        <f t="shared" si="11"/>
        <v>0.3949820563670997</v>
      </c>
    </row>
    <row r="69" spans="1:12" ht="12.75">
      <c r="A69" s="31" t="s">
        <v>61</v>
      </c>
      <c r="B69" s="32" t="s">
        <v>169</v>
      </c>
      <c r="C69" s="12" t="s">
        <v>170</v>
      </c>
      <c r="D69" s="13">
        <v>263069669</v>
      </c>
      <c r="E69" s="13">
        <v>331662963</v>
      </c>
      <c r="F69" s="13">
        <v>186082915</v>
      </c>
      <c r="G69" s="72">
        <f t="shared" si="8"/>
        <v>0.7073522223498901</v>
      </c>
      <c r="H69" s="73">
        <f t="shared" si="9"/>
        <v>0.5610602803424873</v>
      </c>
      <c r="I69" s="33">
        <v>0</v>
      </c>
      <c r="J69" s="34">
        <v>145580048</v>
      </c>
      <c r="K69" s="97">
        <f t="shared" si="10"/>
        <v>0</v>
      </c>
      <c r="L69" s="97">
        <f t="shared" si="11"/>
        <v>0.43893971965751266</v>
      </c>
    </row>
    <row r="70" spans="1:12" ht="12.75">
      <c r="A70" s="31" t="s">
        <v>61</v>
      </c>
      <c r="B70" s="32" t="s">
        <v>171</v>
      </c>
      <c r="C70" s="12" t="s">
        <v>172</v>
      </c>
      <c r="D70" s="13">
        <v>101736687</v>
      </c>
      <c r="E70" s="13">
        <v>101736474</v>
      </c>
      <c r="F70" s="13">
        <v>82067310</v>
      </c>
      <c r="G70" s="72">
        <f t="shared" si="8"/>
        <v>0.8066638733773589</v>
      </c>
      <c r="H70" s="73">
        <f t="shared" si="9"/>
        <v>0.8066655622446676</v>
      </c>
      <c r="I70" s="33">
        <v>0</v>
      </c>
      <c r="J70" s="34">
        <v>19669164</v>
      </c>
      <c r="K70" s="97">
        <f t="shared" si="10"/>
        <v>0</v>
      </c>
      <c r="L70" s="97">
        <f t="shared" si="11"/>
        <v>0.19333443775533246</v>
      </c>
    </row>
    <row r="71" spans="1:12" ht="12.75">
      <c r="A71" s="31" t="s">
        <v>61</v>
      </c>
      <c r="B71" s="32" t="s">
        <v>173</v>
      </c>
      <c r="C71" s="12" t="s">
        <v>174</v>
      </c>
      <c r="D71" s="13">
        <v>138324464</v>
      </c>
      <c r="E71" s="13">
        <v>149300000</v>
      </c>
      <c r="F71" s="13">
        <v>156550425</v>
      </c>
      <c r="G71" s="72">
        <f t="shared" si="8"/>
        <v>1.1317623829722556</v>
      </c>
      <c r="H71" s="73">
        <f t="shared" si="9"/>
        <v>1.0485627930341594</v>
      </c>
      <c r="I71" s="33">
        <v>-7250425</v>
      </c>
      <c r="J71" s="34">
        <v>0</v>
      </c>
      <c r="K71" s="97">
        <f t="shared" si="10"/>
        <v>-0.04856279303415941</v>
      </c>
      <c r="L71" s="97">
        <f t="shared" si="11"/>
        <v>0</v>
      </c>
    </row>
    <row r="72" spans="1:12" ht="12.75">
      <c r="A72" s="31" t="s">
        <v>61</v>
      </c>
      <c r="B72" s="32" t="s">
        <v>175</v>
      </c>
      <c r="C72" s="12" t="s">
        <v>176</v>
      </c>
      <c r="D72" s="13">
        <v>2110317637</v>
      </c>
      <c r="E72" s="13">
        <v>2132316752</v>
      </c>
      <c r="F72" s="13">
        <v>1428706714</v>
      </c>
      <c r="G72" s="72">
        <f t="shared" si="8"/>
        <v>0.6770102703738148</v>
      </c>
      <c r="H72" s="73">
        <f t="shared" si="9"/>
        <v>0.6700255544397655</v>
      </c>
      <c r="I72" s="33">
        <v>0</v>
      </c>
      <c r="J72" s="34">
        <v>703610038</v>
      </c>
      <c r="K72" s="97">
        <f t="shared" si="10"/>
        <v>0</v>
      </c>
      <c r="L72" s="97">
        <f t="shared" si="11"/>
        <v>0.3299744455602345</v>
      </c>
    </row>
    <row r="73" spans="1:12" ht="12.75">
      <c r="A73" s="31" t="s">
        <v>61</v>
      </c>
      <c r="B73" s="32" t="s">
        <v>177</v>
      </c>
      <c r="C73" s="12" t="s">
        <v>178</v>
      </c>
      <c r="D73" s="13">
        <v>499800934</v>
      </c>
      <c r="E73" s="13">
        <v>510647800</v>
      </c>
      <c r="F73" s="13">
        <v>345810791</v>
      </c>
      <c r="G73" s="72">
        <f t="shared" si="8"/>
        <v>0.6918970483556559</v>
      </c>
      <c r="H73" s="73">
        <f t="shared" si="9"/>
        <v>0.6772001974746586</v>
      </c>
      <c r="I73" s="33">
        <v>0</v>
      </c>
      <c r="J73" s="34">
        <v>164837009</v>
      </c>
      <c r="K73" s="97">
        <f t="shared" si="10"/>
        <v>0</v>
      </c>
      <c r="L73" s="97">
        <f t="shared" si="11"/>
        <v>0.32279980252534135</v>
      </c>
    </row>
    <row r="74" spans="1:12" ht="12.75">
      <c r="A74" s="31" t="s">
        <v>50</v>
      </c>
      <c r="B74" s="32" t="s">
        <v>179</v>
      </c>
      <c r="C74" s="12" t="s">
        <v>180</v>
      </c>
      <c r="D74" s="13">
        <v>113076000</v>
      </c>
      <c r="E74" s="13">
        <v>114907854</v>
      </c>
      <c r="F74" s="13">
        <v>110936989</v>
      </c>
      <c r="G74" s="72">
        <f t="shared" si="8"/>
        <v>0.9810834217694294</v>
      </c>
      <c r="H74" s="73">
        <f t="shared" si="9"/>
        <v>0.965443049697891</v>
      </c>
      <c r="I74" s="33">
        <v>0</v>
      </c>
      <c r="J74" s="34">
        <v>3970865</v>
      </c>
      <c r="K74" s="97">
        <f t="shared" si="10"/>
        <v>0</v>
      </c>
      <c r="L74" s="97">
        <f t="shared" si="11"/>
        <v>0.03455695030210903</v>
      </c>
    </row>
    <row r="75" spans="1:12" ht="12.75">
      <c r="A75" s="35"/>
      <c r="B75" s="36" t="s">
        <v>181</v>
      </c>
      <c r="C75" s="37"/>
      <c r="D75" s="20">
        <f>SUM(D69:D74)</f>
        <v>3226325391</v>
      </c>
      <c r="E75" s="20">
        <f>SUM(E69:E74)</f>
        <v>3340571843</v>
      </c>
      <c r="F75" s="20">
        <f>SUM(F69:F74)</f>
        <v>2310155144</v>
      </c>
      <c r="G75" s="74">
        <f t="shared" si="8"/>
        <v>0.7160329055600827</v>
      </c>
      <c r="H75" s="75">
        <f t="shared" si="9"/>
        <v>0.6915448170470615</v>
      </c>
      <c r="I75" s="38">
        <f>SUM(I69:I74)</f>
        <v>-7250425</v>
      </c>
      <c r="J75" s="39">
        <f>SUM(J69:J74)</f>
        <v>1037667124</v>
      </c>
      <c r="K75" s="77">
        <f t="shared" si="10"/>
        <v>-0.002170414330466474</v>
      </c>
      <c r="L75" s="77">
        <f t="shared" si="11"/>
        <v>0.310625597283405</v>
      </c>
    </row>
    <row r="76" spans="1:12" ht="12.75">
      <c r="A76" s="31" t="s">
        <v>61</v>
      </c>
      <c r="B76" s="32" t="s">
        <v>182</v>
      </c>
      <c r="C76" s="12" t="s">
        <v>183</v>
      </c>
      <c r="D76" s="13">
        <v>448975642</v>
      </c>
      <c r="E76" s="13">
        <v>446312598</v>
      </c>
      <c r="F76" s="13">
        <v>344931957</v>
      </c>
      <c r="G76" s="72">
        <f t="shared" si="8"/>
        <v>0.7682642992913188</v>
      </c>
      <c r="H76" s="73">
        <f t="shared" si="9"/>
        <v>0.7728483545965243</v>
      </c>
      <c r="I76" s="33">
        <v>0</v>
      </c>
      <c r="J76" s="34">
        <v>101380641</v>
      </c>
      <c r="K76" s="97">
        <f t="shared" si="10"/>
        <v>0</v>
      </c>
      <c r="L76" s="97">
        <f t="shared" si="11"/>
        <v>0.2271516454034757</v>
      </c>
    </row>
    <row r="77" spans="1:12" ht="12.75">
      <c r="A77" s="31" t="s">
        <v>61</v>
      </c>
      <c r="B77" s="32" t="s">
        <v>184</v>
      </c>
      <c r="C77" s="12" t="s">
        <v>185</v>
      </c>
      <c r="D77" s="13">
        <v>682599593</v>
      </c>
      <c r="E77" s="13">
        <v>682599593</v>
      </c>
      <c r="F77" s="13">
        <v>511737244</v>
      </c>
      <c r="G77" s="72">
        <f t="shared" si="8"/>
        <v>0.7496887622668126</v>
      </c>
      <c r="H77" s="73">
        <f t="shared" si="9"/>
        <v>0.7496887622668126</v>
      </c>
      <c r="I77" s="33">
        <v>0</v>
      </c>
      <c r="J77" s="34">
        <v>170862349</v>
      </c>
      <c r="K77" s="97">
        <f t="shared" si="10"/>
        <v>0</v>
      </c>
      <c r="L77" s="97">
        <f t="shared" si="11"/>
        <v>0.2503112377331875</v>
      </c>
    </row>
    <row r="78" spans="1:12" ht="12.75">
      <c r="A78" s="31" t="s">
        <v>61</v>
      </c>
      <c r="B78" s="32" t="s">
        <v>186</v>
      </c>
      <c r="C78" s="12" t="s">
        <v>187</v>
      </c>
      <c r="D78" s="13">
        <v>341857470</v>
      </c>
      <c r="E78" s="13">
        <v>379073310</v>
      </c>
      <c r="F78" s="13">
        <v>447802736</v>
      </c>
      <c r="G78" s="72">
        <f t="shared" si="8"/>
        <v>1.309910636149036</v>
      </c>
      <c r="H78" s="73">
        <f t="shared" si="9"/>
        <v>1.1813090613000425</v>
      </c>
      <c r="I78" s="33">
        <v>-68729426</v>
      </c>
      <c r="J78" s="34">
        <v>0</v>
      </c>
      <c r="K78" s="97">
        <f t="shared" si="10"/>
        <v>-0.18130906130004246</v>
      </c>
      <c r="L78" s="97">
        <f t="shared" si="11"/>
        <v>0</v>
      </c>
    </row>
    <row r="79" spans="1:12" ht="12.75">
      <c r="A79" s="31" t="s">
        <v>61</v>
      </c>
      <c r="B79" s="32" t="s">
        <v>188</v>
      </c>
      <c r="C79" s="12" t="s">
        <v>189</v>
      </c>
      <c r="D79" s="13">
        <v>1704138043</v>
      </c>
      <c r="E79" s="13">
        <v>1766549037</v>
      </c>
      <c r="F79" s="13">
        <v>1139255489</v>
      </c>
      <c r="G79" s="72">
        <f t="shared" si="8"/>
        <v>0.6685230070883407</v>
      </c>
      <c r="H79" s="73">
        <f t="shared" si="9"/>
        <v>0.6449045371164526</v>
      </c>
      <c r="I79" s="33">
        <v>0</v>
      </c>
      <c r="J79" s="34">
        <v>627293548</v>
      </c>
      <c r="K79" s="97">
        <f t="shared" si="10"/>
        <v>0</v>
      </c>
      <c r="L79" s="97">
        <f t="shared" si="11"/>
        <v>0.35509546288354743</v>
      </c>
    </row>
    <row r="80" spans="1:12" ht="12.75">
      <c r="A80" s="31" t="s">
        <v>61</v>
      </c>
      <c r="B80" s="32" t="s">
        <v>190</v>
      </c>
      <c r="C80" s="12" t="s">
        <v>191</v>
      </c>
      <c r="D80" s="13">
        <v>106913155</v>
      </c>
      <c r="E80" s="13">
        <v>159916508</v>
      </c>
      <c r="F80" s="13">
        <v>138014200</v>
      </c>
      <c r="G80" s="72">
        <f t="shared" si="8"/>
        <v>1.2909000767959753</v>
      </c>
      <c r="H80" s="73">
        <f t="shared" si="9"/>
        <v>0.8630391053811656</v>
      </c>
      <c r="I80" s="33">
        <v>0</v>
      </c>
      <c r="J80" s="34">
        <v>21902308</v>
      </c>
      <c r="K80" s="97">
        <f t="shared" si="10"/>
        <v>0</v>
      </c>
      <c r="L80" s="97">
        <f t="shared" si="11"/>
        <v>0.13696089461883448</v>
      </c>
    </row>
    <row r="81" spans="1:12" ht="12.75">
      <c r="A81" s="31" t="s">
        <v>61</v>
      </c>
      <c r="B81" s="32" t="s">
        <v>192</v>
      </c>
      <c r="C81" s="12" t="s">
        <v>193</v>
      </c>
      <c r="D81" s="13">
        <v>287271542</v>
      </c>
      <c r="E81" s="13">
        <v>287271542</v>
      </c>
      <c r="F81" s="13">
        <v>179350533</v>
      </c>
      <c r="G81" s="72">
        <f t="shared" si="8"/>
        <v>0.6243240515623368</v>
      </c>
      <c r="H81" s="73">
        <f t="shared" si="9"/>
        <v>0.6243240515623368</v>
      </c>
      <c r="I81" s="33">
        <v>0</v>
      </c>
      <c r="J81" s="34">
        <v>107921009</v>
      </c>
      <c r="K81" s="97">
        <f t="shared" si="10"/>
        <v>0</v>
      </c>
      <c r="L81" s="97">
        <f t="shared" si="11"/>
        <v>0.3756759484376632</v>
      </c>
    </row>
    <row r="82" spans="1:12" ht="12.75">
      <c r="A82" s="31" t="s">
        <v>50</v>
      </c>
      <c r="B82" s="32" t="s">
        <v>194</v>
      </c>
      <c r="C82" s="12" t="s">
        <v>195</v>
      </c>
      <c r="D82" s="13">
        <v>95026485</v>
      </c>
      <c r="E82" s="13">
        <v>128577262</v>
      </c>
      <c r="F82" s="13">
        <v>128311803</v>
      </c>
      <c r="G82" s="72">
        <f t="shared" si="8"/>
        <v>1.3502741156846958</v>
      </c>
      <c r="H82" s="73">
        <f t="shared" si="9"/>
        <v>0.997935412561515</v>
      </c>
      <c r="I82" s="33">
        <v>0</v>
      </c>
      <c r="J82" s="34">
        <v>265459</v>
      </c>
      <c r="K82" s="97">
        <f t="shared" si="10"/>
        <v>0</v>
      </c>
      <c r="L82" s="97">
        <f t="shared" si="11"/>
        <v>0.002064587438485041</v>
      </c>
    </row>
    <row r="83" spans="1:12" ht="12.75">
      <c r="A83" s="35"/>
      <c r="B83" s="36" t="s">
        <v>196</v>
      </c>
      <c r="C83" s="37"/>
      <c r="D83" s="20">
        <f>SUM(D76:D82)</f>
        <v>3666781930</v>
      </c>
      <c r="E83" s="20">
        <f>SUM(E76:E82)</f>
        <v>3850299850</v>
      </c>
      <c r="F83" s="20">
        <f>SUM(F76:F82)</f>
        <v>2889403962</v>
      </c>
      <c r="G83" s="74">
        <f t="shared" si="8"/>
        <v>0.7879944913986199</v>
      </c>
      <c r="H83" s="75">
        <f t="shared" si="9"/>
        <v>0.7504360892827606</v>
      </c>
      <c r="I83" s="38">
        <f>SUM(I76:I82)</f>
        <v>-68729426</v>
      </c>
      <c r="J83" s="39">
        <f>SUM(J76:J82)</f>
        <v>1029625314</v>
      </c>
      <c r="K83" s="77">
        <f t="shared" si="10"/>
        <v>-0.017850408715570556</v>
      </c>
      <c r="L83" s="77">
        <f t="shared" si="11"/>
        <v>0.2674143194328099</v>
      </c>
    </row>
    <row r="84" spans="1:12" ht="12.75">
      <c r="A84" s="31" t="s">
        <v>61</v>
      </c>
      <c r="B84" s="32" t="s">
        <v>197</v>
      </c>
      <c r="C84" s="12" t="s">
        <v>198</v>
      </c>
      <c r="D84" s="13">
        <v>573456467</v>
      </c>
      <c r="E84" s="13">
        <v>573456467</v>
      </c>
      <c r="F84" s="13">
        <v>516595190</v>
      </c>
      <c r="G84" s="72">
        <f t="shared" si="8"/>
        <v>0.9008446494683964</v>
      </c>
      <c r="H84" s="73">
        <f t="shared" si="9"/>
        <v>0.9008446494683964</v>
      </c>
      <c r="I84" s="33">
        <v>0</v>
      </c>
      <c r="J84" s="34">
        <v>56861277</v>
      </c>
      <c r="K84" s="97">
        <f t="shared" si="10"/>
        <v>0</v>
      </c>
      <c r="L84" s="97">
        <f t="shared" si="11"/>
        <v>0.09915535053160365</v>
      </c>
    </row>
    <row r="85" spans="1:12" ht="12.75">
      <c r="A85" s="31" t="s">
        <v>61</v>
      </c>
      <c r="B85" s="32" t="s">
        <v>199</v>
      </c>
      <c r="C85" s="12" t="s">
        <v>200</v>
      </c>
      <c r="D85" s="13">
        <v>654152495</v>
      </c>
      <c r="E85" s="13">
        <v>655133136</v>
      </c>
      <c r="F85" s="13">
        <v>453195050</v>
      </c>
      <c r="G85" s="72">
        <f t="shared" si="8"/>
        <v>0.6927972505860426</v>
      </c>
      <c r="H85" s="73">
        <f t="shared" si="9"/>
        <v>0.691760231770661</v>
      </c>
      <c r="I85" s="33">
        <v>0</v>
      </c>
      <c r="J85" s="34">
        <v>201938086</v>
      </c>
      <c r="K85" s="97">
        <f t="shared" si="10"/>
        <v>0</v>
      </c>
      <c r="L85" s="97">
        <f t="shared" si="11"/>
        <v>0.30823976822933896</v>
      </c>
    </row>
    <row r="86" spans="1:12" ht="12.75">
      <c r="A86" s="31" t="s">
        <v>61</v>
      </c>
      <c r="B86" s="32" t="s">
        <v>201</v>
      </c>
      <c r="C86" s="12" t="s">
        <v>202</v>
      </c>
      <c r="D86" s="13">
        <v>1005366980</v>
      </c>
      <c r="E86" s="13">
        <v>957375000</v>
      </c>
      <c r="F86" s="13">
        <v>775300172</v>
      </c>
      <c r="G86" s="72">
        <f t="shared" si="8"/>
        <v>0.7711613643805966</v>
      </c>
      <c r="H86" s="73">
        <f t="shared" si="9"/>
        <v>0.8098186938242591</v>
      </c>
      <c r="I86" s="33">
        <v>0</v>
      </c>
      <c r="J86" s="34">
        <v>182074828</v>
      </c>
      <c r="K86" s="97">
        <f t="shared" si="10"/>
        <v>0</v>
      </c>
      <c r="L86" s="97">
        <f t="shared" si="11"/>
        <v>0.19018130617574097</v>
      </c>
    </row>
    <row r="87" spans="1:12" ht="12.75">
      <c r="A87" s="31" t="s">
        <v>61</v>
      </c>
      <c r="B87" s="32" t="s">
        <v>203</v>
      </c>
      <c r="C87" s="12" t="s">
        <v>204</v>
      </c>
      <c r="D87" s="13">
        <v>205748485</v>
      </c>
      <c r="E87" s="13">
        <v>246204485</v>
      </c>
      <c r="F87" s="13">
        <v>104434565</v>
      </c>
      <c r="G87" s="72">
        <f t="shared" si="8"/>
        <v>0.5075836402878009</v>
      </c>
      <c r="H87" s="73">
        <f t="shared" si="9"/>
        <v>0.4241781582492293</v>
      </c>
      <c r="I87" s="33">
        <v>0</v>
      </c>
      <c r="J87" s="34">
        <v>141769920</v>
      </c>
      <c r="K87" s="97">
        <f t="shared" si="10"/>
        <v>0</v>
      </c>
      <c r="L87" s="97">
        <f t="shared" si="11"/>
        <v>0.5758218417507707</v>
      </c>
    </row>
    <row r="88" spans="1:12" ht="12.75">
      <c r="A88" s="31" t="s">
        <v>50</v>
      </c>
      <c r="B88" s="32" t="s">
        <v>205</v>
      </c>
      <c r="C88" s="12" t="s">
        <v>206</v>
      </c>
      <c r="D88" s="13">
        <v>210522401</v>
      </c>
      <c r="E88" s="13">
        <v>189536385</v>
      </c>
      <c r="F88" s="13">
        <v>168138061</v>
      </c>
      <c r="G88" s="72">
        <f t="shared" si="8"/>
        <v>0.7986706412302413</v>
      </c>
      <c r="H88" s="73">
        <f t="shared" si="9"/>
        <v>0.8871017614902806</v>
      </c>
      <c r="I88" s="33">
        <v>0</v>
      </c>
      <c r="J88" s="34">
        <v>21398324</v>
      </c>
      <c r="K88" s="97">
        <f t="shared" si="10"/>
        <v>0</v>
      </c>
      <c r="L88" s="97">
        <f t="shared" si="11"/>
        <v>0.11289823850971939</v>
      </c>
    </row>
    <row r="89" spans="1:12" ht="12.75">
      <c r="A89" s="35"/>
      <c r="B89" s="36" t="s">
        <v>207</v>
      </c>
      <c r="C89" s="37"/>
      <c r="D89" s="20">
        <f>SUM(D84:D88)</f>
        <v>2649246828</v>
      </c>
      <c r="E89" s="20">
        <f>SUM(E84:E88)</f>
        <v>2621705473</v>
      </c>
      <c r="F89" s="20">
        <f>SUM(F84:F88)</f>
        <v>2017663038</v>
      </c>
      <c r="G89" s="74">
        <f t="shared" si="8"/>
        <v>0.7615987369222208</v>
      </c>
      <c r="H89" s="75">
        <f t="shared" si="9"/>
        <v>0.7695994301340042</v>
      </c>
      <c r="I89" s="38">
        <f>SUM(I84:I88)</f>
        <v>0</v>
      </c>
      <c r="J89" s="39">
        <f>SUM(J84:J88)</f>
        <v>604042435</v>
      </c>
      <c r="K89" s="77">
        <f t="shared" si="10"/>
        <v>0</v>
      </c>
      <c r="L89" s="77">
        <f t="shared" si="11"/>
        <v>0.23040056986599577</v>
      </c>
    </row>
    <row r="90" spans="1:12" ht="12.75">
      <c r="A90" s="43"/>
      <c r="B90" s="44" t="s">
        <v>208</v>
      </c>
      <c r="C90" s="45"/>
      <c r="D90" s="46">
        <f>SUM(D61,D63:D67,D69:D74,D76:D82,D84:D88)</f>
        <v>17816740990</v>
      </c>
      <c r="E90" s="46">
        <f>SUM(E61,E63:E67,E69:E74,E76:E82,E84:E88)</f>
        <v>17897576715</v>
      </c>
      <c r="F90" s="46">
        <f>SUM(F61,F63:F67,F69:F74,F76:F82,F84:F88)</f>
        <v>14281423869</v>
      </c>
      <c r="G90" s="92">
        <f t="shared" si="8"/>
        <v>0.8015732999102211</v>
      </c>
      <c r="H90" s="93">
        <f t="shared" si="9"/>
        <v>0.7979529349931885</v>
      </c>
      <c r="I90" s="38">
        <f>SUM(I61,I63:I67,I69:I74,I76:I82,I84:I88)</f>
        <v>-75979851</v>
      </c>
      <c r="J90" s="39">
        <f>SUM(J61,J63:J67,J69:J74,J76:J82,J84:J88)</f>
        <v>3692132697</v>
      </c>
      <c r="K90" s="98">
        <f t="shared" si="10"/>
        <v>-0.004245259132557377</v>
      </c>
      <c r="L90" s="98">
        <f t="shared" si="11"/>
        <v>0.20629232413936882</v>
      </c>
    </row>
    <row r="91" spans="1:12" ht="12.75">
      <c r="A91" s="25"/>
      <c r="B91" s="10"/>
      <c r="C91" s="9"/>
      <c r="D91" s="40"/>
      <c r="E91" s="40"/>
      <c r="F91" s="40"/>
      <c r="G91" s="72"/>
      <c r="H91" s="73"/>
      <c r="I91" s="41"/>
      <c r="J91" s="42"/>
      <c r="K91" s="97"/>
      <c r="L91" s="97"/>
    </row>
    <row r="92" spans="1:12" ht="12.75">
      <c r="A92" s="25"/>
      <c r="B92" s="28" t="s">
        <v>209</v>
      </c>
      <c r="C92" s="8"/>
      <c r="D92" s="40"/>
      <c r="E92" s="40"/>
      <c r="F92" s="40"/>
      <c r="G92" s="72"/>
      <c r="H92" s="73"/>
      <c r="I92" s="41"/>
      <c r="J92" s="42"/>
      <c r="K92" s="97"/>
      <c r="L92" s="97"/>
    </row>
    <row r="93" spans="1:12" ht="12.75">
      <c r="A93" s="31" t="s">
        <v>55</v>
      </c>
      <c r="B93" s="32" t="s">
        <v>210</v>
      </c>
      <c r="C93" s="12" t="s">
        <v>211</v>
      </c>
      <c r="D93" s="13">
        <v>29985183336</v>
      </c>
      <c r="E93" s="13">
        <v>30302134775</v>
      </c>
      <c r="F93" s="13">
        <v>26194323912</v>
      </c>
      <c r="G93" s="72">
        <f>IF($D93=0,0,$F93/$D93)</f>
        <v>0.8735755795947153</v>
      </c>
      <c r="H93" s="73">
        <f>IF($E93=0,0,$F93/$E93)</f>
        <v>0.8644382353421171</v>
      </c>
      <c r="I93" s="33">
        <v>0</v>
      </c>
      <c r="J93" s="34">
        <v>4107810863</v>
      </c>
      <c r="K93" s="97">
        <f>IF($E93=0,0,$I93/$E93)</f>
        <v>0</v>
      </c>
      <c r="L93" s="97">
        <f>IF($E93=0,0,$J93/$E93)</f>
        <v>0.13556176465788292</v>
      </c>
    </row>
    <row r="94" spans="1:12" ht="12.75">
      <c r="A94" s="31" t="s">
        <v>55</v>
      </c>
      <c r="B94" s="32" t="s">
        <v>212</v>
      </c>
      <c r="C94" s="12" t="s">
        <v>213</v>
      </c>
      <c r="D94" s="13">
        <v>48187076329</v>
      </c>
      <c r="E94" s="13">
        <v>50476240660</v>
      </c>
      <c r="F94" s="13">
        <v>48059337391</v>
      </c>
      <c r="G94" s="72">
        <f>IF($D94=0,0,$F94/$D94)</f>
        <v>0.9973491037902392</v>
      </c>
      <c r="H94" s="73">
        <f>IF($E94=0,0,$F94/$E94)</f>
        <v>0.952118001709361</v>
      </c>
      <c r="I94" s="33">
        <v>0</v>
      </c>
      <c r="J94" s="34">
        <v>2416903269</v>
      </c>
      <c r="K94" s="97">
        <f>IF($E94=0,0,$I94/$E94)</f>
        <v>0</v>
      </c>
      <c r="L94" s="97">
        <f>IF($E94=0,0,$J94/$E94)</f>
        <v>0.047881998290638945</v>
      </c>
    </row>
    <row r="95" spans="1:12" ht="12.75">
      <c r="A95" s="31" t="s">
        <v>55</v>
      </c>
      <c r="B95" s="32" t="s">
        <v>214</v>
      </c>
      <c r="C95" s="12" t="s">
        <v>215</v>
      </c>
      <c r="D95" s="13">
        <v>28007942517</v>
      </c>
      <c r="E95" s="13">
        <v>28978498369</v>
      </c>
      <c r="F95" s="13">
        <v>29141935695</v>
      </c>
      <c r="G95" s="72">
        <f>IF($D95=0,0,$F95/$D95)</f>
        <v>1.040488271400575</v>
      </c>
      <c r="H95" s="73">
        <f>IF($E95=0,0,$F95/$E95)</f>
        <v>1.0056399515226377</v>
      </c>
      <c r="I95" s="33">
        <v>-163437326</v>
      </c>
      <c r="J95" s="34">
        <v>0</v>
      </c>
      <c r="K95" s="97">
        <f>IF($E95=0,0,$I95/$E95)</f>
        <v>-0.0056399515226378495</v>
      </c>
      <c r="L95" s="97">
        <f>IF($E95=0,0,$J95/$E95)</f>
        <v>0</v>
      </c>
    </row>
    <row r="96" spans="1:12" ht="12.75">
      <c r="A96" s="35"/>
      <c r="B96" s="36" t="s">
        <v>60</v>
      </c>
      <c r="C96" s="37"/>
      <c r="D96" s="20">
        <f>SUM(D93:D95)</f>
        <v>106180202182</v>
      </c>
      <c r="E96" s="20">
        <f>SUM(E93:E95)</f>
        <v>109756873804</v>
      </c>
      <c r="F96" s="20">
        <f>SUM(F93:F95)</f>
        <v>103395596998</v>
      </c>
      <c r="G96" s="74">
        <f>IF($D96=0,0,$F96/$D96)</f>
        <v>0.9737747232838472</v>
      </c>
      <c r="H96" s="75">
        <f>IF($E96=0,0,$F96/$E96)</f>
        <v>0.9420421101154927</v>
      </c>
      <c r="I96" s="38">
        <f>SUM(I93:I95)</f>
        <v>-163437326</v>
      </c>
      <c r="J96" s="39">
        <f>SUM(J93:J95)</f>
        <v>6524714132</v>
      </c>
      <c r="K96" s="77">
        <f>IF($E96=0,0,$I96/$E96)</f>
        <v>-0.0014890851054291203</v>
      </c>
      <c r="L96" s="77">
        <f>IF($E96=0,0,$J96/$E96)</f>
        <v>0.05944697498993646</v>
      </c>
    </row>
    <row r="97" spans="1:12" ht="12.75">
      <c r="A97" s="31" t="s">
        <v>61</v>
      </c>
      <c r="B97" s="32" t="s">
        <v>216</v>
      </c>
      <c r="C97" s="12" t="s">
        <v>217</v>
      </c>
      <c r="D97" s="13">
        <v>4974546477</v>
      </c>
      <c r="E97" s="13">
        <v>5179765269</v>
      </c>
      <c r="F97" s="13">
        <v>4313632078</v>
      </c>
      <c r="G97" s="72">
        <f>IF($D97=0,0,$F97/$D97)</f>
        <v>0.8671407731225826</v>
      </c>
      <c r="H97" s="73">
        <f>IF($E97=0,0,$F97/$E97)</f>
        <v>0.8327852429561514</v>
      </c>
      <c r="I97" s="33">
        <v>0</v>
      </c>
      <c r="J97" s="34">
        <v>866133191</v>
      </c>
      <c r="K97" s="97">
        <f>IF($E97=0,0,$I97/$E97)</f>
        <v>0</v>
      </c>
      <c r="L97" s="97">
        <f>IF($E97=0,0,$J97/$E97)</f>
        <v>0.16721475704384858</v>
      </c>
    </row>
    <row r="98" spans="1:12" ht="12.75">
      <c r="A98" s="31" t="s">
        <v>61</v>
      </c>
      <c r="B98" s="32" t="s">
        <v>218</v>
      </c>
      <c r="C98" s="12" t="s">
        <v>219</v>
      </c>
      <c r="D98" s="13">
        <v>910544699</v>
      </c>
      <c r="E98" s="13">
        <v>940722453</v>
      </c>
      <c r="F98" s="13">
        <v>806029969</v>
      </c>
      <c r="G98" s="72">
        <f aca="true" t="shared" si="12" ref="G98:G108">IF($D98=0,0,$F98/$D98)</f>
        <v>0.8852173538380019</v>
      </c>
      <c r="H98" s="73">
        <f aca="true" t="shared" si="13" ref="H98:H108">IF($E98=0,0,$F98/$E98)</f>
        <v>0.8568201667022398</v>
      </c>
      <c r="I98" s="33">
        <v>0</v>
      </c>
      <c r="J98" s="34">
        <v>134692484</v>
      </c>
      <c r="K98" s="97">
        <f aca="true" t="shared" si="14" ref="K98:K108">IF($E98=0,0,$I98/$E98)</f>
        <v>0</v>
      </c>
      <c r="L98" s="97">
        <f aca="true" t="shared" si="15" ref="L98:L108">IF($E98=0,0,$J98/$E98)</f>
        <v>0.14317983329776013</v>
      </c>
    </row>
    <row r="99" spans="1:12" ht="12.75">
      <c r="A99" s="31" t="s">
        <v>61</v>
      </c>
      <c r="B99" s="32" t="s">
        <v>220</v>
      </c>
      <c r="C99" s="12" t="s">
        <v>221</v>
      </c>
      <c r="D99" s="13">
        <v>591863329</v>
      </c>
      <c r="E99" s="13">
        <v>591863329</v>
      </c>
      <c r="F99" s="13">
        <v>579895260</v>
      </c>
      <c r="G99" s="72">
        <f t="shared" si="12"/>
        <v>0.9797789989452109</v>
      </c>
      <c r="H99" s="73">
        <f t="shared" si="13"/>
        <v>0.9797789989452109</v>
      </c>
      <c r="I99" s="33">
        <v>0</v>
      </c>
      <c r="J99" s="34">
        <v>11968069</v>
      </c>
      <c r="K99" s="97">
        <f t="shared" si="14"/>
        <v>0</v>
      </c>
      <c r="L99" s="97">
        <f t="shared" si="15"/>
        <v>0.02022100105478912</v>
      </c>
    </row>
    <row r="100" spans="1:12" ht="12.75">
      <c r="A100" s="31" t="s">
        <v>50</v>
      </c>
      <c r="B100" s="32" t="s">
        <v>222</v>
      </c>
      <c r="C100" s="12" t="s">
        <v>223</v>
      </c>
      <c r="D100" s="13">
        <v>366043011</v>
      </c>
      <c r="E100" s="13">
        <v>396559929</v>
      </c>
      <c r="F100" s="13">
        <v>359697815</v>
      </c>
      <c r="G100" s="72">
        <f t="shared" si="12"/>
        <v>0.9826654360025467</v>
      </c>
      <c r="H100" s="73">
        <f t="shared" si="13"/>
        <v>0.907045287977142</v>
      </c>
      <c r="I100" s="33">
        <v>0</v>
      </c>
      <c r="J100" s="34">
        <v>36862114</v>
      </c>
      <c r="K100" s="97">
        <f t="shared" si="14"/>
        <v>0</v>
      </c>
      <c r="L100" s="97">
        <f t="shared" si="15"/>
        <v>0.09295471202285796</v>
      </c>
    </row>
    <row r="101" spans="1:12" ht="12.75">
      <c r="A101" s="35"/>
      <c r="B101" s="36" t="s">
        <v>224</v>
      </c>
      <c r="C101" s="37"/>
      <c r="D101" s="20">
        <f>SUM(D97:D100)</f>
        <v>6842997516</v>
      </c>
      <c r="E101" s="20">
        <f>SUM(E97:E100)</f>
        <v>7108910980</v>
      </c>
      <c r="F101" s="20">
        <f>SUM(F97:F100)</f>
        <v>6059255122</v>
      </c>
      <c r="G101" s="74">
        <f t="shared" si="12"/>
        <v>0.8854679704080722</v>
      </c>
      <c r="H101" s="75">
        <f t="shared" si="13"/>
        <v>0.8523464619330484</v>
      </c>
      <c r="I101" s="38">
        <f>SUM(I97:I100)</f>
        <v>0</v>
      </c>
      <c r="J101" s="39">
        <f>SUM(J97:J100)</f>
        <v>1049655858</v>
      </c>
      <c r="K101" s="77">
        <f t="shared" si="14"/>
        <v>0</v>
      </c>
      <c r="L101" s="77">
        <f t="shared" si="15"/>
        <v>0.14765353806695158</v>
      </c>
    </row>
    <row r="102" spans="1:12" ht="12.75">
      <c r="A102" s="31" t="s">
        <v>61</v>
      </c>
      <c r="B102" s="32" t="s">
        <v>225</v>
      </c>
      <c r="C102" s="12" t="s">
        <v>226</v>
      </c>
      <c r="D102" s="13">
        <v>2854403535</v>
      </c>
      <c r="E102" s="13">
        <v>2909216780</v>
      </c>
      <c r="F102" s="13">
        <v>2550204923</v>
      </c>
      <c r="G102" s="72">
        <f t="shared" si="12"/>
        <v>0.893428308832304</v>
      </c>
      <c r="H102" s="73">
        <f t="shared" si="13"/>
        <v>0.8765950136586247</v>
      </c>
      <c r="I102" s="33">
        <v>0</v>
      </c>
      <c r="J102" s="34">
        <v>359011857</v>
      </c>
      <c r="K102" s="97">
        <f t="shared" si="14"/>
        <v>0</v>
      </c>
      <c r="L102" s="97">
        <f t="shared" si="15"/>
        <v>0.12340498634137535</v>
      </c>
    </row>
    <row r="103" spans="1:12" ht="12.75">
      <c r="A103" s="31" t="s">
        <v>61</v>
      </c>
      <c r="B103" s="32" t="s">
        <v>227</v>
      </c>
      <c r="C103" s="12" t="s">
        <v>228</v>
      </c>
      <c r="D103" s="13">
        <v>1060289004</v>
      </c>
      <c r="E103" s="13">
        <v>1044939923</v>
      </c>
      <c r="F103" s="13">
        <v>874375613</v>
      </c>
      <c r="G103" s="72">
        <f t="shared" si="12"/>
        <v>0.8246578147102995</v>
      </c>
      <c r="H103" s="73">
        <f t="shared" si="13"/>
        <v>0.8367711805762827</v>
      </c>
      <c r="I103" s="33">
        <v>0</v>
      </c>
      <c r="J103" s="34">
        <v>170564310</v>
      </c>
      <c r="K103" s="97">
        <f t="shared" si="14"/>
        <v>0</v>
      </c>
      <c r="L103" s="97">
        <f t="shared" si="15"/>
        <v>0.16322881942371725</v>
      </c>
    </row>
    <row r="104" spans="1:12" ht="12.75">
      <c r="A104" s="31" t="s">
        <v>61</v>
      </c>
      <c r="B104" s="32" t="s">
        <v>229</v>
      </c>
      <c r="C104" s="12" t="s">
        <v>230</v>
      </c>
      <c r="D104" s="13">
        <v>654104964</v>
      </c>
      <c r="E104" s="13">
        <v>648182909</v>
      </c>
      <c r="F104" s="13">
        <v>403349730</v>
      </c>
      <c r="G104" s="72">
        <f t="shared" si="12"/>
        <v>0.6166437379307215</v>
      </c>
      <c r="H104" s="73">
        <f t="shared" si="13"/>
        <v>0.6222776386101844</v>
      </c>
      <c r="I104" s="33">
        <v>0</v>
      </c>
      <c r="J104" s="34">
        <v>244833179</v>
      </c>
      <c r="K104" s="97">
        <f t="shared" si="14"/>
        <v>0</v>
      </c>
      <c r="L104" s="97">
        <f t="shared" si="15"/>
        <v>0.3777223613898157</v>
      </c>
    </row>
    <row r="105" spans="1:12" ht="12.75">
      <c r="A105" s="31" t="s">
        <v>61</v>
      </c>
      <c r="B105" s="32" t="s">
        <v>231</v>
      </c>
      <c r="C105" s="12" t="s">
        <v>232</v>
      </c>
      <c r="D105" s="13">
        <v>1541173165</v>
      </c>
      <c r="E105" s="13">
        <v>1558359243</v>
      </c>
      <c r="F105" s="13">
        <v>1053331722</v>
      </c>
      <c r="G105" s="72">
        <f t="shared" si="12"/>
        <v>0.6834609801942665</v>
      </c>
      <c r="H105" s="73">
        <f t="shared" si="13"/>
        <v>0.6759235566070307</v>
      </c>
      <c r="I105" s="33">
        <v>0</v>
      </c>
      <c r="J105" s="34">
        <v>505027521</v>
      </c>
      <c r="K105" s="97">
        <f t="shared" si="14"/>
        <v>0</v>
      </c>
      <c r="L105" s="97">
        <f t="shared" si="15"/>
        <v>0.3240764433929693</v>
      </c>
    </row>
    <row r="106" spans="1:12" ht="12.75">
      <c r="A106" s="31" t="s">
        <v>50</v>
      </c>
      <c r="B106" s="32" t="s">
        <v>233</v>
      </c>
      <c r="C106" s="12" t="s">
        <v>234</v>
      </c>
      <c r="D106" s="13">
        <v>287986968</v>
      </c>
      <c r="E106" s="13">
        <v>287986968</v>
      </c>
      <c r="F106" s="13">
        <v>195742716</v>
      </c>
      <c r="G106" s="72">
        <f t="shared" si="12"/>
        <v>0.6796929644399743</v>
      </c>
      <c r="H106" s="73">
        <f t="shared" si="13"/>
        <v>0.6796929644399743</v>
      </c>
      <c r="I106" s="33">
        <v>0</v>
      </c>
      <c r="J106" s="34">
        <v>92244252</v>
      </c>
      <c r="K106" s="97">
        <f t="shared" si="14"/>
        <v>0</v>
      </c>
      <c r="L106" s="97">
        <f t="shared" si="15"/>
        <v>0.32030703556002577</v>
      </c>
    </row>
    <row r="107" spans="1:12" ht="12.75">
      <c r="A107" s="35"/>
      <c r="B107" s="36" t="s">
        <v>235</v>
      </c>
      <c r="C107" s="37"/>
      <c r="D107" s="20">
        <f>SUM(D102:D106)</f>
        <v>6397957636</v>
      </c>
      <c r="E107" s="20">
        <f>SUM(E102:E106)</f>
        <v>6448685823</v>
      </c>
      <c r="F107" s="20">
        <f>SUM(F102:F106)</f>
        <v>5077004704</v>
      </c>
      <c r="G107" s="74">
        <f t="shared" si="12"/>
        <v>0.7935352174626372</v>
      </c>
      <c r="H107" s="75">
        <f t="shared" si="13"/>
        <v>0.7872929218992594</v>
      </c>
      <c r="I107" s="38">
        <f>SUM(I102:I106)</f>
        <v>0</v>
      </c>
      <c r="J107" s="39">
        <f>SUM(J102:J106)</f>
        <v>1371681119</v>
      </c>
      <c r="K107" s="77">
        <f t="shared" si="14"/>
        <v>0</v>
      </c>
      <c r="L107" s="77">
        <f t="shared" si="15"/>
        <v>0.21270707810074066</v>
      </c>
    </row>
    <row r="108" spans="1:12" ht="12.75">
      <c r="A108" s="43"/>
      <c r="B108" s="44" t="s">
        <v>236</v>
      </c>
      <c r="C108" s="45"/>
      <c r="D108" s="46">
        <f>SUM(D93:D95,D97:D100,D102:D106)</f>
        <v>119421157334</v>
      </c>
      <c r="E108" s="46">
        <f>SUM(E93:E95,E97:E100,E102:E106)</f>
        <v>123314470607</v>
      </c>
      <c r="F108" s="46">
        <f>SUM(F93:F95,F97:F100,F102:F106)</f>
        <v>114531856824</v>
      </c>
      <c r="G108" s="92">
        <f t="shared" si="12"/>
        <v>0.959058339249506</v>
      </c>
      <c r="H108" s="93">
        <f t="shared" si="13"/>
        <v>0.9287787253209726</v>
      </c>
      <c r="I108" s="38">
        <f>SUM(I93:I95,I97:I100,I102:I106)</f>
        <v>-163437326</v>
      </c>
      <c r="J108" s="39">
        <f>SUM(J93:J95,J97:J100,J102:J106)</f>
        <v>8946051109</v>
      </c>
      <c r="K108" s="98">
        <f t="shared" si="14"/>
        <v>-0.001325370211585877</v>
      </c>
      <c r="L108" s="98">
        <f t="shared" si="15"/>
        <v>0.0725466448906133</v>
      </c>
    </row>
    <row r="109" spans="1:12" ht="12.75">
      <c r="A109" s="25"/>
      <c r="B109" s="10"/>
      <c r="C109" s="9"/>
      <c r="D109" s="40"/>
      <c r="E109" s="40"/>
      <c r="F109" s="40"/>
      <c r="G109" s="72"/>
      <c r="H109" s="73"/>
      <c r="I109" s="41"/>
      <c r="J109" s="42"/>
      <c r="K109" s="97"/>
      <c r="L109" s="97"/>
    </row>
    <row r="110" spans="1:12" ht="12.75">
      <c r="A110" s="25"/>
      <c r="B110" s="28" t="s">
        <v>237</v>
      </c>
      <c r="C110" s="8"/>
      <c r="D110" s="40"/>
      <c r="E110" s="40"/>
      <c r="F110" s="40"/>
      <c r="G110" s="72"/>
      <c r="H110" s="73"/>
      <c r="I110" s="41"/>
      <c r="J110" s="42"/>
      <c r="K110" s="97"/>
      <c r="L110" s="97"/>
    </row>
    <row r="111" spans="1:12" ht="12.75">
      <c r="A111" s="31" t="s">
        <v>55</v>
      </c>
      <c r="B111" s="32" t="s">
        <v>238</v>
      </c>
      <c r="C111" s="12" t="s">
        <v>239</v>
      </c>
      <c r="D111" s="13">
        <v>32564307219</v>
      </c>
      <c r="E111" s="13">
        <v>32555670468</v>
      </c>
      <c r="F111" s="13">
        <v>31136011040</v>
      </c>
      <c r="G111" s="72">
        <f aca="true" t="shared" si="16" ref="G111:G142">IF($D111=0,0,$F111/$D111)</f>
        <v>0.9561392118863611</v>
      </c>
      <c r="H111" s="73">
        <f aca="true" t="shared" si="17" ref="H111:H142">IF($E111=0,0,$F111/$E111)</f>
        <v>0.9563928677372678</v>
      </c>
      <c r="I111" s="33">
        <v>0</v>
      </c>
      <c r="J111" s="34">
        <v>1419659428</v>
      </c>
      <c r="K111" s="97">
        <f aca="true" t="shared" si="18" ref="K111:K142">IF($E111=0,0,$I111/$E111)</f>
        <v>0</v>
      </c>
      <c r="L111" s="97">
        <f aca="true" t="shared" si="19" ref="L111:L142">IF($E111=0,0,$J111/$E111)</f>
        <v>0.043607132262732176</v>
      </c>
    </row>
    <row r="112" spans="1:12" ht="12.75">
      <c r="A112" s="35"/>
      <c r="B112" s="36" t="s">
        <v>60</v>
      </c>
      <c r="C112" s="37"/>
      <c r="D112" s="20">
        <f>D111</f>
        <v>32564307219</v>
      </c>
      <c r="E112" s="20">
        <f>E111</f>
        <v>32555670468</v>
      </c>
      <c r="F112" s="20">
        <f>F111</f>
        <v>31136011040</v>
      </c>
      <c r="G112" s="74">
        <f t="shared" si="16"/>
        <v>0.9561392118863611</v>
      </c>
      <c r="H112" s="75">
        <f t="shared" si="17"/>
        <v>0.9563928677372678</v>
      </c>
      <c r="I112" s="38">
        <f>I111</f>
        <v>0</v>
      </c>
      <c r="J112" s="39">
        <f>J111</f>
        <v>1419659428</v>
      </c>
      <c r="K112" s="77">
        <f t="shared" si="18"/>
        <v>0</v>
      </c>
      <c r="L112" s="77">
        <f t="shared" si="19"/>
        <v>0.043607132262732176</v>
      </c>
    </row>
    <row r="113" spans="1:12" ht="12.75">
      <c r="A113" s="31" t="s">
        <v>61</v>
      </c>
      <c r="B113" s="32" t="s">
        <v>240</v>
      </c>
      <c r="C113" s="12" t="s">
        <v>241</v>
      </c>
      <c r="D113" s="13">
        <v>90079341</v>
      </c>
      <c r="E113" s="13">
        <v>104794243</v>
      </c>
      <c r="F113" s="13">
        <v>58436912</v>
      </c>
      <c r="G113" s="72">
        <f t="shared" si="16"/>
        <v>0.6487271260121674</v>
      </c>
      <c r="H113" s="73">
        <f t="shared" si="17"/>
        <v>0.5576347548023225</v>
      </c>
      <c r="I113" s="33">
        <v>0</v>
      </c>
      <c r="J113" s="34">
        <v>46357331</v>
      </c>
      <c r="K113" s="97">
        <f t="shared" si="18"/>
        <v>0</v>
      </c>
      <c r="L113" s="97">
        <f t="shared" si="19"/>
        <v>0.4423652451976775</v>
      </c>
    </row>
    <row r="114" spans="1:12" ht="12.75">
      <c r="A114" s="31" t="s">
        <v>61</v>
      </c>
      <c r="B114" s="32" t="s">
        <v>242</v>
      </c>
      <c r="C114" s="12" t="s">
        <v>243</v>
      </c>
      <c r="D114" s="13">
        <v>203802940</v>
      </c>
      <c r="E114" s="13">
        <v>204927636</v>
      </c>
      <c r="F114" s="13">
        <v>145238586</v>
      </c>
      <c r="G114" s="72">
        <f t="shared" si="16"/>
        <v>0.7126422513826346</v>
      </c>
      <c r="H114" s="73">
        <f t="shared" si="17"/>
        <v>0.7087310859331828</v>
      </c>
      <c r="I114" s="33">
        <v>0</v>
      </c>
      <c r="J114" s="34">
        <v>59689050</v>
      </c>
      <c r="K114" s="97">
        <f t="shared" si="18"/>
        <v>0</v>
      </c>
      <c r="L114" s="97">
        <f t="shared" si="19"/>
        <v>0.2912689140668172</v>
      </c>
    </row>
    <row r="115" spans="1:12" ht="12.75">
      <c r="A115" s="31" t="s">
        <v>61</v>
      </c>
      <c r="B115" s="32" t="s">
        <v>244</v>
      </c>
      <c r="C115" s="12" t="s">
        <v>245</v>
      </c>
      <c r="D115" s="13">
        <v>189783269</v>
      </c>
      <c r="E115" s="13">
        <v>215529605</v>
      </c>
      <c r="F115" s="13">
        <v>174231332</v>
      </c>
      <c r="G115" s="72">
        <f t="shared" si="16"/>
        <v>0.9180542253174067</v>
      </c>
      <c r="H115" s="73">
        <f t="shared" si="17"/>
        <v>0.8083870055809734</v>
      </c>
      <c r="I115" s="33">
        <v>0</v>
      </c>
      <c r="J115" s="34">
        <v>41298273</v>
      </c>
      <c r="K115" s="97">
        <f t="shared" si="18"/>
        <v>0</v>
      </c>
      <c r="L115" s="97">
        <f t="shared" si="19"/>
        <v>0.19161299441902657</v>
      </c>
    </row>
    <row r="116" spans="1:12" ht="12.75">
      <c r="A116" s="31" t="s">
        <v>61</v>
      </c>
      <c r="B116" s="32" t="s">
        <v>246</v>
      </c>
      <c r="C116" s="12" t="s">
        <v>247</v>
      </c>
      <c r="D116" s="13">
        <v>148523892</v>
      </c>
      <c r="E116" s="13">
        <v>164563194</v>
      </c>
      <c r="F116" s="13">
        <v>136770582</v>
      </c>
      <c r="G116" s="72">
        <f t="shared" si="16"/>
        <v>0.9208658631164877</v>
      </c>
      <c r="H116" s="73">
        <f t="shared" si="17"/>
        <v>0.831112830734192</v>
      </c>
      <c r="I116" s="33">
        <v>0</v>
      </c>
      <c r="J116" s="34">
        <v>27792612</v>
      </c>
      <c r="K116" s="97">
        <f t="shared" si="18"/>
        <v>0</v>
      </c>
      <c r="L116" s="97">
        <f t="shared" si="19"/>
        <v>0.168887169265808</v>
      </c>
    </row>
    <row r="117" spans="1:12" ht="12.75">
      <c r="A117" s="31" t="s">
        <v>61</v>
      </c>
      <c r="B117" s="32" t="s">
        <v>248</v>
      </c>
      <c r="C117" s="12" t="s">
        <v>249</v>
      </c>
      <c r="D117" s="13">
        <v>61298474</v>
      </c>
      <c r="E117" s="13">
        <v>68323000</v>
      </c>
      <c r="F117" s="13">
        <v>51365804</v>
      </c>
      <c r="G117" s="72">
        <f t="shared" si="16"/>
        <v>0.8379621978844041</v>
      </c>
      <c r="H117" s="73">
        <f t="shared" si="17"/>
        <v>0.7518083807795325</v>
      </c>
      <c r="I117" s="33">
        <v>0</v>
      </c>
      <c r="J117" s="34">
        <v>16957196</v>
      </c>
      <c r="K117" s="97">
        <f t="shared" si="18"/>
        <v>0</v>
      </c>
      <c r="L117" s="97">
        <f t="shared" si="19"/>
        <v>0.24819161922046748</v>
      </c>
    </row>
    <row r="118" spans="1:12" ht="12.75">
      <c r="A118" s="31" t="s">
        <v>61</v>
      </c>
      <c r="B118" s="32" t="s">
        <v>250</v>
      </c>
      <c r="C118" s="12" t="s">
        <v>251</v>
      </c>
      <c r="D118" s="13">
        <v>806060627</v>
      </c>
      <c r="E118" s="13">
        <v>851833433</v>
      </c>
      <c r="F118" s="13">
        <v>625527085</v>
      </c>
      <c r="G118" s="72">
        <f t="shared" si="16"/>
        <v>0.7760298221339621</v>
      </c>
      <c r="H118" s="73">
        <f t="shared" si="17"/>
        <v>0.7343302819155726</v>
      </c>
      <c r="I118" s="33">
        <v>0</v>
      </c>
      <c r="J118" s="34">
        <v>226306348</v>
      </c>
      <c r="K118" s="97">
        <f t="shared" si="18"/>
        <v>0</v>
      </c>
      <c r="L118" s="97">
        <f t="shared" si="19"/>
        <v>0.2656697180844274</v>
      </c>
    </row>
    <row r="119" spans="1:12" ht="12.75">
      <c r="A119" s="31" t="s">
        <v>50</v>
      </c>
      <c r="B119" s="32" t="s">
        <v>252</v>
      </c>
      <c r="C119" s="12" t="s">
        <v>253</v>
      </c>
      <c r="D119" s="13">
        <v>1063352797</v>
      </c>
      <c r="E119" s="13">
        <v>1170688128</v>
      </c>
      <c r="F119" s="13">
        <v>988191010</v>
      </c>
      <c r="G119" s="72">
        <f t="shared" si="16"/>
        <v>0.9293162276790438</v>
      </c>
      <c r="H119" s="73">
        <f t="shared" si="17"/>
        <v>0.8441112422385477</v>
      </c>
      <c r="I119" s="33">
        <v>0</v>
      </c>
      <c r="J119" s="34">
        <v>182497118</v>
      </c>
      <c r="K119" s="97">
        <f t="shared" si="18"/>
        <v>0</v>
      </c>
      <c r="L119" s="97">
        <f t="shared" si="19"/>
        <v>0.15588875776145225</v>
      </c>
    </row>
    <row r="120" spans="1:12" ht="12.75">
      <c r="A120" s="35"/>
      <c r="B120" s="36" t="s">
        <v>254</v>
      </c>
      <c r="C120" s="37"/>
      <c r="D120" s="20">
        <f>SUM(D113:D119)</f>
        <v>2562901340</v>
      </c>
      <c r="E120" s="20">
        <f>SUM(E113:E119)</f>
        <v>2780659239</v>
      </c>
      <c r="F120" s="20">
        <f>SUM(F113:F119)</f>
        <v>2179761311</v>
      </c>
      <c r="G120" s="74">
        <f t="shared" si="16"/>
        <v>0.8505053538268469</v>
      </c>
      <c r="H120" s="75">
        <f t="shared" si="17"/>
        <v>0.7839009111321029</v>
      </c>
      <c r="I120" s="38">
        <f>SUM(I113:I119)</f>
        <v>0</v>
      </c>
      <c r="J120" s="39">
        <f>SUM(J113:J119)</f>
        <v>600897928</v>
      </c>
      <c r="K120" s="77">
        <f t="shared" si="18"/>
        <v>0</v>
      </c>
      <c r="L120" s="77">
        <f t="shared" si="19"/>
        <v>0.21609908886789705</v>
      </c>
    </row>
    <row r="121" spans="1:12" ht="12.75">
      <c r="A121" s="31" t="s">
        <v>61</v>
      </c>
      <c r="B121" s="32" t="s">
        <v>255</v>
      </c>
      <c r="C121" s="12" t="s">
        <v>256</v>
      </c>
      <c r="D121" s="13">
        <v>137979000</v>
      </c>
      <c r="E121" s="13">
        <v>152849000</v>
      </c>
      <c r="F121" s="13">
        <v>142019978</v>
      </c>
      <c r="G121" s="72">
        <f t="shared" si="16"/>
        <v>1.029286905978446</v>
      </c>
      <c r="H121" s="73">
        <f t="shared" si="17"/>
        <v>0.9291521567036749</v>
      </c>
      <c r="I121" s="33">
        <v>0</v>
      </c>
      <c r="J121" s="34">
        <v>10829022</v>
      </c>
      <c r="K121" s="97">
        <f t="shared" si="18"/>
        <v>0</v>
      </c>
      <c r="L121" s="97">
        <f t="shared" si="19"/>
        <v>0.07084784329632512</v>
      </c>
    </row>
    <row r="122" spans="1:12" ht="12.75">
      <c r="A122" s="31" t="s">
        <v>61</v>
      </c>
      <c r="B122" s="32" t="s">
        <v>257</v>
      </c>
      <c r="C122" s="12" t="s">
        <v>258</v>
      </c>
      <c r="D122" s="13">
        <v>282300019</v>
      </c>
      <c r="E122" s="13">
        <v>353924056</v>
      </c>
      <c r="F122" s="13">
        <v>306193569</v>
      </c>
      <c r="G122" s="72">
        <f t="shared" si="16"/>
        <v>1.0846388536729075</v>
      </c>
      <c r="H122" s="73">
        <f t="shared" si="17"/>
        <v>0.8651391839835831</v>
      </c>
      <c r="I122" s="33">
        <v>0</v>
      </c>
      <c r="J122" s="34">
        <v>47730487</v>
      </c>
      <c r="K122" s="97">
        <f t="shared" si="18"/>
        <v>0</v>
      </c>
      <c r="L122" s="97">
        <f t="shared" si="19"/>
        <v>0.1348608160164168</v>
      </c>
    </row>
    <row r="123" spans="1:12" ht="12.75">
      <c r="A123" s="31" t="s">
        <v>61</v>
      </c>
      <c r="B123" s="32" t="s">
        <v>259</v>
      </c>
      <c r="C123" s="12" t="s">
        <v>260</v>
      </c>
      <c r="D123" s="13">
        <v>136515200</v>
      </c>
      <c r="E123" s="13">
        <v>130595325</v>
      </c>
      <c r="F123" s="13">
        <v>95357858</v>
      </c>
      <c r="G123" s="72">
        <f t="shared" si="16"/>
        <v>0.698514582991491</v>
      </c>
      <c r="H123" s="73">
        <f t="shared" si="17"/>
        <v>0.7301781897629184</v>
      </c>
      <c r="I123" s="33">
        <v>0</v>
      </c>
      <c r="J123" s="34">
        <v>35237467</v>
      </c>
      <c r="K123" s="97">
        <f t="shared" si="18"/>
        <v>0</v>
      </c>
      <c r="L123" s="97">
        <f t="shared" si="19"/>
        <v>0.2698218102370816</v>
      </c>
    </row>
    <row r="124" spans="1:12" ht="12.75">
      <c r="A124" s="31" t="s">
        <v>61</v>
      </c>
      <c r="B124" s="32" t="s">
        <v>261</v>
      </c>
      <c r="C124" s="12" t="s">
        <v>262</v>
      </c>
      <c r="D124" s="13">
        <v>56223325</v>
      </c>
      <c r="E124" s="13">
        <v>60114723</v>
      </c>
      <c r="F124" s="13">
        <v>63033629</v>
      </c>
      <c r="G124" s="72">
        <f t="shared" si="16"/>
        <v>1.121129513418141</v>
      </c>
      <c r="H124" s="73">
        <f t="shared" si="17"/>
        <v>1.0485555926124785</v>
      </c>
      <c r="I124" s="33">
        <v>-2918906</v>
      </c>
      <c r="J124" s="34">
        <v>0</v>
      </c>
      <c r="K124" s="97">
        <f t="shared" si="18"/>
        <v>-0.048555592612478646</v>
      </c>
      <c r="L124" s="97">
        <f t="shared" si="19"/>
        <v>0</v>
      </c>
    </row>
    <row r="125" spans="1:12" ht="12.75">
      <c r="A125" s="31" t="s">
        <v>61</v>
      </c>
      <c r="B125" s="32" t="s">
        <v>263</v>
      </c>
      <c r="C125" s="12" t="s">
        <v>264</v>
      </c>
      <c r="D125" s="13">
        <v>4097767735</v>
      </c>
      <c r="E125" s="13">
        <v>4427104508</v>
      </c>
      <c r="F125" s="13">
        <v>4551067413</v>
      </c>
      <c r="G125" s="72">
        <f t="shared" si="16"/>
        <v>1.1106211252844471</v>
      </c>
      <c r="H125" s="73">
        <f t="shared" si="17"/>
        <v>1.028000898730986</v>
      </c>
      <c r="I125" s="33">
        <v>-123962905</v>
      </c>
      <c r="J125" s="34">
        <v>0</v>
      </c>
      <c r="K125" s="97">
        <f t="shared" si="18"/>
        <v>-0.02800089873098609</v>
      </c>
      <c r="L125" s="97">
        <f t="shared" si="19"/>
        <v>0</v>
      </c>
    </row>
    <row r="126" spans="1:12" ht="12.75">
      <c r="A126" s="31" t="s">
        <v>61</v>
      </c>
      <c r="B126" s="32" t="s">
        <v>265</v>
      </c>
      <c r="C126" s="12" t="s">
        <v>266</v>
      </c>
      <c r="D126" s="13">
        <v>71664260</v>
      </c>
      <c r="E126" s="13">
        <v>101274534</v>
      </c>
      <c r="F126" s="13">
        <v>70507422</v>
      </c>
      <c r="G126" s="72">
        <f t="shared" si="16"/>
        <v>0.983857532332016</v>
      </c>
      <c r="H126" s="73">
        <f t="shared" si="17"/>
        <v>0.6962009027856895</v>
      </c>
      <c r="I126" s="33">
        <v>0</v>
      </c>
      <c r="J126" s="34">
        <v>30767112</v>
      </c>
      <c r="K126" s="97">
        <f t="shared" si="18"/>
        <v>0</v>
      </c>
      <c r="L126" s="97">
        <f t="shared" si="19"/>
        <v>0.30379909721431053</v>
      </c>
    </row>
    <row r="127" spans="1:12" ht="12.75">
      <c r="A127" s="31" t="s">
        <v>61</v>
      </c>
      <c r="B127" s="32" t="s">
        <v>267</v>
      </c>
      <c r="C127" s="12" t="s">
        <v>268</v>
      </c>
      <c r="D127" s="13">
        <v>87756143</v>
      </c>
      <c r="E127" s="13">
        <v>108699696</v>
      </c>
      <c r="F127" s="13">
        <v>92632400</v>
      </c>
      <c r="G127" s="72">
        <f t="shared" si="16"/>
        <v>1.0555659904059367</v>
      </c>
      <c r="H127" s="73">
        <f t="shared" si="17"/>
        <v>0.8521863759398186</v>
      </c>
      <c r="I127" s="33">
        <v>0</v>
      </c>
      <c r="J127" s="34">
        <v>16067296</v>
      </c>
      <c r="K127" s="97">
        <f t="shared" si="18"/>
        <v>0</v>
      </c>
      <c r="L127" s="97">
        <f t="shared" si="19"/>
        <v>0.14781362406018136</v>
      </c>
    </row>
    <row r="128" spans="1:12" ht="12.75">
      <c r="A128" s="31" t="s">
        <v>50</v>
      </c>
      <c r="B128" s="32" t="s">
        <v>269</v>
      </c>
      <c r="C128" s="12" t="s">
        <v>270</v>
      </c>
      <c r="D128" s="13">
        <v>809825834</v>
      </c>
      <c r="E128" s="13">
        <v>775940000</v>
      </c>
      <c r="F128" s="13">
        <v>991824005</v>
      </c>
      <c r="G128" s="72">
        <f t="shared" si="16"/>
        <v>1.2247374229851995</v>
      </c>
      <c r="H128" s="73">
        <f t="shared" si="17"/>
        <v>1.2782225494239245</v>
      </c>
      <c r="I128" s="33">
        <v>-215884005</v>
      </c>
      <c r="J128" s="34">
        <v>0</v>
      </c>
      <c r="K128" s="97">
        <f t="shared" si="18"/>
        <v>-0.27822254942392455</v>
      </c>
      <c r="L128" s="97">
        <f t="shared" si="19"/>
        <v>0</v>
      </c>
    </row>
    <row r="129" spans="1:12" ht="12.75">
      <c r="A129" s="35"/>
      <c r="B129" s="36" t="s">
        <v>271</v>
      </c>
      <c r="C129" s="37"/>
      <c r="D129" s="20">
        <f>SUM(D121:D128)</f>
        <v>5680031516</v>
      </c>
      <c r="E129" s="20">
        <f>SUM(E121:E128)</f>
        <v>6110501842</v>
      </c>
      <c r="F129" s="20">
        <f>SUM(F121:F128)</f>
        <v>6312636274</v>
      </c>
      <c r="G129" s="74">
        <f t="shared" si="16"/>
        <v>1.1113734591468418</v>
      </c>
      <c r="H129" s="75">
        <f t="shared" si="17"/>
        <v>1.0330798414314593</v>
      </c>
      <c r="I129" s="38">
        <f>SUM(I121:I128)</f>
        <v>-342765816</v>
      </c>
      <c r="J129" s="39">
        <f>SUM(J121:J128)</f>
        <v>140631384</v>
      </c>
      <c r="K129" s="77">
        <f t="shared" si="18"/>
        <v>-0.05609454425560093</v>
      </c>
      <c r="L129" s="77">
        <f t="shared" si="19"/>
        <v>0.023014702824141624</v>
      </c>
    </row>
    <row r="130" spans="1:12" ht="12.75">
      <c r="A130" s="31" t="s">
        <v>61</v>
      </c>
      <c r="B130" s="32" t="s">
        <v>272</v>
      </c>
      <c r="C130" s="12" t="s">
        <v>273</v>
      </c>
      <c r="D130" s="13">
        <v>745461188</v>
      </c>
      <c r="E130" s="13">
        <v>779865202</v>
      </c>
      <c r="F130" s="13">
        <v>638902919</v>
      </c>
      <c r="G130" s="72">
        <f t="shared" si="16"/>
        <v>0.8570572543342122</v>
      </c>
      <c r="H130" s="73">
        <f t="shared" si="17"/>
        <v>0.8192478871496052</v>
      </c>
      <c r="I130" s="33">
        <v>0</v>
      </c>
      <c r="J130" s="34">
        <v>140962283</v>
      </c>
      <c r="K130" s="97">
        <f t="shared" si="18"/>
        <v>0</v>
      </c>
      <c r="L130" s="97">
        <f t="shared" si="19"/>
        <v>0.18075211285039489</v>
      </c>
    </row>
    <row r="131" spans="1:12" ht="12.75">
      <c r="A131" s="31" t="s">
        <v>61</v>
      </c>
      <c r="B131" s="32" t="s">
        <v>274</v>
      </c>
      <c r="C131" s="12" t="s">
        <v>275</v>
      </c>
      <c r="D131" s="13">
        <v>98963403</v>
      </c>
      <c r="E131" s="13">
        <v>111321903</v>
      </c>
      <c r="F131" s="13">
        <v>72657765</v>
      </c>
      <c r="G131" s="72">
        <f t="shared" si="16"/>
        <v>0.7341882230949556</v>
      </c>
      <c r="H131" s="73">
        <f t="shared" si="17"/>
        <v>0.6526816649909407</v>
      </c>
      <c r="I131" s="33">
        <v>0</v>
      </c>
      <c r="J131" s="34">
        <v>38664138</v>
      </c>
      <c r="K131" s="97">
        <f t="shared" si="18"/>
        <v>0</v>
      </c>
      <c r="L131" s="97">
        <f t="shared" si="19"/>
        <v>0.3473183350090593</v>
      </c>
    </row>
    <row r="132" spans="1:12" ht="12.75">
      <c r="A132" s="31" t="s">
        <v>61</v>
      </c>
      <c r="B132" s="32" t="s">
        <v>276</v>
      </c>
      <c r="C132" s="12" t="s">
        <v>277</v>
      </c>
      <c r="D132" s="13">
        <v>370688191</v>
      </c>
      <c r="E132" s="13">
        <v>408152066</v>
      </c>
      <c r="F132" s="13">
        <v>354336888</v>
      </c>
      <c r="G132" s="72">
        <f t="shared" si="16"/>
        <v>0.9558893339550706</v>
      </c>
      <c r="H132" s="73">
        <f t="shared" si="17"/>
        <v>0.8681491961380884</v>
      </c>
      <c r="I132" s="33">
        <v>0</v>
      </c>
      <c r="J132" s="34">
        <v>53815178</v>
      </c>
      <c r="K132" s="97">
        <f t="shared" si="18"/>
        <v>0</v>
      </c>
      <c r="L132" s="97">
        <f t="shared" si="19"/>
        <v>0.13185080386191161</v>
      </c>
    </row>
    <row r="133" spans="1:12" ht="12.75">
      <c r="A133" s="31" t="s">
        <v>61</v>
      </c>
      <c r="B133" s="32" t="s">
        <v>278</v>
      </c>
      <c r="C133" s="12" t="s">
        <v>279</v>
      </c>
      <c r="D133" s="13">
        <v>163524839</v>
      </c>
      <c r="E133" s="13">
        <v>207869686</v>
      </c>
      <c r="F133" s="13">
        <v>150654407</v>
      </c>
      <c r="G133" s="72">
        <f t="shared" si="16"/>
        <v>0.9212937185646762</v>
      </c>
      <c r="H133" s="73">
        <f t="shared" si="17"/>
        <v>0.7247540990657002</v>
      </c>
      <c r="I133" s="33">
        <v>0</v>
      </c>
      <c r="J133" s="34">
        <v>57215279</v>
      </c>
      <c r="K133" s="97">
        <f t="shared" si="18"/>
        <v>0</v>
      </c>
      <c r="L133" s="97">
        <f t="shared" si="19"/>
        <v>0.2752459009342998</v>
      </c>
    </row>
    <row r="134" spans="1:12" ht="12.75">
      <c r="A134" s="31" t="s">
        <v>61</v>
      </c>
      <c r="B134" s="32" t="s">
        <v>280</v>
      </c>
      <c r="C134" s="12" t="s">
        <v>281</v>
      </c>
      <c r="D134" s="13">
        <v>114892034</v>
      </c>
      <c r="E134" s="13">
        <v>135063979</v>
      </c>
      <c r="F134" s="13">
        <v>135356537</v>
      </c>
      <c r="G134" s="72">
        <f t="shared" si="16"/>
        <v>1.1781194247113773</v>
      </c>
      <c r="H134" s="73">
        <f t="shared" si="17"/>
        <v>1.0021660697557266</v>
      </c>
      <c r="I134" s="33">
        <v>-292558</v>
      </c>
      <c r="J134" s="34">
        <v>0</v>
      </c>
      <c r="K134" s="97">
        <f t="shared" si="18"/>
        <v>-0.0021660697557266545</v>
      </c>
      <c r="L134" s="97">
        <f t="shared" si="19"/>
        <v>0</v>
      </c>
    </row>
    <row r="135" spans="1:12" ht="12.75">
      <c r="A135" s="31" t="s">
        <v>50</v>
      </c>
      <c r="B135" s="32" t="s">
        <v>282</v>
      </c>
      <c r="C135" s="12" t="s">
        <v>283</v>
      </c>
      <c r="D135" s="13">
        <v>744062529</v>
      </c>
      <c r="E135" s="13">
        <v>824617813</v>
      </c>
      <c r="F135" s="13">
        <v>741081653</v>
      </c>
      <c r="G135" s="72">
        <f t="shared" si="16"/>
        <v>0.9959937829364875</v>
      </c>
      <c r="H135" s="73">
        <f t="shared" si="17"/>
        <v>0.8986971192192764</v>
      </c>
      <c r="I135" s="33">
        <v>0</v>
      </c>
      <c r="J135" s="34">
        <v>83536160</v>
      </c>
      <c r="K135" s="97">
        <f t="shared" si="18"/>
        <v>0</v>
      </c>
      <c r="L135" s="97">
        <f t="shared" si="19"/>
        <v>0.10130288078072357</v>
      </c>
    </row>
    <row r="136" spans="1:12" ht="12.75">
      <c r="A136" s="35"/>
      <c r="B136" s="36" t="s">
        <v>284</v>
      </c>
      <c r="C136" s="37"/>
      <c r="D136" s="20">
        <f>SUM(D130:D135)</f>
        <v>2237592184</v>
      </c>
      <c r="E136" s="20">
        <f>SUM(E130:E135)</f>
        <v>2466890649</v>
      </c>
      <c r="F136" s="20">
        <f>SUM(F130:F135)</f>
        <v>2092990169</v>
      </c>
      <c r="G136" s="74">
        <f t="shared" si="16"/>
        <v>0.9353760635946161</v>
      </c>
      <c r="H136" s="75">
        <f t="shared" si="17"/>
        <v>0.8484324872075025</v>
      </c>
      <c r="I136" s="38">
        <f>SUM(I130:I135)</f>
        <v>-292558</v>
      </c>
      <c r="J136" s="39">
        <f>SUM(J130:J135)</f>
        <v>374193038</v>
      </c>
      <c r="K136" s="77">
        <f t="shared" si="18"/>
        <v>-0.00011859382584250089</v>
      </c>
      <c r="L136" s="77">
        <f t="shared" si="19"/>
        <v>0.15168610661834</v>
      </c>
    </row>
    <row r="137" spans="1:12" ht="12.75">
      <c r="A137" s="31" t="s">
        <v>61</v>
      </c>
      <c r="B137" s="32" t="s">
        <v>285</v>
      </c>
      <c r="C137" s="12" t="s">
        <v>286</v>
      </c>
      <c r="D137" s="13">
        <v>264178022</v>
      </c>
      <c r="E137" s="13">
        <v>265738532</v>
      </c>
      <c r="F137" s="13">
        <v>216738805</v>
      </c>
      <c r="G137" s="72">
        <f t="shared" si="16"/>
        <v>0.8204270868528193</v>
      </c>
      <c r="H137" s="73">
        <f t="shared" si="17"/>
        <v>0.8156092508255446</v>
      </c>
      <c r="I137" s="33">
        <v>0</v>
      </c>
      <c r="J137" s="34">
        <v>48999727</v>
      </c>
      <c r="K137" s="97">
        <f t="shared" si="18"/>
        <v>0</v>
      </c>
      <c r="L137" s="97">
        <f t="shared" si="19"/>
        <v>0.18439074917445544</v>
      </c>
    </row>
    <row r="138" spans="1:12" ht="12.75">
      <c r="A138" s="31" t="s">
        <v>61</v>
      </c>
      <c r="B138" s="32" t="s">
        <v>287</v>
      </c>
      <c r="C138" s="12" t="s">
        <v>288</v>
      </c>
      <c r="D138" s="13">
        <v>125686361</v>
      </c>
      <c r="E138" s="13">
        <v>221317158</v>
      </c>
      <c r="F138" s="13">
        <v>141430976</v>
      </c>
      <c r="G138" s="72">
        <f t="shared" si="16"/>
        <v>1.1252690815036008</v>
      </c>
      <c r="H138" s="73">
        <f t="shared" si="17"/>
        <v>0.6390420755357793</v>
      </c>
      <c r="I138" s="33">
        <v>0</v>
      </c>
      <c r="J138" s="34">
        <v>79886182</v>
      </c>
      <c r="K138" s="97">
        <f t="shared" si="18"/>
        <v>0</v>
      </c>
      <c r="L138" s="97">
        <f t="shared" si="19"/>
        <v>0.3609579244642207</v>
      </c>
    </row>
    <row r="139" spans="1:12" ht="12.75">
      <c r="A139" s="31" t="s">
        <v>61</v>
      </c>
      <c r="B139" s="32" t="s">
        <v>289</v>
      </c>
      <c r="C139" s="12" t="s">
        <v>290</v>
      </c>
      <c r="D139" s="13">
        <v>172192766</v>
      </c>
      <c r="E139" s="13">
        <v>216376000</v>
      </c>
      <c r="F139" s="13">
        <v>106569775</v>
      </c>
      <c r="G139" s="72">
        <f t="shared" si="16"/>
        <v>0.6188980958700669</v>
      </c>
      <c r="H139" s="73">
        <f t="shared" si="17"/>
        <v>0.4925212361814619</v>
      </c>
      <c r="I139" s="33">
        <v>0</v>
      </c>
      <c r="J139" s="34">
        <v>109806225</v>
      </c>
      <c r="K139" s="97">
        <f t="shared" si="18"/>
        <v>0</v>
      </c>
      <c r="L139" s="97">
        <f t="shared" si="19"/>
        <v>0.5074787638185381</v>
      </c>
    </row>
    <row r="140" spans="1:12" ht="12.75">
      <c r="A140" s="31" t="s">
        <v>61</v>
      </c>
      <c r="B140" s="32" t="s">
        <v>291</v>
      </c>
      <c r="C140" s="12" t="s">
        <v>292</v>
      </c>
      <c r="D140" s="13">
        <v>279269497</v>
      </c>
      <c r="E140" s="13">
        <v>250937276</v>
      </c>
      <c r="F140" s="13">
        <v>220787747</v>
      </c>
      <c r="G140" s="72">
        <f t="shared" si="16"/>
        <v>0.790590269871113</v>
      </c>
      <c r="H140" s="73">
        <f t="shared" si="17"/>
        <v>0.8798523301097761</v>
      </c>
      <c r="I140" s="33">
        <v>0</v>
      </c>
      <c r="J140" s="34">
        <v>30149529</v>
      </c>
      <c r="K140" s="97">
        <f t="shared" si="18"/>
        <v>0</v>
      </c>
      <c r="L140" s="97">
        <f t="shared" si="19"/>
        <v>0.12014766989022388</v>
      </c>
    </row>
    <row r="141" spans="1:12" ht="12.75">
      <c r="A141" s="31" t="s">
        <v>50</v>
      </c>
      <c r="B141" s="32" t="s">
        <v>293</v>
      </c>
      <c r="C141" s="12" t="s">
        <v>294</v>
      </c>
      <c r="D141" s="13">
        <v>593069264</v>
      </c>
      <c r="E141" s="13">
        <v>828846050</v>
      </c>
      <c r="F141" s="13">
        <v>592226486</v>
      </c>
      <c r="G141" s="72">
        <f t="shared" si="16"/>
        <v>0.998578955189288</v>
      </c>
      <c r="H141" s="73">
        <f t="shared" si="17"/>
        <v>0.7145192837680773</v>
      </c>
      <c r="I141" s="33">
        <v>0</v>
      </c>
      <c r="J141" s="34">
        <v>236619564</v>
      </c>
      <c r="K141" s="97">
        <f t="shared" si="18"/>
        <v>0</v>
      </c>
      <c r="L141" s="97">
        <f t="shared" si="19"/>
        <v>0.28548071623192267</v>
      </c>
    </row>
    <row r="142" spans="1:12" ht="12.75">
      <c r="A142" s="35"/>
      <c r="B142" s="36" t="s">
        <v>295</v>
      </c>
      <c r="C142" s="37"/>
      <c r="D142" s="20">
        <f>SUM(D137:D141)</f>
        <v>1434395910</v>
      </c>
      <c r="E142" s="20">
        <f>SUM(E137:E141)</f>
        <v>1783215016</v>
      </c>
      <c r="F142" s="20">
        <f>SUM(F137:F141)</f>
        <v>1277753789</v>
      </c>
      <c r="G142" s="74">
        <f t="shared" si="16"/>
        <v>0.8907957559639166</v>
      </c>
      <c r="H142" s="75">
        <f t="shared" si="17"/>
        <v>0.7165449917902665</v>
      </c>
      <c r="I142" s="38">
        <f>SUM(I137:I141)</f>
        <v>0</v>
      </c>
      <c r="J142" s="39">
        <f>SUM(J137:J141)</f>
        <v>505461227</v>
      </c>
      <c r="K142" s="77">
        <f t="shared" si="18"/>
        <v>0</v>
      </c>
      <c r="L142" s="77">
        <f t="shared" si="19"/>
        <v>0.28345500820973346</v>
      </c>
    </row>
    <row r="143" spans="1:12" ht="12.75">
      <c r="A143" s="31" t="s">
        <v>61</v>
      </c>
      <c r="B143" s="32" t="s">
        <v>296</v>
      </c>
      <c r="C143" s="12" t="s">
        <v>297</v>
      </c>
      <c r="D143" s="13">
        <v>2302697959</v>
      </c>
      <c r="E143" s="13">
        <v>2134578984</v>
      </c>
      <c r="F143" s="13">
        <v>1849528367</v>
      </c>
      <c r="G143" s="72">
        <f aca="true" t="shared" si="20" ref="G143:G174">IF($D143=0,0,$F143/$D143)</f>
        <v>0.8032005933610158</v>
      </c>
      <c r="H143" s="73">
        <f aca="true" t="shared" si="21" ref="H143:H174">IF($E143=0,0,$F143/$E143)</f>
        <v>0.8664604968302264</v>
      </c>
      <c r="I143" s="33">
        <v>0</v>
      </c>
      <c r="J143" s="34">
        <v>285050617</v>
      </c>
      <c r="K143" s="97">
        <f aca="true" t="shared" si="22" ref="K143:K174">IF($E143=0,0,$I143/$E143)</f>
        <v>0</v>
      </c>
      <c r="L143" s="97">
        <f aca="true" t="shared" si="23" ref="L143:L174">IF($E143=0,0,$J143/$E143)</f>
        <v>0.13353950316977356</v>
      </c>
    </row>
    <row r="144" spans="1:12" ht="12.75">
      <c r="A144" s="31" t="s">
        <v>61</v>
      </c>
      <c r="B144" s="32" t="s">
        <v>298</v>
      </c>
      <c r="C144" s="12" t="s">
        <v>299</v>
      </c>
      <c r="D144" s="13">
        <v>84277726</v>
      </c>
      <c r="E144" s="13">
        <v>80712872</v>
      </c>
      <c r="F144" s="13">
        <v>51735344</v>
      </c>
      <c r="G144" s="72">
        <f t="shared" si="20"/>
        <v>0.613867346159767</v>
      </c>
      <c r="H144" s="73">
        <f t="shared" si="21"/>
        <v>0.6409800905114614</v>
      </c>
      <c r="I144" s="33">
        <v>0</v>
      </c>
      <c r="J144" s="34">
        <v>28977528</v>
      </c>
      <c r="K144" s="97">
        <f t="shared" si="22"/>
        <v>0</v>
      </c>
      <c r="L144" s="97">
        <f t="shared" si="23"/>
        <v>0.35901990948853857</v>
      </c>
    </row>
    <row r="145" spans="1:12" ht="12.75">
      <c r="A145" s="31" t="s">
        <v>61</v>
      </c>
      <c r="B145" s="32" t="s">
        <v>300</v>
      </c>
      <c r="C145" s="12" t="s">
        <v>301</v>
      </c>
      <c r="D145" s="13">
        <v>120202819</v>
      </c>
      <c r="E145" s="13">
        <v>94106013</v>
      </c>
      <c r="F145" s="13">
        <v>81766369</v>
      </c>
      <c r="G145" s="72">
        <f t="shared" si="20"/>
        <v>0.6802367006051664</v>
      </c>
      <c r="H145" s="73">
        <f t="shared" si="21"/>
        <v>0.8688750739020258</v>
      </c>
      <c r="I145" s="33">
        <v>0</v>
      </c>
      <c r="J145" s="34">
        <v>12339644</v>
      </c>
      <c r="K145" s="97">
        <f t="shared" si="22"/>
        <v>0</v>
      </c>
      <c r="L145" s="97">
        <f t="shared" si="23"/>
        <v>0.13112492609797421</v>
      </c>
    </row>
    <row r="146" spans="1:12" ht="12.75">
      <c r="A146" s="31" t="s">
        <v>50</v>
      </c>
      <c r="B146" s="32" t="s">
        <v>302</v>
      </c>
      <c r="C146" s="12" t="s">
        <v>303</v>
      </c>
      <c r="D146" s="13">
        <v>194862602</v>
      </c>
      <c r="E146" s="13">
        <v>217789609</v>
      </c>
      <c r="F146" s="13">
        <v>182554737</v>
      </c>
      <c r="G146" s="72">
        <f t="shared" si="20"/>
        <v>0.9368382394893814</v>
      </c>
      <c r="H146" s="73">
        <f t="shared" si="21"/>
        <v>0.8382160096536102</v>
      </c>
      <c r="I146" s="33">
        <v>0</v>
      </c>
      <c r="J146" s="34">
        <v>35234872</v>
      </c>
      <c r="K146" s="97">
        <f t="shared" si="22"/>
        <v>0</v>
      </c>
      <c r="L146" s="97">
        <f t="shared" si="23"/>
        <v>0.16178399034638977</v>
      </c>
    </row>
    <row r="147" spans="1:12" ht="12.75">
      <c r="A147" s="35"/>
      <c r="B147" s="36" t="s">
        <v>304</v>
      </c>
      <c r="C147" s="37"/>
      <c r="D147" s="20">
        <f>SUM(D143:D146)</f>
        <v>2702041106</v>
      </c>
      <c r="E147" s="20">
        <f>SUM(E143:E146)</f>
        <v>2527187478</v>
      </c>
      <c r="F147" s="20">
        <f>SUM(F143:F146)</f>
        <v>2165584817</v>
      </c>
      <c r="G147" s="74">
        <f t="shared" si="20"/>
        <v>0.8014625729383704</v>
      </c>
      <c r="H147" s="75">
        <f t="shared" si="21"/>
        <v>0.8569149838910368</v>
      </c>
      <c r="I147" s="38">
        <f>SUM(I143:I146)</f>
        <v>0</v>
      </c>
      <c r="J147" s="39">
        <f>SUM(J143:J146)</f>
        <v>361602661</v>
      </c>
      <c r="K147" s="77">
        <f t="shared" si="22"/>
        <v>0</v>
      </c>
      <c r="L147" s="77">
        <f t="shared" si="23"/>
        <v>0.14308501610896318</v>
      </c>
    </row>
    <row r="148" spans="1:12" ht="12.75">
      <c r="A148" s="31" t="s">
        <v>61</v>
      </c>
      <c r="B148" s="32" t="s">
        <v>305</v>
      </c>
      <c r="C148" s="12" t="s">
        <v>306</v>
      </c>
      <c r="D148" s="13">
        <v>116639284</v>
      </c>
      <c r="E148" s="13">
        <v>129017367</v>
      </c>
      <c r="F148" s="13">
        <v>102559372</v>
      </c>
      <c r="G148" s="72">
        <f t="shared" si="20"/>
        <v>0.8792867075555779</v>
      </c>
      <c r="H148" s="73">
        <f t="shared" si="21"/>
        <v>0.7949268721318735</v>
      </c>
      <c r="I148" s="33">
        <v>0</v>
      </c>
      <c r="J148" s="34">
        <v>26457995</v>
      </c>
      <c r="K148" s="97">
        <f t="shared" si="22"/>
        <v>0</v>
      </c>
      <c r="L148" s="97">
        <f t="shared" si="23"/>
        <v>0.20507312786812645</v>
      </c>
    </row>
    <row r="149" spans="1:12" ht="12.75">
      <c r="A149" s="31" t="s">
        <v>61</v>
      </c>
      <c r="B149" s="32" t="s">
        <v>307</v>
      </c>
      <c r="C149" s="12" t="s">
        <v>308</v>
      </c>
      <c r="D149" s="13">
        <v>199587861</v>
      </c>
      <c r="E149" s="13">
        <v>204354616</v>
      </c>
      <c r="F149" s="13">
        <v>188339711</v>
      </c>
      <c r="G149" s="72">
        <f t="shared" si="20"/>
        <v>0.9436431156502048</v>
      </c>
      <c r="H149" s="73">
        <f t="shared" si="21"/>
        <v>0.9216317922566525</v>
      </c>
      <c r="I149" s="33">
        <v>0</v>
      </c>
      <c r="J149" s="34">
        <v>16014905</v>
      </c>
      <c r="K149" s="97">
        <f t="shared" si="22"/>
        <v>0</v>
      </c>
      <c r="L149" s="97">
        <f t="shared" si="23"/>
        <v>0.07836820774334748</v>
      </c>
    </row>
    <row r="150" spans="1:12" ht="12.75">
      <c r="A150" s="31" t="s">
        <v>61</v>
      </c>
      <c r="B150" s="32" t="s">
        <v>309</v>
      </c>
      <c r="C150" s="12" t="s">
        <v>310</v>
      </c>
      <c r="D150" s="13">
        <v>504748290</v>
      </c>
      <c r="E150" s="13">
        <v>519300680</v>
      </c>
      <c r="F150" s="13">
        <v>477529411</v>
      </c>
      <c r="G150" s="72">
        <f t="shared" si="20"/>
        <v>0.9460743512375247</v>
      </c>
      <c r="H150" s="73">
        <f t="shared" si="21"/>
        <v>0.9195624604227363</v>
      </c>
      <c r="I150" s="33">
        <v>0</v>
      </c>
      <c r="J150" s="34">
        <v>41771269</v>
      </c>
      <c r="K150" s="97">
        <f t="shared" si="22"/>
        <v>0</v>
      </c>
      <c r="L150" s="97">
        <f t="shared" si="23"/>
        <v>0.0804375395772638</v>
      </c>
    </row>
    <row r="151" spans="1:12" ht="12.75">
      <c r="A151" s="31" t="s">
        <v>61</v>
      </c>
      <c r="B151" s="32" t="s">
        <v>311</v>
      </c>
      <c r="C151" s="12" t="s">
        <v>312</v>
      </c>
      <c r="D151" s="13">
        <v>182386669</v>
      </c>
      <c r="E151" s="13">
        <v>167452033</v>
      </c>
      <c r="F151" s="13">
        <v>142605767</v>
      </c>
      <c r="G151" s="72">
        <f t="shared" si="20"/>
        <v>0.7818870084194586</v>
      </c>
      <c r="H151" s="73">
        <f t="shared" si="21"/>
        <v>0.8516215924353693</v>
      </c>
      <c r="I151" s="33">
        <v>0</v>
      </c>
      <c r="J151" s="34">
        <v>24846266</v>
      </c>
      <c r="K151" s="97">
        <f t="shared" si="22"/>
        <v>0</v>
      </c>
      <c r="L151" s="97">
        <f t="shared" si="23"/>
        <v>0.14837840756463075</v>
      </c>
    </row>
    <row r="152" spans="1:12" ht="12.75">
      <c r="A152" s="31" t="s">
        <v>61</v>
      </c>
      <c r="B152" s="32" t="s">
        <v>313</v>
      </c>
      <c r="C152" s="12" t="s">
        <v>314</v>
      </c>
      <c r="D152" s="13">
        <v>383791183</v>
      </c>
      <c r="E152" s="13">
        <v>356822156</v>
      </c>
      <c r="F152" s="13">
        <v>293193111</v>
      </c>
      <c r="G152" s="72">
        <f t="shared" si="20"/>
        <v>0.7639391522967842</v>
      </c>
      <c r="H152" s="73">
        <f t="shared" si="21"/>
        <v>0.821678547898242</v>
      </c>
      <c r="I152" s="33">
        <v>0</v>
      </c>
      <c r="J152" s="34">
        <v>63629045</v>
      </c>
      <c r="K152" s="97">
        <f t="shared" si="22"/>
        <v>0</v>
      </c>
      <c r="L152" s="97">
        <f t="shared" si="23"/>
        <v>0.17832145210175795</v>
      </c>
    </row>
    <row r="153" spans="1:12" ht="12.75">
      <c r="A153" s="31" t="s">
        <v>50</v>
      </c>
      <c r="B153" s="32" t="s">
        <v>315</v>
      </c>
      <c r="C153" s="12" t="s">
        <v>316</v>
      </c>
      <c r="D153" s="13">
        <v>869178000</v>
      </c>
      <c r="E153" s="13">
        <v>854989000</v>
      </c>
      <c r="F153" s="13">
        <v>728419196</v>
      </c>
      <c r="G153" s="72">
        <f t="shared" si="20"/>
        <v>0.838055261407905</v>
      </c>
      <c r="H153" s="73">
        <f t="shared" si="21"/>
        <v>0.8519632369539257</v>
      </c>
      <c r="I153" s="33">
        <v>0</v>
      </c>
      <c r="J153" s="34">
        <v>126569804</v>
      </c>
      <c r="K153" s="97">
        <f t="shared" si="22"/>
        <v>0</v>
      </c>
      <c r="L153" s="97">
        <f t="shared" si="23"/>
        <v>0.14803676304607427</v>
      </c>
    </row>
    <row r="154" spans="1:12" ht="12.75">
      <c r="A154" s="35"/>
      <c r="B154" s="36" t="s">
        <v>317</v>
      </c>
      <c r="C154" s="37"/>
      <c r="D154" s="20">
        <f>SUM(D148:D153)</f>
        <v>2256331287</v>
      </c>
      <c r="E154" s="20">
        <f>SUM(E148:E153)</f>
        <v>2231935852</v>
      </c>
      <c r="F154" s="20">
        <f>SUM(F148:F153)</f>
        <v>1932646568</v>
      </c>
      <c r="G154" s="74">
        <f t="shared" si="20"/>
        <v>0.8565437970634319</v>
      </c>
      <c r="H154" s="75">
        <f t="shared" si="21"/>
        <v>0.8659059651146283</v>
      </c>
      <c r="I154" s="38">
        <f>SUM(I148:I153)</f>
        <v>0</v>
      </c>
      <c r="J154" s="39">
        <f>SUM(J148:J153)</f>
        <v>299289284</v>
      </c>
      <c r="K154" s="77">
        <f t="shared" si="22"/>
        <v>0</v>
      </c>
      <c r="L154" s="77">
        <f t="shared" si="23"/>
        <v>0.13409403488537178</v>
      </c>
    </row>
    <row r="155" spans="1:12" ht="12.75">
      <c r="A155" s="31" t="s">
        <v>61</v>
      </c>
      <c r="B155" s="32" t="s">
        <v>318</v>
      </c>
      <c r="C155" s="12" t="s">
        <v>319</v>
      </c>
      <c r="D155" s="13">
        <v>158436434</v>
      </c>
      <c r="E155" s="13">
        <v>177482178</v>
      </c>
      <c r="F155" s="13">
        <v>155327385</v>
      </c>
      <c r="G155" s="72">
        <f t="shared" si="20"/>
        <v>0.980376679015636</v>
      </c>
      <c r="H155" s="73">
        <f t="shared" si="21"/>
        <v>0.8751717313272998</v>
      </c>
      <c r="I155" s="33">
        <v>0</v>
      </c>
      <c r="J155" s="34">
        <v>22154793</v>
      </c>
      <c r="K155" s="97">
        <f t="shared" si="22"/>
        <v>0</v>
      </c>
      <c r="L155" s="97">
        <f t="shared" si="23"/>
        <v>0.1248282686727002</v>
      </c>
    </row>
    <row r="156" spans="1:12" ht="12.75">
      <c r="A156" s="31" t="s">
        <v>61</v>
      </c>
      <c r="B156" s="32" t="s">
        <v>320</v>
      </c>
      <c r="C156" s="12" t="s">
        <v>321</v>
      </c>
      <c r="D156" s="13">
        <v>206416341</v>
      </c>
      <c r="E156" s="13">
        <v>197840175</v>
      </c>
      <c r="F156" s="13">
        <v>146696814</v>
      </c>
      <c r="G156" s="72">
        <f t="shared" si="20"/>
        <v>0.710684111971542</v>
      </c>
      <c r="H156" s="73">
        <f t="shared" si="21"/>
        <v>0.7414915297158426</v>
      </c>
      <c r="I156" s="33">
        <v>0</v>
      </c>
      <c r="J156" s="34">
        <v>51143361</v>
      </c>
      <c r="K156" s="97">
        <f t="shared" si="22"/>
        <v>0</v>
      </c>
      <c r="L156" s="97">
        <f t="shared" si="23"/>
        <v>0.2585084702841574</v>
      </c>
    </row>
    <row r="157" spans="1:12" ht="12.75">
      <c r="A157" s="31" t="s">
        <v>61</v>
      </c>
      <c r="B157" s="32" t="s">
        <v>322</v>
      </c>
      <c r="C157" s="12" t="s">
        <v>323</v>
      </c>
      <c r="D157" s="13">
        <v>63191000</v>
      </c>
      <c r="E157" s="13">
        <v>72230896</v>
      </c>
      <c r="F157" s="13">
        <v>59783285</v>
      </c>
      <c r="G157" s="72">
        <f t="shared" si="20"/>
        <v>0.9460727793514899</v>
      </c>
      <c r="H157" s="73">
        <f t="shared" si="21"/>
        <v>0.8276691597457132</v>
      </c>
      <c r="I157" s="33">
        <v>0</v>
      </c>
      <c r="J157" s="34">
        <v>12447611</v>
      </c>
      <c r="K157" s="97">
        <f t="shared" si="22"/>
        <v>0</v>
      </c>
      <c r="L157" s="97">
        <f t="shared" si="23"/>
        <v>0.17233084025428674</v>
      </c>
    </row>
    <row r="158" spans="1:12" ht="12.75">
      <c r="A158" s="31" t="s">
        <v>61</v>
      </c>
      <c r="B158" s="32" t="s">
        <v>324</v>
      </c>
      <c r="C158" s="12" t="s">
        <v>325</v>
      </c>
      <c r="D158" s="13">
        <v>70058468</v>
      </c>
      <c r="E158" s="13">
        <v>70064401</v>
      </c>
      <c r="F158" s="13">
        <v>53234847</v>
      </c>
      <c r="G158" s="72">
        <f t="shared" si="20"/>
        <v>0.7598631331761351</v>
      </c>
      <c r="H158" s="73">
        <f t="shared" si="21"/>
        <v>0.7597987885459836</v>
      </c>
      <c r="I158" s="33">
        <v>0</v>
      </c>
      <c r="J158" s="34">
        <v>16829554</v>
      </c>
      <c r="K158" s="97">
        <f t="shared" si="22"/>
        <v>0</v>
      </c>
      <c r="L158" s="97">
        <f t="shared" si="23"/>
        <v>0.24020121145401643</v>
      </c>
    </row>
    <row r="159" spans="1:12" ht="12.75">
      <c r="A159" s="31" t="s">
        <v>61</v>
      </c>
      <c r="B159" s="32" t="s">
        <v>326</v>
      </c>
      <c r="C159" s="12" t="s">
        <v>327</v>
      </c>
      <c r="D159" s="13">
        <v>153536608</v>
      </c>
      <c r="E159" s="13">
        <v>148639587</v>
      </c>
      <c r="F159" s="13">
        <v>164185395</v>
      </c>
      <c r="G159" s="72">
        <f t="shared" si="20"/>
        <v>1.069356664437969</v>
      </c>
      <c r="H159" s="73">
        <f t="shared" si="21"/>
        <v>1.1045872658405598</v>
      </c>
      <c r="I159" s="33">
        <v>-15545808</v>
      </c>
      <c r="J159" s="34">
        <v>0</v>
      </c>
      <c r="K159" s="97">
        <f t="shared" si="22"/>
        <v>-0.10458726584055969</v>
      </c>
      <c r="L159" s="97">
        <f t="shared" si="23"/>
        <v>0</v>
      </c>
    </row>
    <row r="160" spans="1:12" ht="12.75">
      <c r="A160" s="31" t="s">
        <v>50</v>
      </c>
      <c r="B160" s="32" t="s">
        <v>328</v>
      </c>
      <c r="C160" s="12" t="s">
        <v>329</v>
      </c>
      <c r="D160" s="13">
        <v>527235860</v>
      </c>
      <c r="E160" s="13">
        <v>497101002</v>
      </c>
      <c r="F160" s="13">
        <v>444326224</v>
      </c>
      <c r="G160" s="72">
        <f t="shared" si="20"/>
        <v>0.8427465916297878</v>
      </c>
      <c r="H160" s="73">
        <f t="shared" si="21"/>
        <v>0.8938348991700483</v>
      </c>
      <c r="I160" s="33">
        <v>0</v>
      </c>
      <c r="J160" s="34">
        <v>52774778</v>
      </c>
      <c r="K160" s="97">
        <f t="shared" si="22"/>
        <v>0</v>
      </c>
      <c r="L160" s="97">
        <f t="shared" si="23"/>
        <v>0.10616510082995166</v>
      </c>
    </row>
    <row r="161" spans="1:12" ht="12.75">
      <c r="A161" s="35"/>
      <c r="B161" s="36" t="s">
        <v>330</v>
      </c>
      <c r="C161" s="37"/>
      <c r="D161" s="20">
        <f>SUM(D155:D160)</f>
        <v>1178874711</v>
      </c>
      <c r="E161" s="20">
        <f>SUM(E155:E160)</f>
        <v>1163358239</v>
      </c>
      <c r="F161" s="20">
        <f>SUM(F155:F160)</f>
        <v>1023553950</v>
      </c>
      <c r="G161" s="74">
        <f t="shared" si="20"/>
        <v>0.868246591812758</v>
      </c>
      <c r="H161" s="75">
        <f t="shared" si="21"/>
        <v>0.8798269661801055</v>
      </c>
      <c r="I161" s="38">
        <f>SUM(I155:I160)</f>
        <v>-15545808</v>
      </c>
      <c r="J161" s="39">
        <f>SUM(J155:J160)</f>
        <v>155350097</v>
      </c>
      <c r="K161" s="77">
        <f t="shared" si="22"/>
        <v>-0.013362872655084191</v>
      </c>
      <c r="L161" s="77">
        <f t="shared" si="23"/>
        <v>0.13353590647497876</v>
      </c>
    </row>
    <row r="162" spans="1:12" ht="12.75">
      <c r="A162" s="31" t="s">
        <v>61</v>
      </c>
      <c r="B162" s="32" t="s">
        <v>331</v>
      </c>
      <c r="C162" s="12" t="s">
        <v>332</v>
      </c>
      <c r="D162" s="13">
        <v>135190000</v>
      </c>
      <c r="E162" s="13">
        <v>194652000</v>
      </c>
      <c r="F162" s="13">
        <v>273623526</v>
      </c>
      <c r="G162" s="72">
        <f t="shared" si="20"/>
        <v>2.0239923515052887</v>
      </c>
      <c r="H162" s="73">
        <f t="shared" si="21"/>
        <v>1.4057062141668208</v>
      </c>
      <c r="I162" s="33">
        <v>-78971526</v>
      </c>
      <c r="J162" s="34">
        <v>0</v>
      </c>
      <c r="K162" s="97">
        <f t="shared" si="22"/>
        <v>-0.4057062141668208</v>
      </c>
      <c r="L162" s="97">
        <f t="shared" si="23"/>
        <v>0</v>
      </c>
    </row>
    <row r="163" spans="1:12" ht="12.75">
      <c r="A163" s="31" t="s">
        <v>61</v>
      </c>
      <c r="B163" s="32" t="s">
        <v>333</v>
      </c>
      <c r="C163" s="12" t="s">
        <v>334</v>
      </c>
      <c r="D163" s="13">
        <v>2783109400</v>
      </c>
      <c r="E163" s="13">
        <v>2826246900</v>
      </c>
      <c r="F163" s="13">
        <v>2739170030</v>
      </c>
      <c r="G163" s="72">
        <f t="shared" si="20"/>
        <v>0.9842121297854838</v>
      </c>
      <c r="H163" s="73">
        <f t="shared" si="21"/>
        <v>0.9691899281694037</v>
      </c>
      <c r="I163" s="33">
        <v>0</v>
      </c>
      <c r="J163" s="34">
        <v>87076870</v>
      </c>
      <c r="K163" s="97">
        <f t="shared" si="22"/>
        <v>0</v>
      </c>
      <c r="L163" s="97">
        <f t="shared" si="23"/>
        <v>0.03081007183059626</v>
      </c>
    </row>
    <row r="164" spans="1:12" ht="12.75">
      <c r="A164" s="31" t="s">
        <v>61</v>
      </c>
      <c r="B164" s="32" t="s">
        <v>335</v>
      </c>
      <c r="C164" s="12" t="s">
        <v>336</v>
      </c>
      <c r="D164" s="13">
        <v>62817207</v>
      </c>
      <c r="E164" s="13">
        <v>68914805</v>
      </c>
      <c r="F164" s="13">
        <v>50688536</v>
      </c>
      <c r="G164" s="72">
        <f t="shared" si="20"/>
        <v>0.8069211991548749</v>
      </c>
      <c r="H164" s="73">
        <f t="shared" si="21"/>
        <v>0.7355246234825739</v>
      </c>
      <c r="I164" s="33">
        <v>0</v>
      </c>
      <c r="J164" s="34">
        <v>18226269</v>
      </c>
      <c r="K164" s="97">
        <f t="shared" si="22"/>
        <v>0</v>
      </c>
      <c r="L164" s="97">
        <f t="shared" si="23"/>
        <v>0.26447537651742614</v>
      </c>
    </row>
    <row r="165" spans="1:12" ht="12.75">
      <c r="A165" s="31" t="s">
        <v>61</v>
      </c>
      <c r="B165" s="32" t="s">
        <v>337</v>
      </c>
      <c r="C165" s="12" t="s">
        <v>338</v>
      </c>
      <c r="D165" s="13">
        <v>296504630</v>
      </c>
      <c r="E165" s="13">
        <v>357571290</v>
      </c>
      <c r="F165" s="13">
        <v>312967819</v>
      </c>
      <c r="G165" s="72">
        <f t="shared" si="20"/>
        <v>1.0555242223367642</v>
      </c>
      <c r="H165" s="73">
        <f t="shared" si="21"/>
        <v>0.8752599208957744</v>
      </c>
      <c r="I165" s="33">
        <v>0</v>
      </c>
      <c r="J165" s="34">
        <v>44603471</v>
      </c>
      <c r="K165" s="97">
        <f t="shared" si="22"/>
        <v>0</v>
      </c>
      <c r="L165" s="97">
        <f t="shared" si="23"/>
        <v>0.12474007910422562</v>
      </c>
    </row>
    <row r="166" spans="1:12" ht="12.75">
      <c r="A166" s="31" t="s">
        <v>61</v>
      </c>
      <c r="B166" s="32" t="s">
        <v>339</v>
      </c>
      <c r="C166" s="12" t="s">
        <v>340</v>
      </c>
      <c r="D166" s="13">
        <v>103362649</v>
      </c>
      <c r="E166" s="13">
        <v>123907301</v>
      </c>
      <c r="F166" s="13">
        <v>115918015</v>
      </c>
      <c r="G166" s="72">
        <f t="shared" si="20"/>
        <v>1.1214690811571595</v>
      </c>
      <c r="H166" s="73">
        <f t="shared" si="21"/>
        <v>0.9355220722627152</v>
      </c>
      <c r="I166" s="33">
        <v>0</v>
      </c>
      <c r="J166" s="34">
        <v>7989286</v>
      </c>
      <c r="K166" s="97">
        <f t="shared" si="22"/>
        <v>0</v>
      </c>
      <c r="L166" s="97">
        <f t="shared" si="23"/>
        <v>0.06447792773728482</v>
      </c>
    </row>
    <row r="167" spans="1:12" ht="12.75">
      <c r="A167" s="31" t="s">
        <v>61</v>
      </c>
      <c r="B167" s="32" t="s">
        <v>341</v>
      </c>
      <c r="C167" s="12" t="s">
        <v>342</v>
      </c>
      <c r="D167" s="13">
        <v>131578000</v>
      </c>
      <c r="E167" s="13">
        <v>134366391</v>
      </c>
      <c r="F167" s="13">
        <v>132059628</v>
      </c>
      <c r="G167" s="72">
        <f t="shared" si="20"/>
        <v>1.0036603991548738</v>
      </c>
      <c r="H167" s="73">
        <f t="shared" si="21"/>
        <v>0.9828322917447414</v>
      </c>
      <c r="I167" s="33">
        <v>0</v>
      </c>
      <c r="J167" s="34">
        <v>2306763</v>
      </c>
      <c r="K167" s="97">
        <f t="shared" si="22"/>
        <v>0</v>
      </c>
      <c r="L167" s="97">
        <f t="shared" si="23"/>
        <v>0.017167708255258565</v>
      </c>
    </row>
    <row r="168" spans="1:12" ht="12.75">
      <c r="A168" s="31" t="s">
        <v>50</v>
      </c>
      <c r="B168" s="32" t="s">
        <v>343</v>
      </c>
      <c r="C168" s="12" t="s">
        <v>344</v>
      </c>
      <c r="D168" s="13">
        <v>954992400</v>
      </c>
      <c r="E168" s="13">
        <v>1033170760</v>
      </c>
      <c r="F168" s="13">
        <v>792769374</v>
      </c>
      <c r="G168" s="72">
        <f t="shared" si="20"/>
        <v>0.8301316052358113</v>
      </c>
      <c r="H168" s="73">
        <f t="shared" si="21"/>
        <v>0.7673168896107745</v>
      </c>
      <c r="I168" s="33">
        <v>0</v>
      </c>
      <c r="J168" s="34">
        <v>240401386</v>
      </c>
      <c r="K168" s="97">
        <f t="shared" si="22"/>
        <v>0</v>
      </c>
      <c r="L168" s="97">
        <f t="shared" si="23"/>
        <v>0.23268311038922548</v>
      </c>
    </row>
    <row r="169" spans="1:12" ht="12.75">
      <c r="A169" s="35"/>
      <c r="B169" s="36" t="s">
        <v>345</v>
      </c>
      <c r="C169" s="37"/>
      <c r="D169" s="20">
        <f>SUM(D162:D168)</f>
        <v>4467554286</v>
      </c>
      <c r="E169" s="20">
        <f>SUM(E162:E168)</f>
        <v>4738829447</v>
      </c>
      <c r="F169" s="20">
        <f>SUM(F162:F168)</f>
        <v>4417196928</v>
      </c>
      <c r="G169" s="74">
        <f t="shared" si="20"/>
        <v>0.988728204566466</v>
      </c>
      <c r="H169" s="75">
        <f t="shared" si="21"/>
        <v>0.9321282771204996</v>
      </c>
      <c r="I169" s="38">
        <f>SUM(I162:I168)</f>
        <v>-78971526</v>
      </c>
      <c r="J169" s="39">
        <f>SUM(J162:J168)</f>
        <v>400604045</v>
      </c>
      <c r="K169" s="77">
        <f t="shared" si="22"/>
        <v>-0.016664774894988958</v>
      </c>
      <c r="L169" s="77">
        <f t="shared" si="23"/>
        <v>0.08453649777448934</v>
      </c>
    </row>
    <row r="170" spans="1:12" ht="12.75">
      <c r="A170" s="31" t="s">
        <v>61</v>
      </c>
      <c r="B170" s="32" t="s">
        <v>346</v>
      </c>
      <c r="C170" s="12" t="s">
        <v>347</v>
      </c>
      <c r="D170" s="13">
        <v>242895339</v>
      </c>
      <c r="E170" s="13">
        <v>249475889</v>
      </c>
      <c r="F170" s="13">
        <v>277004082</v>
      </c>
      <c r="G170" s="72">
        <f t="shared" si="20"/>
        <v>1.140425679391073</v>
      </c>
      <c r="H170" s="73">
        <f t="shared" si="21"/>
        <v>1.1103441022310576</v>
      </c>
      <c r="I170" s="33">
        <v>-27528193</v>
      </c>
      <c r="J170" s="34">
        <v>0</v>
      </c>
      <c r="K170" s="97">
        <f t="shared" si="22"/>
        <v>-0.11034410223105769</v>
      </c>
      <c r="L170" s="97">
        <f t="shared" si="23"/>
        <v>0</v>
      </c>
    </row>
    <row r="171" spans="1:12" ht="12.75">
      <c r="A171" s="31" t="s">
        <v>61</v>
      </c>
      <c r="B171" s="32" t="s">
        <v>348</v>
      </c>
      <c r="C171" s="12" t="s">
        <v>349</v>
      </c>
      <c r="D171" s="13">
        <v>1578823526</v>
      </c>
      <c r="E171" s="13">
        <v>1583971269</v>
      </c>
      <c r="F171" s="13">
        <v>1250000837</v>
      </c>
      <c r="G171" s="72">
        <f t="shared" si="20"/>
        <v>0.7917292948927086</v>
      </c>
      <c r="H171" s="73">
        <f t="shared" si="21"/>
        <v>0.7891562564699525</v>
      </c>
      <c r="I171" s="33">
        <v>0</v>
      </c>
      <c r="J171" s="34">
        <v>333970432</v>
      </c>
      <c r="K171" s="97">
        <f t="shared" si="22"/>
        <v>0</v>
      </c>
      <c r="L171" s="97">
        <f t="shared" si="23"/>
        <v>0.2108437435300476</v>
      </c>
    </row>
    <row r="172" spans="1:12" ht="12.75">
      <c r="A172" s="31" t="s">
        <v>61</v>
      </c>
      <c r="B172" s="32" t="s">
        <v>350</v>
      </c>
      <c r="C172" s="12" t="s">
        <v>351</v>
      </c>
      <c r="D172" s="13">
        <v>152417232</v>
      </c>
      <c r="E172" s="13">
        <v>203485190</v>
      </c>
      <c r="F172" s="13">
        <v>141990808</v>
      </c>
      <c r="G172" s="72">
        <f t="shared" si="20"/>
        <v>0.9315928792093534</v>
      </c>
      <c r="H172" s="73">
        <f t="shared" si="21"/>
        <v>0.6977943112223548</v>
      </c>
      <c r="I172" s="33">
        <v>0</v>
      </c>
      <c r="J172" s="34">
        <v>61494382</v>
      </c>
      <c r="K172" s="97">
        <f t="shared" si="22"/>
        <v>0</v>
      </c>
      <c r="L172" s="97">
        <f t="shared" si="23"/>
        <v>0.3022056887776452</v>
      </c>
    </row>
    <row r="173" spans="1:12" ht="12.75">
      <c r="A173" s="31" t="s">
        <v>61</v>
      </c>
      <c r="B173" s="32" t="s">
        <v>352</v>
      </c>
      <c r="C173" s="12" t="s">
        <v>353</v>
      </c>
      <c r="D173" s="13">
        <v>121587594</v>
      </c>
      <c r="E173" s="13">
        <v>136932976</v>
      </c>
      <c r="F173" s="13">
        <v>107984829</v>
      </c>
      <c r="G173" s="72">
        <f t="shared" si="20"/>
        <v>0.8881237422956161</v>
      </c>
      <c r="H173" s="73">
        <f t="shared" si="21"/>
        <v>0.7885962326561865</v>
      </c>
      <c r="I173" s="33">
        <v>0</v>
      </c>
      <c r="J173" s="34">
        <v>28948147</v>
      </c>
      <c r="K173" s="97">
        <f t="shared" si="22"/>
        <v>0</v>
      </c>
      <c r="L173" s="97">
        <f t="shared" si="23"/>
        <v>0.21140376734381353</v>
      </c>
    </row>
    <row r="174" spans="1:12" ht="12.75">
      <c r="A174" s="31" t="s">
        <v>50</v>
      </c>
      <c r="B174" s="32" t="s">
        <v>354</v>
      </c>
      <c r="C174" s="12" t="s">
        <v>355</v>
      </c>
      <c r="D174" s="13">
        <v>856251717</v>
      </c>
      <c r="E174" s="13">
        <v>970453305</v>
      </c>
      <c r="F174" s="13">
        <v>871288642</v>
      </c>
      <c r="G174" s="72">
        <f t="shared" si="20"/>
        <v>1.0175613370478065</v>
      </c>
      <c r="H174" s="73">
        <f t="shared" si="21"/>
        <v>0.8978161417050354</v>
      </c>
      <c r="I174" s="33">
        <v>0</v>
      </c>
      <c r="J174" s="34">
        <v>99164663</v>
      </c>
      <c r="K174" s="97">
        <f t="shared" si="22"/>
        <v>0</v>
      </c>
      <c r="L174" s="97">
        <f t="shared" si="23"/>
        <v>0.10218385829496454</v>
      </c>
    </row>
    <row r="175" spans="1:12" ht="12.75">
      <c r="A175" s="35"/>
      <c r="B175" s="36" t="s">
        <v>356</v>
      </c>
      <c r="C175" s="37"/>
      <c r="D175" s="20">
        <f>SUM(D170:D174)</f>
        <v>2951975408</v>
      </c>
      <c r="E175" s="20">
        <f>SUM(E170:E174)</f>
        <v>3144318629</v>
      </c>
      <c r="F175" s="20">
        <f>SUM(F170:F174)</f>
        <v>2648269198</v>
      </c>
      <c r="G175" s="74">
        <f aca="true" t="shared" si="24" ref="G175:G183">IF($D175=0,0,$F175/$D175)</f>
        <v>0.8971176354732018</v>
      </c>
      <c r="H175" s="75">
        <f aca="true" t="shared" si="25" ref="H175:H183">IF($E175=0,0,$F175/$E175)</f>
        <v>0.8422394516812183</v>
      </c>
      <c r="I175" s="38">
        <f>SUM(I170:I174)</f>
        <v>-27528193</v>
      </c>
      <c r="J175" s="39">
        <f>SUM(J170:J174)</f>
        <v>523577624</v>
      </c>
      <c r="K175" s="77">
        <f aca="true" t="shared" si="26" ref="K175:K183">IF($E175=0,0,$I175/$E175)</f>
        <v>-0.00875489931144634</v>
      </c>
      <c r="L175" s="77">
        <f aca="true" t="shared" si="27" ref="L175:L183">IF($E175=0,0,$J175/$E175)</f>
        <v>0.16651544763022808</v>
      </c>
    </row>
    <row r="176" spans="1:12" ht="12.75">
      <c r="A176" s="31" t="s">
        <v>61</v>
      </c>
      <c r="B176" s="32" t="s">
        <v>357</v>
      </c>
      <c r="C176" s="12" t="s">
        <v>358</v>
      </c>
      <c r="D176" s="13">
        <v>151865309</v>
      </c>
      <c r="E176" s="13">
        <v>148691679</v>
      </c>
      <c r="F176" s="13">
        <v>111102683</v>
      </c>
      <c r="G176" s="72">
        <f t="shared" si="24"/>
        <v>0.7315869814613158</v>
      </c>
      <c r="H176" s="73">
        <f t="shared" si="25"/>
        <v>0.7472017516192012</v>
      </c>
      <c r="I176" s="33">
        <v>0</v>
      </c>
      <c r="J176" s="34">
        <v>37588996</v>
      </c>
      <c r="K176" s="97">
        <f t="shared" si="26"/>
        <v>0</v>
      </c>
      <c r="L176" s="97">
        <f t="shared" si="27"/>
        <v>0.2527982483807988</v>
      </c>
    </row>
    <row r="177" spans="1:12" ht="12.75">
      <c r="A177" s="31" t="s">
        <v>61</v>
      </c>
      <c r="B177" s="32" t="s">
        <v>359</v>
      </c>
      <c r="C177" s="12" t="s">
        <v>360</v>
      </c>
      <c r="D177" s="13">
        <v>50868390</v>
      </c>
      <c r="E177" s="13">
        <v>55079524</v>
      </c>
      <c r="F177" s="13">
        <v>53843032</v>
      </c>
      <c r="G177" s="72">
        <f t="shared" si="24"/>
        <v>1.058477219349777</v>
      </c>
      <c r="H177" s="73">
        <f t="shared" si="25"/>
        <v>0.9775507863866071</v>
      </c>
      <c r="I177" s="33">
        <v>0</v>
      </c>
      <c r="J177" s="34">
        <v>1236492</v>
      </c>
      <c r="K177" s="97">
        <f t="shared" si="26"/>
        <v>0</v>
      </c>
      <c r="L177" s="97">
        <f t="shared" si="27"/>
        <v>0.022449213613392884</v>
      </c>
    </row>
    <row r="178" spans="1:12" ht="12.75">
      <c r="A178" s="31" t="s">
        <v>61</v>
      </c>
      <c r="B178" s="32" t="s">
        <v>361</v>
      </c>
      <c r="C178" s="12" t="s">
        <v>362</v>
      </c>
      <c r="D178" s="13">
        <v>336328587</v>
      </c>
      <c r="E178" s="13">
        <v>332695160</v>
      </c>
      <c r="F178" s="13">
        <v>304238624</v>
      </c>
      <c r="G178" s="72">
        <f t="shared" si="24"/>
        <v>0.9045874652338132</v>
      </c>
      <c r="H178" s="73">
        <f t="shared" si="25"/>
        <v>0.9144666366652283</v>
      </c>
      <c r="I178" s="33">
        <v>0</v>
      </c>
      <c r="J178" s="34">
        <v>28456536</v>
      </c>
      <c r="K178" s="97">
        <f t="shared" si="26"/>
        <v>0</v>
      </c>
      <c r="L178" s="97">
        <f t="shared" si="27"/>
        <v>0.08553336333477168</v>
      </c>
    </row>
    <row r="179" spans="1:12" ht="12.75">
      <c r="A179" s="31" t="s">
        <v>61</v>
      </c>
      <c r="B179" s="32" t="s">
        <v>363</v>
      </c>
      <c r="C179" s="12" t="s">
        <v>364</v>
      </c>
      <c r="D179" s="13">
        <v>154672375</v>
      </c>
      <c r="E179" s="13">
        <v>178657403</v>
      </c>
      <c r="F179" s="13">
        <v>97833099</v>
      </c>
      <c r="G179" s="72">
        <f t="shared" si="24"/>
        <v>0.6325182438040406</v>
      </c>
      <c r="H179" s="73">
        <f t="shared" si="25"/>
        <v>0.5476017078340717</v>
      </c>
      <c r="I179" s="33">
        <v>0</v>
      </c>
      <c r="J179" s="34">
        <v>80824304</v>
      </c>
      <c r="K179" s="97">
        <f t="shared" si="26"/>
        <v>0</v>
      </c>
      <c r="L179" s="97">
        <f t="shared" si="27"/>
        <v>0.4523982921659283</v>
      </c>
    </row>
    <row r="180" spans="1:12" ht="12.75">
      <c r="A180" s="31" t="s">
        <v>61</v>
      </c>
      <c r="B180" s="32" t="s">
        <v>365</v>
      </c>
      <c r="C180" s="12" t="s">
        <v>366</v>
      </c>
      <c r="D180" s="13">
        <v>229692580</v>
      </c>
      <c r="E180" s="13">
        <v>259481423</v>
      </c>
      <c r="F180" s="13">
        <v>235443899</v>
      </c>
      <c r="G180" s="72">
        <f t="shared" si="24"/>
        <v>1.0250392023982664</v>
      </c>
      <c r="H180" s="73">
        <f t="shared" si="25"/>
        <v>0.9073632180597375</v>
      </c>
      <c r="I180" s="33">
        <v>0</v>
      </c>
      <c r="J180" s="34">
        <v>24037524</v>
      </c>
      <c r="K180" s="97">
        <f t="shared" si="26"/>
        <v>0</v>
      </c>
      <c r="L180" s="97">
        <f t="shared" si="27"/>
        <v>0.09263678194026244</v>
      </c>
    </row>
    <row r="181" spans="1:12" ht="12.75">
      <c r="A181" s="31" t="s">
        <v>50</v>
      </c>
      <c r="B181" s="32" t="s">
        <v>367</v>
      </c>
      <c r="C181" s="12" t="s">
        <v>368</v>
      </c>
      <c r="D181" s="13">
        <v>600418319</v>
      </c>
      <c r="E181" s="13">
        <v>640623489</v>
      </c>
      <c r="F181" s="13">
        <v>455849935</v>
      </c>
      <c r="G181" s="72">
        <f t="shared" si="24"/>
        <v>0.7592205643545663</v>
      </c>
      <c r="H181" s="73">
        <f t="shared" si="25"/>
        <v>0.7115723085826471</v>
      </c>
      <c r="I181" s="33">
        <v>0</v>
      </c>
      <c r="J181" s="34">
        <v>184773554</v>
      </c>
      <c r="K181" s="97">
        <f t="shared" si="26"/>
        <v>0</v>
      </c>
      <c r="L181" s="97">
        <f t="shared" si="27"/>
        <v>0.28842769141735297</v>
      </c>
    </row>
    <row r="182" spans="1:12" ht="12.75">
      <c r="A182" s="35"/>
      <c r="B182" s="36" t="s">
        <v>369</v>
      </c>
      <c r="C182" s="37"/>
      <c r="D182" s="20">
        <f>SUM(D176:D181)</f>
        <v>1523845560</v>
      </c>
      <c r="E182" s="20">
        <f>SUM(E176:E181)</f>
        <v>1615228678</v>
      </c>
      <c r="F182" s="20">
        <f>SUM(F176:F181)</f>
        <v>1258311272</v>
      </c>
      <c r="G182" s="74">
        <f t="shared" si="24"/>
        <v>0.8257472443598549</v>
      </c>
      <c r="H182" s="75">
        <f t="shared" si="25"/>
        <v>0.7790297987762697</v>
      </c>
      <c r="I182" s="38">
        <f>SUM(I176:I181)</f>
        <v>0</v>
      </c>
      <c r="J182" s="39">
        <f>SUM(J176:J181)</f>
        <v>356917406</v>
      </c>
      <c r="K182" s="77">
        <f t="shared" si="26"/>
        <v>0</v>
      </c>
      <c r="L182" s="77">
        <f t="shared" si="27"/>
        <v>0.22097020122373037</v>
      </c>
    </row>
    <row r="183" spans="1:12" ht="12.75">
      <c r="A183" s="43"/>
      <c r="B183" s="44" t="s">
        <v>370</v>
      </c>
      <c r="C183" s="45"/>
      <c r="D183" s="46">
        <f>SUM(D111,D113:D119,D121:D128,D130:D135,D137:D141,D143:D146,D148:D153,D155:D160,D162:D168,D170:D174,D176:D181)</f>
        <v>59559850527</v>
      </c>
      <c r="E183" s="46">
        <f>SUM(E111,E113:E119,E121:E128,E130:E135,E137:E141,E143:E146,E148:E153,E155:E160,E162:E168,E170:E174,E176:E181)</f>
        <v>61117795537</v>
      </c>
      <c r="F183" s="46">
        <f>SUM(F111,F113:F119,F121:F128,F130:F135,F137:F141,F143:F146,F148:F153,F155:F160,F162:F168,F170:F174,F176:F181)</f>
        <v>56444715316</v>
      </c>
      <c r="G183" s="92">
        <f t="shared" si="24"/>
        <v>0.9476973970982713</v>
      </c>
      <c r="H183" s="93">
        <f t="shared" si="25"/>
        <v>0.9235397779003502</v>
      </c>
      <c r="I183" s="38">
        <f>SUM(I111,I113:I119,I121:I128,I130:I135,I137:I141,I143:I146,I148:I153,I155:I160,I162:I168,I170:I174,I176:I181)</f>
        <v>-465103901</v>
      </c>
      <c r="J183" s="39">
        <f>SUM(J111,J113:J119,J121:J128,J130:J135,J137:J141,J143:J146,J148:J153,J155:J160,J162:J168,J170:J174,J176:J181)</f>
        <v>5138184122</v>
      </c>
      <c r="K183" s="98">
        <f t="shared" si="26"/>
        <v>-0.0076099587184624735</v>
      </c>
      <c r="L183" s="98">
        <f t="shared" si="27"/>
        <v>0.08407018081811218</v>
      </c>
    </row>
    <row r="184" spans="1:12" ht="12.75">
      <c r="A184" s="25"/>
      <c r="B184" s="10"/>
      <c r="C184" s="9"/>
      <c r="D184" s="40"/>
      <c r="E184" s="40"/>
      <c r="F184" s="40"/>
      <c r="G184" s="72"/>
      <c r="H184" s="73"/>
      <c r="I184" s="41"/>
      <c r="J184" s="42"/>
      <c r="K184" s="97"/>
      <c r="L184" s="97"/>
    </row>
    <row r="185" spans="1:12" ht="12.75">
      <c r="A185" s="25"/>
      <c r="B185" s="28" t="s">
        <v>371</v>
      </c>
      <c r="C185" s="8"/>
      <c r="D185" s="40"/>
      <c r="E185" s="40"/>
      <c r="F185" s="40"/>
      <c r="G185" s="72"/>
      <c r="H185" s="73"/>
      <c r="I185" s="41"/>
      <c r="J185" s="42"/>
      <c r="K185" s="97"/>
      <c r="L185" s="97"/>
    </row>
    <row r="186" spans="1:12" ht="12.75">
      <c r="A186" s="31" t="s">
        <v>61</v>
      </c>
      <c r="B186" s="32" t="s">
        <v>372</v>
      </c>
      <c r="C186" s="12" t="s">
        <v>373</v>
      </c>
      <c r="D186" s="13">
        <v>336356929</v>
      </c>
      <c r="E186" s="13">
        <v>356736993</v>
      </c>
      <c r="F186" s="13">
        <v>253447413</v>
      </c>
      <c r="G186" s="72">
        <f aca="true" t="shared" si="28" ref="G186:G221">IF($D186=0,0,$F186/$D186)</f>
        <v>0.7535073344661201</v>
      </c>
      <c r="H186" s="73">
        <f aca="true" t="shared" si="29" ref="H186:H221">IF($E186=0,0,$F186/$E186)</f>
        <v>0.7104601372249612</v>
      </c>
      <c r="I186" s="33">
        <v>0</v>
      </c>
      <c r="J186" s="34">
        <v>103289580</v>
      </c>
      <c r="K186" s="97">
        <f aca="true" t="shared" si="30" ref="K186:K221">IF($E186=0,0,$I186/$E186)</f>
        <v>0</v>
      </c>
      <c r="L186" s="97">
        <f aca="true" t="shared" si="31" ref="L186:L221">IF($E186=0,0,$J186/$E186)</f>
        <v>0.28953986277503885</v>
      </c>
    </row>
    <row r="187" spans="1:12" ht="12.75">
      <c r="A187" s="31" t="s">
        <v>61</v>
      </c>
      <c r="B187" s="32" t="s">
        <v>374</v>
      </c>
      <c r="C187" s="12" t="s">
        <v>375</v>
      </c>
      <c r="D187" s="13">
        <v>330126220</v>
      </c>
      <c r="E187" s="13">
        <v>413184338</v>
      </c>
      <c r="F187" s="13">
        <v>258617452</v>
      </c>
      <c r="G187" s="72">
        <f t="shared" si="28"/>
        <v>0.7833896138270993</v>
      </c>
      <c r="H187" s="73">
        <f t="shared" si="29"/>
        <v>0.6259130083483464</v>
      </c>
      <c r="I187" s="33">
        <v>0</v>
      </c>
      <c r="J187" s="34">
        <v>154566886</v>
      </c>
      <c r="K187" s="97">
        <f t="shared" si="30"/>
        <v>0</v>
      </c>
      <c r="L187" s="97">
        <f t="shared" si="31"/>
        <v>0.37408699165165354</v>
      </c>
    </row>
    <row r="188" spans="1:12" ht="12.75">
      <c r="A188" s="31" t="s">
        <v>61</v>
      </c>
      <c r="B188" s="32" t="s">
        <v>376</v>
      </c>
      <c r="C188" s="12" t="s">
        <v>377</v>
      </c>
      <c r="D188" s="13">
        <v>1021943319</v>
      </c>
      <c r="E188" s="13">
        <v>1095686197</v>
      </c>
      <c r="F188" s="13">
        <v>819988583</v>
      </c>
      <c r="G188" s="72">
        <f t="shared" si="28"/>
        <v>0.8023816661401355</v>
      </c>
      <c r="H188" s="73">
        <f t="shared" si="29"/>
        <v>0.7483790388572359</v>
      </c>
      <c r="I188" s="33">
        <v>0</v>
      </c>
      <c r="J188" s="34">
        <v>275697614</v>
      </c>
      <c r="K188" s="97">
        <f t="shared" si="30"/>
        <v>0</v>
      </c>
      <c r="L188" s="97">
        <f t="shared" si="31"/>
        <v>0.2516209611427641</v>
      </c>
    </row>
    <row r="189" spans="1:12" ht="12.75">
      <c r="A189" s="31" t="s">
        <v>61</v>
      </c>
      <c r="B189" s="32" t="s">
        <v>378</v>
      </c>
      <c r="C189" s="12" t="s">
        <v>379</v>
      </c>
      <c r="D189" s="13">
        <v>499997281</v>
      </c>
      <c r="E189" s="13">
        <v>501456161</v>
      </c>
      <c r="F189" s="13">
        <v>315045311</v>
      </c>
      <c r="G189" s="72">
        <f t="shared" si="28"/>
        <v>0.6300940484514355</v>
      </c>
      <c r="H189" s="73">
        <f t="shared" si="29"/>
        <v>0.628260923889616</v>
      </c>
      <c r="I189" s="33">
        <v>0</v>
      </c>
      <c r="J189" s="34">
        <v>186410850</v>
      </c>
      <c r="K189" s="97">
        <f t="shared" si="30"/>
        <v>0</v>
      </c>
      <c r="L189" s="97">
        <f t="shared" si="31"/>
        <v>0.37173907611038404</v>
      </c>
    </row>
    <row r="190" spans="1:12" ht="12.75">
      <c r="A190" s="31" t="s">
        <v>61</v>
      </c>
      <c r="B190" s="32" t="s">
        <v>380</v>
      </c>
      <c r="C190" s="12" t="s">
        <v>381</v>
      </c>
      <c r="D190" s="13">
        <v>182295615</v>
      </c>
      <c r="E190" s="13">
        <v>182295615</v>
      </c>
      <c r="F190" s="13">
        <v>110514203</v>
      </c>
      <c r="G190" s="72">
        <f t="shared" si="28"/>
        <v>0.6062362114415094</v>
      </c>
      <c r="H190" s="73">
        <f t="shared" si="29"/>
        <v>0.6062362114415094</v>
      </c>
      <c r="I190" s="33">
        <v>0</v>
      </c>
      <c r="J190" s="34">
        <v>71781412</v>
      </c>
      <c r="K190" s="97">
        <f t="shared" si="30"/>
        <v>0</v>
      </c>
      <c r="L190" s="97">
        <f t="shared" si="31"/>
        <v>0.39376378855849054</v>
      </c>
    </row>
    <row r="191" spans="1:12" ht="12.75">
      <c r="A191" s="31" t="s">
        <v>50</v>
      </c>
      <c r="B191" s="32" t="s">
        <v>382</v>
      </c>
      <c r="C191" s="12" t="s">
        <v>383</v>
      </c>
      <c r="D191" s="13">
        <v>1569241745</v>
      </c>
      <c r="E191" s="13">
        <v>1477113349</v>
      </c>
      <c r="F191" s="13">
        <v>495492400</v>
      </c>
      <c r="G191" s="72">
        <f t="shared" si="28"/>
        <v>0.3157527522950264</v>
      </c>
      <c r="H191" s="73">
        <f t="shared" si="29"/>
        <v>0.3354464302522528</v>
      </c>
      <c r="I191" s="33">
        <v>0</v>
      </c>
      <c r="J191" s="34">
        <v>981620949</v>
      </c>
      <c r="K191" s="97">
        <f t="shared" si="30"/>
        <v>0</v>
      </c>
      <c r="L191" s="97">
        <f t="shared" si="31"/>
        <v>0.6645535697477473</v>
      </c>
    </row>
    <row r="192" spans="1:12" ht="12.75">
      <c r="A192" s="35"/>
      <c r="B192" s="36" t="s">
        <v>384</v>
      </c>
      <c r="C192" s="37"/>
      <c r="D192" s="20">
        <f>SUM(D186:D191)</f>
        <v>3939961109</v>
      </c>
      <c r="E192" s="20">
        <f>SUM(E186:E191)</f>
        <v>4026472653</v>
      </c>
      <c r="F192" s="20">
        <f>SUM(F186:F191)</f>
        <v>2253105362</v>
      </c>
      <c r="G192" s="74">
        <f t="shared" si="28"/>
        <v>0.5718597975125342</v>
      </c>
      <c r="H192" s="75">
        <f t="shared" si="29"/>
        <v>0.5595729950683462</v>
      </c>
      <c r="I192" s="38">
        <f>SUM(I186:I191)</f>
        <v>0</v>
      </c>
      <c r="J192" s="39">
        <f>SUM(J186:J191)</f>
        <v>1773367291</v>
      </c>
      <c r="K192" s="77">
        <f t="shared" si="30"/>
        <v>0</v>
      </c>
      <c r="L192" s="77">
        <f t="shared" si="31"/>
        <v>0.44042700493165376</v>
      </c>
    </row>
    <row r="193" spans="1:12" ht="12.75">
      <c r="A193" s="31" t="s">
        <v>61</v>
      </c>
      <c r="B193" s="32" t="s">
        <v>385</v>
      </c>
      <c r="C193" s="12" t="s">
        <v>386</v>
      </c>
      <c r="D193" s="13">
        <v>225113668</v>
      </c>
      <c r="E193" s="13">
        <v>253625872</v>
      </c>
      <c r="F193" s="13">
        <v>256870839</v>
      </c>
      <c r="G193" s="72">
        <f t="shared" si="28"/>
        <v>1.1410717140462567</v>
      </c>
      <c r="H193" s="73">
        <f t="shared" si="29"/>
        <v>1.012794305937369</v>
      </c>
      <c r="I193" s="33">
        <v>-3244967</v>
      </c>
      <c r="J193" s="34">
        <v>0</v>
      </c>
      <c r="K193" s="97">
        <f t="shared" si="30"/>
        <v>-0.012794305937369039</v>
      </c>
      <c r="L193" s="97">
        <f t="shared" si="31"/>
        <v>0</v>
      </c>
    </row>
    <row r="194" spans="1:12" ht="12.75">
      <c r="A194" s="31" t="s">
        <v>61</v>
      </c>
      <c r="B194" s="32" t="s">
        <v>387</v>
      </c>
      <c r="C194" s="12" t="s">
        <v>388</v>
      </c>
      <c r="D194" s="13">
        <v>104950697</v>
      </c>
      <c r="E194" s="13">
        <v>105205961</v>
      </c>
      <c r="F194" s="13">
        <v>93751624</v>
      </c>
      <c r="G194" s="72">
        <f t="shared" si="28"/>
        <v>0.8932920569360296</v>
      </c>
      <c r="H194" s="73">
        <f t="shared" si="29"/>
        <v>0.8911246388405691</v>
      </c>
      <c r="I194" s="33">
        <v>0</v>
      </c>
      <c r="J194" s="34">
        <v>11454337</v>
      </c>
      <c r="K194" s="97">
        <f t="shared" si="30"/>
        <v>0</v>
      </c>
      <c r="L194" s="97">
        <f t="shared" si="31"/>
        <v>0.10887536115943088</v>
      </c>
    </row>
    <row r="195" spans="1:12" ht="12.75">
      <c r="A195" s="31" t="s">
        <v>61</v>
      </c>
      <c r="B195" s="32" t="s">
        <v>389</v>
      </c>
      <c r="C195" s="12" t="s">
        <v>390</v>
      </c>
      <c r="D195" s="13">
        <v>883649776</v>
      </c>
      <c r="E195" s="13">
        <v>899829945</v>
      </c>
      <c r="F195" s="13">
        <v>720898166</v>
      </c>
      <c r="G195" s="72">
        <f t="shared" si="28"/>
        <v>0.8158188748298851</v>
      </c>
      <c r="H195" s="73">
        <f t="shared" si="29"/>
        <v>0.8011493393899</v>
      </c>
      <c r="I195" s="33">
        <v>0</v>
      </c>
      <c r="J195" s="34">
        <v>178931779</v>
      </c>
      <c r="K195" s="97">
        <f t="shared" si="30"/>
        <v>0</v>
      </c>
      <c r="L195" s="97">
        <f t="shared" si="31"/>
        <v>0.19885066061010007</v>
      </c>
    </row>
    <row r="196" spans="1:12" ht="12.75">
      <c r="A196" s="31" t="s">
        <v>61</v>
      </c>
      <c r="B196" s="32" t="s">
        <v>391</v>
      </c>
      <c r="C196" s="12" t="s">
        <v>392</v>
      </c>
      <c r="D196" s="13">
        <v>897210000</v>
      </c>
      <c r="E196" s="13">
        <v>956521000</v>
      </c>
      <c r="F196" s="13">
        <v>769465145</v>
      </c>
      <c r="G196" s="72">
        <f t="shared" si="28"/>
        <v>0.8576198938932914</v>
      </c>
      <c r="H196" s="73">
        <f t="shared" si="29"/>
        <v>0.8044414550229425</v>
      </c>
      <c r="I196" s="33">
        <v>0</v>
      </c>
      <c r="J196" s="34">
        <v>187055855</v>
      </c>
      <c r="K196" s="97">
        <f t="shared" si="30"/>
        <v>0</v>
      </c>
      <c r="L196" s="97">
        <f t="shared" si="31"/>
        <v>0.1955585449770575</v>
      </c>
    </row>
    <row r="197" spans="1:12" ht="12.75">
      <c r="A197" s="31" t="s">
        <v>50</v>
      </c>
      <c r="B197" s="32" t="s">
        <v>393</v>
      </c>
      <c r="C197" s="12" t="s">
        <v>394</v>
      </c>
      <c r="D197" s="13">
        <v>1505047219</v>
      </c>
      <c r="E197" s="13">
        <v>1442805565</v>
      </c>
      <c r="F197" s="13">
        <v>1149276098</v>
      </c>
      <c r="G197" s="72">
        <f t="shared" si="28"/>
        <v>0.7636146451030384</v>
      </c>
      <c r="H197" s="73">
        <f t="shared" si="29"/>
        <v>0.7965564632404228</v>
      </c>
      <c r="I197" s="33">
        <v>0</v>
      </c>
      <c r="J197" s="34">
        <v>293529467</v>
      </c>
      <c r="K197" s="97">
        <f t="shared" si="30"/>
        <v>0</v>
      </c>
      <c r="L197" s="97">
        <f t="shared" si="31"/>
        <v>0.20344353675957716</v>
      </c>
    </row>
    <row r="198" spans="1:12" ht="12.75">
      <c r="A198" s="35"/>
      <c r="B198" s="36" t="s">
        <v>395</v>
      </c>
      <c r="C198" s="37"/>
      <c r="D198" s="20">
        <f>SUM(D193:D197)</f>
        <v>3615971360</v>
      </c>
      <c r="E198" s="20">
        <f>SUM(E193:E197)</f>
        <v>3657988343</v>
      </c>
      <c r="F198" s="20">
        <f>SUM(F193:F197)</f>
        <v>2990261872</v>
      </c>
      <c r="G198" s="74">
        <f t="shared" si="28"/>
        <v>0.8269595011394116</v>
      </c>
      <c r="H198" s="75">
        <f t="shared" si="29"/>
        <v>0.8174607438873405</v>
      </c>
      <c r="I198" s="38">
        <f>SUM(I193:I197)</f>
        <v>-3244967</v>
      </c>
      <c r="J198" s="39">
        <f>SUM(J193:J197)</f>
        <v>670971438</v>
      </c>
      <c r="K198" s="77">
        <f t="shared" si="30"/>
        <v>-0.0008870905797744365</v>
      </c>
      <c r="L198" s="77">
        <f t="shared" si="31"/>
        <v>0.18342634669243396</v>
      </c>
    </row>
    <row r="199" spans="1:12" ht="12.75">
      <c r="A199" s="31" t="s">
        <v>61</v>
      </c>
      <c r="B199" s="32" t="s">
        <v>396</v>
      </c>
      <c r="C199" s="12" t="s">
        <v>397</v>
      </c>
      <c r="D199" s="13">
        <v>206365911</v>
      </c>
      <c r="E199" s="13">
        <v>223152085</v>
      </c>
      <c r="F199" s="13">
        <v>172317078</v>
      </c>
      <c r="G199" s="72">
        <f t="shared" si="28"/>
        <v>0.8350074736907492</v>
      </c>
      <c r="H199" s="73">
        <f t="shared" si="29"/>
        <v>0.7721956888729048</v>
      </c>
      <c r="I199" s="33">
        <v>0</v>
      </c>
      <c r="J199" s="34">
        <v>50835007</v>
      </c>
      <c r="K199" s="97">
        <f t="shared" si="30"/>
        <v>0</v>
      </c>
      <c r="L199" s="97">
        <f t="shared" si="31"/>
        <v>0.22780431112709523</v>
      </c>
    </row>
    <row r="200" spans="1:12" ht="12.75">
      <c r="A200" s="31" t="s">
        <v>61</v>
      </c>
      <c r="B200" s="32" t="s">
        <v>398</v>
      </c>
      <c r="C200" s="12" t="s">
        <v>399</v>
      </c>
      <c r="D200" s="13">
        <v>164115842</v>
      </c>
      <c r="E200" s="13">
        <v>182430875</v>
      </c>
      <c r="F200" s="13">
        <v>99424035</v>
      </c>
      <c r="G200" s="72">
        <f t="shared" si="28"/>
        <v>0.6058161953676598</v>
      </c>
      <c r="H200" s="73">
        <f t="shared" si="29"/>
        <v>0.5449956593147952</v>
      </c>
      <c r="I200" s="33">
        <v>0</v>
      </c>
      <c r="J200" s="34">
        <v>83006840</v>
      </c>
      <c r="K200" s="97">
        <f t="shared" si="30"/>
        <v>0</v>
      </c>
      <c r="L200" s="97">
        <f t="shared" si="31"/>
        <v>0.45500434068520473</v>
      </c>
    </row>
    <row r="201" spans="1:12" ht="12.75">
      <c r="A201" s="31" t="s">
        <v>61</v>
      </c>
      <c r="B201" s="32" t="s">
        <v>400</v>
      </c>
      <c r="C201" s="12" t="s">
        <v>401</v>
      </c>
      <c r="D201" s="13">
        <v>160106274</v>
      </c>
      <c r="E201" s="13">
        <v>167040155</v>
      </c>
      <c r="F201" s="13">
        <v>141548974</v>
      </c>
      <c r="G201" s="72">
        <f t="shared" si="28"/>
        <v>0.8840938613061472</v>
      </c>
      <c r="H201" s="73">
        <f t="shared" si="29"/>
        <v>0.847394891366091</v>
      </c>
      <c r="I201" s="33">
        <v>0</v>
      </c>
      <c r="J201" s="34">
        <v>25491181</v>
      </c>
      <c r="K201" s="97">
        <f t="shared" si="30"/>
        <v>0</v>
      </c>
      <c r="L201" s="97">
        <f t="shared" si="31"/>
        <v>0.15260510863390903</v>
      </c>
    </row>
    <row r="202" spans="1:12" ht="12.75">
      <c r="A202" s="31" t="s">
        <v>61</v>
      </c>
      <c r="B202" s="32" t="s">
        <v>402</v>
      </c>
      <c r="C202" s="12" t="s">
        <v>403</v>
      </c>
      <c r="D202" s="13">
        <v>2664460001</v>
      </c>
      <c r="E202" s="13">
        <v>2900604000</v>
      </c>
      <c r="F202" s="13">
        <v>2700070492</v>
      </c>
      <c r="G202" s="72">
        <f t="shared" si="28"/>
        <v>1.0133649936522353</v>
      </c>
      <c r="H202" s="73">
        <f t="shared" si="29"/>
        <v>0.9308649136524668</v>
      </c>
      <c r="I202" s="33">
        <v>0</v>
      </c>
      <c r="J202" s="34">
        <v>200533508</v>
      </c>
      <c r="K202" s="97">
        <f t="shared" si="30"/>
        <v>0</v>
      </c>
      <c r="L202" s="97">
        <f t="shared" si="31"/>
        <v>0.06913508634753314</v>
      </c>
    </row>
    <row r="203" spans="1:12" ht="12.75">
      <c r="A203" s="31" t="s">
        <v>61</v>
      </c>
      <c r="B203" s="32" t="s">
        <v>404</v>
      </c>
      <c r="C203" s="12" t="s">
        <v>405</v>
      </c>
      <c r="D203" s="13">
        <v>348994157</v>
      </c>
      <c r="E203" s="13">
        <v>354552755</v>
      </c>
      <c r="F203" s="13">
        <v>183904888</v>
      </c>
      <c r="G203" s="72">
        <f t="shared" si="28"/>
        <v>0.5269569255281257</v>
      </c>
      <c r="H203" s="73">
        <f t="shared" si="29"/>
        <v>0.5186954138884071</v>
      </c>
      <c r="I203" s="33">
        <v>0</v>
      </c>
      <c r="J203" s="34">
        <v>170647867</v>
      </c>
      <c r="K203" s="97">
        <f t="shared" si="30"/>
        <v>0</v>
      </c>
      <c r="L203" s="97">
        <f t="shared" si="31"/>
        <v>0.4813045861115929</v>
      </c>
    </row>
    <row r="204" spans="1:12" ht="12.75">
      <c r="A204" s="31" t="s">
        <v>50</v>
      </c>
      <c r="B204" s="32" t="s">
        <v>406</v>
      </c>
      <c r="C204" s="12" t="s">
        <v>407</v>
      </c>
      <c r="D204" s="13">
        <v>949213000</v>
      </c>
      <c r="E204" s="13">
        <v>1177092548</v>
      </c>
      <c r="F204" s="13">
        <v>899526734</v>
      </c>
      <c r="G204" s="72">
        <f t="shared" si="28"/>
        <v>0.9476553039201949</v>
      </c>
      <c r="H204" s="73">
        <f t="shared" si="29"/>
        <v>0.7641937208152303</v>
      </c>
      <c r="I204" s="33">
        <v>0</v>
      </c>
      <c r="J204" s="34">
        <v>277565814</v>
      </c>
      <c r="K204" s="97">
        <f t="shared" si="30"/>
        <v>0</v>
      </c>
      <c r="L204" s="97">
        <f t="shared" si="31"/>
        <v>0.23580627918476976</v>
      </c>
    </row>
    <row r="205" spans="1:12" ht="12.75">
      <c r="A205" s="35"/>
      <c r="B205" s="36" t="s">
        <v>408</v>
      </c>
      <c r="C205" s="37"/>
      <c r="D205" s="20">
        <f>SUM(D199:D204)</f>
        <v>4493255185</v>
      </c>
      <c r="E205" s="20">
        <f>SUM(E199:E204)</f>
        <v>5004872418</v>
      </c>
      <c r="F205" s="20">
        <f>SUM(F199:F204)</f>
        <v>4196792201</v>
      </c>
      <c r="G205" s="74">
        <f t="shared" si="28"/>
        <v>0.934020443577366</v>
      </c>
      <c r="H205" s="75">
        <f t="shared" si="29"/>
        <v>0.8385412954596518</v>
      </c>
      <c r="I205" s="38">
        <f>SUM(I199:I204)</f>
        <v>0</v>
      </c>
      <c r="J205" s="39">
        <f>SUM(J199:J204)</f>
        <v>808080217</v>
      </c>
      <c r="K205" s="77">
        <f t="shared" si="30"/>
        <v>0</v>
      </c>
      <c r="L205" s="77">
        <f t="shared" si="31"/>
        <v>0.1614587045403482</v>
      </c>
    </row>
    <row r="206" spans="1:12" ht="12.75">
      <c r="A206" s="31" t="s">
        <v>61</v>
      </c>
      <c r="B206" s="32" t="s">
        <v>409</v>
      </c>
      <c r="C206" s="12" t="s">
        <v>410</v>
      </c>
      <c r="D206" s="13">
        <v>410646018</v>
      </c>
      <c r="E206" s="13">
        <v>366315403</v>
      </c>
      <c r="F206" s="13">
        <v>224463163</v>
      </c>
      <c r="G206" s="72">
        <f t="shared" si="28"/>
        <v>0.5466098614403221</v>
      </c>
      <c r="H206" s="73">
        <f t="shared" si="29"/>
        <v>0.6127592811050864</v>
      </c>
      <c r="I206" s="33">
        <v>0</v>
      </c>
      <c r="J206" s="34">
        <v>141852240</v>
      </c>
      <c r="K206" s="97">
        <f t="shared" si="30"/>
        <v>0</v>
      </c>
      <c r="L206" s="97">
        <f t="shared" si="31"/>
        <v>0.3872407188949136</v>
      </c>
    </row>
    <row r="207" spans="1:12" ht="12.75">
      <c r="A207" s="31" t="s">
        <v>61</v>
      </c>
      <c r="B207" s="32" t="s">
        <v>411</v>
      </c>
      <c r="C207" s="12" t="s">
        <v>412</v>
      </c>
      <c r="D207" s="13">
        <v>461868992</v>
      </c>
      <c r="E207" s="13">
        <v>461868992</v>
      </c>
      <c r="F207" s="13">
        <v>42090745</v>
      </c>
      <c r="G207" s="72">
        <f t="shared" si="28"/>
        <v>0.09113135051075262</v>
      </c>
      <c r="H207" s="73">
        <f t="shared" si="29"/>
        <v>0.09113135051075262</v>
      </c>
      <c r="I207" s="33">
        <v>0</v>
      </c>
      <c r="J207" s="34">
        <v>419778247</v>
      </c>
      <c r="K207" s="97">
        <f t="shared" si="30"/>
        <v>0</v>
      </c>
      <c r="L207" s="97">
        <f t="shared" si="31"/>
        <v>0.9088686494892474</v>
      </c>
    </row>
    <row r="208" spans="1:12" ht="12.75">
      <c r="A208" s="31" t="s">
        <v>61</v>
      </c>
      <c r="B208" s="32" t="s">
        <v>413</v>
      </c>
      <c r="C208" s="12" t="s">
        <v>414</v>
      </c>
      <c r="D208" s="13">
        <v>150913475</v>
      </c>
      <c r="E208" s="13">
        <v>159584088</v>
      </c>
      <c r="F208" s="13">
        <v>152440266</v>
      </c>
      <c r="G208" s="72">
        <f t="shared" si="28"/>
        <v>1.0101169958481175</v>
      </c>
      <c r="H208" s="73">
        <f t="shared" si="29"/>
        <v>0.955234747464296</v>
      </c>
      <c r="I208" s="33">
        <v>0</v>
      </c>
      <c r="J208" s="34">
        <v>7143822</v>
      </c>
      <c r="K208" s="97">
        <f t="shared" si="30"/>
        <v>0</v>
      </c>
      <c r="L208" s="97">
        <f t="shared" si="31"/>
        <v>0.04476525253570394</v>
      </c>
    </row>
    <row r="209" spans="1:12" ht="12.75">
      <c r="A209" s="31" t="s">
        <v>61</v>
      </c>
      <c r="B209" s="32" t="s">
        <v>415</v>
      </c>
      <c r="C209" s="12" t="s">
        <v>416</v>
      </c>
      <c r="D209" s="13">
        <v>337550461</v>
      </c>
      <c r="E209" s="13">
        <v>359150906</v>
      </c>
      <c r="F209" s="13">
        <v>282645808</v>
      </c>
      <c r="G209" s="72">
        <f t="shared" si="28"/>
        <v>0.837343866047927</v>
      </c>
      <c r="H209" s="73">
        <f t="shared" si="29"/>
        <v>0.7869834191647563</v>
      </c>
      <c r="I209" s="33">
        <v>0</v>
      </c>
      <c r="J209" s="34">
        <v>76505098</v>
      </c>
      <c r="K209" s="97">
        <f t="shared" si="30"/>
        <v>0</v>
      </c>
      <c r="L209" s="97">
        <f t="shared" si="31"/>
        <v>0.21301658083524366</v>
      </c>
    </row>
    <row r="210" spans="1:12" ht="12.75">
      <c r="A210" s="31" t="s">
        <v>61</v>
      </c>
      <c r="B210" s="32" t="s">
        <v>417</v>
      </c>
      <c r="C210" s="12" t="s">
        <v>418</v>
      </c>
      <c r="D210" s="13">
        <v>328063800</v>
      </c>
      <c r="E210" s="13">
        <v>397633261</v>
      </c>
      <c r="F210" s="13">
        <v>236316777</v>
      </c>
      <c r="G210" s="72">
        <f t="shared" si="28"/>
        <v>0.7203378641593495</v>
      </c>
      <c r="H210" s="73">
        <f t="shared" si="29"/>
        <v>0.5943083745200077</v>
      </c>
      <c r="I210" s="33">
        <v>0</v>
      </c>
      <c r="J210" s="34">
        <v>161316484</v>
      </c>
      <c r="K210" s="97">
        <f t="shared" si="30"/>
        <v>0</v>
      </c>
      <c r="L210" s="97">
        <f t="shared" si="31"/>
        <v>0.4056916254799922</v>
      </c>
    </row>
    <row r="211" spans="1:12" ht="12.75">
      <c r="A211" s="31" t="s">
        <v>61</v>
      </c>
      <c r="B211" s="32" t="s">
        <v>419</v>
      </c>
      <c r="C211" s="12" t="s">
        <v>420</v>
      </c>
      <c r="D211" s="13">
        <v>1081413168</v>
      </c>
      <c r="E211" s="13">
        <v>1081413168</v>
      </c>
      <c r="F211" s="13">
        <v>766859312</v>
      </c>
      <c r="G211" s="72">
        <f t="shared" si="28"/>
        <v>0.7091270336741452</v>
      </c>
      <c r="H211" s="73">
        <f t="shared" si="29"/>
        <v>0.7091270336741452</v>
      </c>
      <c r="I211" s="33">
        <v>0</v>
      </c>
      <c r="J211" s="34">
        <v>314553856</v>
      </c>
      <c r="K211" s="97">
        <f t="shared" si="30"/>
        <v>0</v>
      </c>
      <c r="L211" s="97">
        <f t="shared" si="31"/>
        <v>0.29087296632585485</v>
      </c>
    </row>
    <row r="212" spans="1:12" ht="12.75">
      <c r="A212" s="31" t="s">
        <v>50</v>
      </c>
      <c r="B212" s="32" t="s">
        <v>421</v>
      </c>
      <c r="C212" s="12" t="s">
        <v>422</v>
      </c>
      <c r="D212" s="13">
        <v>125216108</v>
      </c>
      <c r="E212" s="13">
        <v>143534006</v>
      </c>
      <c r="F212" s="13">
        <v>111985547</v>
      </c>
      <c r="G212" s="72">
        <f t="shared" si="28"/>
        <v>0.8943381869048349</v>
      </c>
      <c r="H212" s="73">
        <f t="shared" si="29"/>
        <v>0.7802021982163586</v>
      </c>
      <c r="I212" s="33">
        <v>0</v>
      </c>
      <c r="J212" s="34">
        <v>31548459</v>
      </c>
      <c r="K212" s="97">
        <f t="shared" si="30"/>
        <v>0</v>
      </c>
      <c r="L212" s="97">
        <f t="shared" si="31"/>
        <v>0.21979780178364144</v>
      </c>
    </row>
    <row r="213" spans="1:12" ht="12.75">
      <c r="A213" s="35"/>
      <c r="B213" s="36" t="s">
        <v>423</v>
      </c>
      <c r="C213" s="37"/>
      <c r="D213" s="20">
        <f>SUM(D206:D212)</f>
        <v>2895672022</v>
      </c>
      <c r="E213" s="20">
        <f>SUM(E206:E212)</f>
        <v>2969499824</v>
      </c>
      <c r="F213" s="20">
        <f>SUM(F206:F212)</f>
        <v>1816801618</v>
      </c>
      <c r="G213" s="74">
        <f t="shared" si="28"/>
        <v>0.6274196815788414</v>
      </c>
      <c r="H213" s="75">
        <f t="shared" si="29"/>
        <v>0.6118207528811088</v>
      </c>
      <c r="I213" s="38">
        <f>SUM(I206:I212)</f>
        <v>0</v>
      </c>
      <c r="J213" s="39">
        <f>SUM(J206:J212)</f>
        <v>1152698206</v>
      </c>
      <c r="K213" s="77">
        <f t="shared" si="30"/>
        <v>0</v>
      </c>
      <c r="L213" s="77">
        <f t="shared" si="31"/>
        <v>0.38817924711889124</v>
      </c>
    </row>
    <row r="214" spans="1:12" ht="12.75">
      <c r="A214" s="31" t="s">
        <v>61</v>
      </c>
      <c r="B214" s="32" t="s">
        <v>424</v>
      </c>
      <c r="C214" s="12" t="s">
        <v>425</v>
      </c>
      <c r="D214" s="13">
        <v>250371363</v>
      </c>
      <c r="E214" s="13">
        <v>234819043</v>
      </c>
      <c r="F214" s="13">
        <v>208047884</v>
      </c>
      <c r="G214" s="72">
        <f t="shared" si="28"/>
        <v>0.8309571889817128</v>
      </c>
      <c r="H214" s="73">
        <f t="shared" si="29"/>
        <v>0.8859923852087244</v>
      </c>
      <c r="I214" s="33">
        <v>0</v>
      </c>
      <c r="J214" s="34">
        <v>26771159</v>
      </c>
      <c r="K214" s="97">
        <f t="shared" si="30"/>
        <v>0</v>
      </c>
      <c r="L214" s="97">
        <f t="shared" si="31"/>
        <v>0.11400761479127568</v>
      </c>
    </row>
    <row r="215" spans="1:12" ht="12.75">
      <c r="A215" s="31" t="s">
        <v>61</v>
      </c>
      <c r="B215" s="32" t="s">
        <v>426</v>
      </c>
      <c r="C215" s="12" t="s">
        <v>427</v>
      </c>
      <c r="D215" s="13">
        <v>368786837</v>
      </c>
      <c r="E215" s="13">
        <v>389170092</v>
      </c>
      <c r="F215" s="13">
        <v>326364364</v>
      </c>
      <c r="G215" s="72">
        <f t="shared" si="28"/>
        <v>0.8849674968198499</v>
      </c>
      <c r="H215" s="73">
        <f t="shared" si="29"/>
        <v>0.8386162521450903</v>
      </c>
      <c r="I215" s="33">
        <v>0</v>
      </c>
      <c r="J215" s="34">
        <v>62805728</v>
      </c>
      <c r="K215" s="97">
        <f t="shared" si="30"/>
        <v>0</v>
      </c>
      <c r="L215" s="97">
        <f t="shared" si="31"/>
        <v>0.16138374785490966</v>
      </c>
    </row>
    <row r="216" spans="1:12" ht="12.75">
      <c r="A216" s="31" t="s">
        <v>61</v>
      </c>
      <c r="B216" s="32" t="s">
        <v>428</v>
      </c>
      <c r="C216" s="12" t="s">
        <v>429</v>
      </c>
      <c r="D216" s="13">
        <v>347536838</v>
      </c>
      <c r="E216" s="13">
        <v>374487177</v>
      </c>
      <c r="F216" s="13">
        <v>268566986</v>
      </c>
      <c r="G216" s="72">
        <f t="shared" si="28"/>
        <v>0.7727727153919723</v>
      </c>
      <c r="H216" s="73">
        <f t="shared" si="29"/>
        <v>0.7171593648452214</v>
      </c>
      <c r="I216" s="33">
        <v>0</v>
      </c>
      <c r="J216" s="34">
        <v>105920191</v>
      </c>
      <c r="K216" s="97">
        <f t="shared" si="30"/>
        <v>0</v>
      </c>
      <c r="L216" s="97">
        <f t="shared" si="31"/>
        <v>0.2828406351547786</v>
      </c>
    </row>
    <row r="217" spans="1:12" ht="12.75">
      <c r="A217" s="31" t="s">
        <v>61</v>
      </c>
      <c r="B217" s="32" t="s">
        <v>430</v>
      </c>
      <c r="C217" s="12" t="s">
        <v>431</v>
      </c>
      <c r="D217" s="13">
        <v>111920747</v>
      </c>
      <c r="E217" s="13">
        <v>116267619</v>
      </c>
      <c r="F217" s="13">
        <v>117086417</v>
      </c>
      <c r="G217" s="72">
        <f t="shared" si="28"/>
        <v>1.0461547133883944</v>
      </c>
      <c r="H217" s="73">
        <f t="shared" si="29"/>
        <v>1.0070423563073052</v>
      </c>
      <c r="I217" s="33">
        <v>-818798</v>
      </c>
      <c r="J217" s="34">
        <v>0</v>
      </c>
      <c r="K217" s="97">
        <f t="shared" si="30"/>
        <v>-0.007042356307305132</v>
      </c>
      <c r="L217" s="97">
        <f t="shared" si="31"/>
        <v>0</v>
      </c>
    </row>
    <row r="218" spans="1:12" ht="12.75">
      <c r="A218" s="31" t="s">
        <v>61</v>
      </c>
      <c r="B218" s="32" t="s">
        <v>432</v>
      </c>
      <c r="C218" s="12" t="s">
        <v>433</v>
      </c>
      <c r="D218" s="13">
        <v>0</v>
      </c>
      <c r="E218" s="13">
        <v>402967487</v>
      </c>
      <c r="F218" s="13">
        <v>325535182</v>
      </c>
      <c r="G218" s="72">
        <f t="shared" si="28"/>
        <v>0</v>
      </c>
      <c r="H218" s="73">
        <f t="shared" si="29"/>
        <v>0.8078447827727601</v>
      </c>
      <c r="I218" s="33">
        <v>0</v>
      </c>
      <c r="J218" s="34">
        <v>77432305</v>
      </c>
      <c r="K218" s="97">
        <f t="shared" si="30"/>
        <v>0</v>
      </c>
      <c r="L218" s="97">
        <f t="shared" si="31"/>
        <v>0.19215521722723997</v>
      </c>
    </row>
    <row r="219" spans="1:12" ht="12.75">
      <c r="A219" s="31" t="s">
        <v>50</v>
      </c>
      <c r="B219" s="32" t="s">
        <v>434</v>
      </c>
      <c r="C219" s="12" t="s">
        <v>435</v>
      </c>
      <c r="D219" s="13">
        <v>1696900088</v>
      </c>
      <c r="E219" s="13">
        <v>1502782806</v>
      </c>
      <c r="F219" s="13">
        <v>842404586</v>
      </c>
      <c r="G219" s="72">
        <f t="shared" si="28"/>
        <v>0.4964373518259845</v>
      </c>
      <c r="H219" s="73">
        <f t="shared" si="29"/>
        <v>0.5605630984308719</v>
      </c>
      <c r="I219" s="33">
        <v>0</v>
      </c>
      <c r="J219" s="34">
        <v>660378220</v>
      </c>
      <c r="K219" s="97">
        <f t="shared" si="30"/>
        <v>0</v>
      </c>
      <c r="L219" s="97">
        <f t="shared" si="31"/>
        <v>0.439436901569128</v>
      </c>
    </row>
    <row r="220" spans="1:12" ht="12.75">
      <c r="A220" s="35"/>
      <c r="B220" s="36" t="s">
        <v>436</v>
      </c>
      <c r="C220" s="37"/>
      <c r="D220" s="20">
        <f>SUM(D214:D219)</f>
        <v>2775515873</v>
      </c>
      <c r="E220" s="20">
        <f>SUM(E214:E219)</f>
        <v>3020494224</v>
      </c>
      <c r="F220" s="20">
        <f>SUM(F214:F219)</f>
        <v>2088005419</v>
      </c>
      <c r="G220" s="74">
        <f t="shared" si="28"/>
        <v>0.7522945335358924</v>
      </c>
      <c r="H220" s="75">
        <f t="shared" si="29"/>
        <v>0.6912793947458316</v>
      </c>
      <c r="I220" s="38">
        <f>SUM(I214:I219)</f>
        <v>-818798</v>
      </c>
      <c r="J220" s="39">
        <f>SUM(J214:J219)</f>
        <v>933307603</v>
      </c>
      <c r="K220" s="77">
        <f t="shared" si="30"/>
        <v>-0.0002710808030997248</v>
      </c>
      <c r="L220" s="77">
        <f t="shared" si="31"/>
        <v>0.30899168605726823</v>
      </c>
    </row>
    <row r="221" spans="1:12" ht="12.75">
      <c r="A221" s="43"/>
      <c r="B221" s="44" t="s">
        <v>437</v>
      </c>
      <c r="C221" s="45"/>
      <c r="D221" s="46">
        <f>SUM(D186:D191,D193:D197,D199:D204,D206:D212,D214:D219)</f>
        <v>17720375549</v>
      </c>
      <c r="E221" s="46">
        <f>SUM(E186:E191,E193:E197,E199:E204,E206:E212,E214:E219)</f>
        <v>18679327462</v>
      </c>
      <c r="F221" s="46">
        <f>SUM(F186:F191,F193:F197,F199:F204,F206:F212,F214:F219)</f>
        <v>13344966472</v>
      </c>
      <c r="G221" s="92">
        <f t="shared" si="28"/>
        <v>0.753085984836991</v>
      </c>
      <c r="H221" s="93">
        <f t="shared" si="29"/>
        <v>0.7144243548997213</v>
      </c>
      <c r="I221" s="38">
        <f>SUM(I186:I191,I193:I197,I199:I204,I206:I212,I214:I219)</f>
        <v>-4063765</v>
      </c>
      <c r="J221" s="39">
        <f>SUM(J186:J191,J193:J197,J199:J204,J206:J212,J214:J219)</f>
        <v>5338424755</v>
      </c>
      <c r="K221" s="98">
        <f t="shared" si="30"/>
        <v>-0.00021755413883433743</v>
      </c>
      <c r="L221" s="98">
        <f t="shared" si="31"/>
        <v>0.28579319923911295</v>
      </c>
    </row>
    <row r="222" spans="1:12" ht="12.75">
      <c r="A222" s="25"/>
      <c r="B222" s="10"/>
      <c r="C222" s="9"/>
      <c r="D222" s="40"/>
      <c r="E222" s="40"/>
      <c r="F222" s="40"/>
      <c r="G222" s="72"/>
      <c r="H222" s="73"/>
      <c r="I222" s="41"/>
      <c r="J222" s="42"/>
      <c r="K222" s="97"/>
      <c r="L222" s="97"/>
    </row>
    <row r="223" spans="1:12" ht="12.75">
      <c r="A223" s="25"/>
      <c r="B223" s="28" t="s">
        <v>438</v>
      </c>
      <c r="C223" s="8"/>
      <c r="D223" s="40"/>
      <c r="E223" s="40"/>
      <c r="F223" s="40"/>
      <c r="G223" s="72"/>
      <c r="H223" s="73"/>
      <c r="I223" s="41"/>
      <c r="J223" s="42"/>
      <c r="K223" s="97"/>
      <c r="L223" s="97"/>
    </row>
    <row r="224" spans="1:12" ht="12.75">
      <c r="A224" s="31" t="s">
        <v>61</v>
      </c>
      <c r="B224" s="32" t="s">
        <v>439</v>
      </c>
      <c r="C224" s="12" t="s">
        <v>440</v>
      </c>
      <c r="D224" s="13">
        <v>482664884</v>
      </c>
      <c r="E224" s="13">
        <v>534444781</v>
      </c>
      <c r="F224" s="13">
        <v>319592484</v>
      </c>
      <c r="G224" s="72">
        <f aca="true" t="shared" si="32" ref="G224:G248">IF($D224=0,0,$F224/$D224)</f>
        <v>0.6621415698433119</v>
      </c>
      <c r="H224" s="73">
        <f aca="true" t="shared" si="33" ref="H224:H248">IF($E224=0,0,$F224/$E224)</f>
        <v>0.5979897182305911</v>
      </c>
      <c r="I224" s="33">
        <v>0</v>
      </c>
      <c r="J224" s="34">
        <v>214852297</v>
      </c>
      <c r="K224" s="97">
        <f aca="true" t="shared" si="34" ref="K224:K248">IF($E224=0,0,$I224/$E224)</f>
        <v>0</v>
      </c>
      <c r="L224" s="97">
        <f aca="true" t="shared" si="35" ref="L224:L248">IF($E224=0,0,$J224/$E224)</f>
        <v>0.40201028176940884</v>
      </c>
    </row>
    <row r="225" spans="1:12" ht="12.75">
      <c r="A225" s="31" t="s">
        <v>61</v>
      </c>
      <c r="B225" s="32" t="s">
        <v>441</v>
      </c>
      <c r="C225" s="12" t="s">
        <v>442</v>
      </c>
      <c r="D225" s="13">
        <v>649629118</v>
      </c>
      <c r="E225" s="13">
        <v>749928982</v>
      </c>
      <c r="F225" s="13">
        <v>433110833</v>
      </c>
      <c r="G225" s="72">
        <f t="shared" si="32"/>
        <v>0.6667047719988438</v>
      </c>
      <c r="H225" s="73">
        <f t="shared" si="33"/>
        <v>0.5775357979163952</v>
      </c>
      <c r="I225" s="33">
        <v>0</v>
      </c>
      <c r="J225" s="34">
        <v>316818149</v>
      </c>
      <c r="K225" s="97">
        <f t="shared" si="34"/>
        <v>0</v>
      </c>
      <c r="L225" s="97">
        <f t="shared" si="35"/>
        <v>0.42246420208360475</v>
      </c>
    </row>
    <row r="226" spans="1:12" ht="12.75">
      <c r="A226" s="31" t="s">
        <v>61</v>
      </c>
      <c r="B226" s="32" t="s">
        <v>443</v>
      </c>
      <c r="C226" s="12" t="s">
        <v>444</v>
      </c>
      <c r="D226" s="13">
        <v>507895772</v>
      </c>
      <c r="E226" s="13">
        <v>503525367</v>
      </c>
      <c r="F226" s="13">
        <v>366265966</v>
      </c>
      <c r="G226" s="72">
        <f t="shared" si="32"/>
        <v>0.7211439554964438</v>
      </c>
      <c r="H226" s="73">
        <f t="shared" si="33"/>
        <v>0.7274032054873613</v>
      </c>
      <c r="I226" s="33">
        <v>0</v>
      </c>
      <c r="J226" s="34">
        <v>137259401</v>
      </c>
      <c r="K226" s="97">
        <f t="shared" si="34"/>
        <v>0</v>
      </c>
      <c r="L226" s="97">
        <f t="shared" si="35"/>
        <v>0.27259679451263874</v>
      </c>
    </row>
    <row r="227" spans="1:12" ht="12.75">
      <c r="A227" s="31" t="s">
        <v>61</v>
      </c>
      <c r="B227" s="32" t="s">
        <v>445</v>
      </c>
      <c r="C227" s="12" t="s">
        <v>446</v>
      </c>
      <c r="D227" s="13">
        <v>363780843</v>
      </c>
      <c r="E227" s="13">
        <v>293151110</v>
      </c>
      <c r="F227" s="13">
        <v>196791389</v>
      </c>
      <c r="G227" s="72">
        <f t="shared" si="32"/>
        <v>0.5409613859188291</v>
      </c>
      <c r="H227" s="73">
        <f t="shared" si="33"/>
        <v>0.6712967554514803</v>
      </c>
      <c r="I227" s="33">
        <v>0</v>
      </c>
      <c r="J227" s="34">
        <v>96359721</v>
      </c>
      <c r="K227" s="97">
        <f t="shared" si="34"/>
        <v>0</v>
      </c>
      <c r="L227" s="97">
        <f t="shared" si="35"/>
        <v>0.3287032445485197</v>
      </c>
    </row>
    <row r="228" spans="1:12" ht="12.75">
      <c r="A228" s="31" t="s">
        <v>61</v>
      </c>
      <c r="B228" s="32" t="s">
        <v>447</v>
      </c>
      <c r="C228" s="12" t="s">
        <v>448</v>
      </c>
      <c r="D228" s="13">
        <v>717834130</v>
      </c>
      <c r="E228" s="13">
        <v>717834130</v>
      </c>
      <c r="F228" s="13">
        <v>418694449</v>
      </c>
      <c r="G228" s="72">
        <f t="shared" si="32"/>
        <v>0.5832746473060566</v>
      </c>
      <c r="H228" s="73">
        <f t="shared" si="33"/>
        <v>0.5832746473060566</v>
      </c>
      <c r="I228" s="33">
        <v>0</v>
      </c>
      <c r="J228" s="34">
        <v>299139681</v>
      </c>
      <c r="K228" s="97">
        <f t="shared" si="34"/>
        <v>0</v>
      </c>
      <c r="L228" s="97">
        <f t="shared" si="35"/>
        <v>0.4167253526939434</v>
      </c>
    </row>
    <row r="229" spans="1:12" ht="12.75">
      <c r="A229" s="31" t="s">
        <v>61</v>
      </c>
      <c r="B229" s="32" t="s">
        <v>449</v>
      </c>
      <c r="C229" s="12" t="s">
        <v>450</v>
      </c>
      <c r="D229" s="13">
        <v>273205693</v>
      </c>
      <c r="E229" s="13">
        <v>308696948</v>
      </c>
      <c r="F229" s="13">
        <v>188918421</v>
      </c>
      <c r="G229" s="72">
        <f t="shared" si="32"/>
        <v>0.6914878636881113</v>
      </c>
      <c r="H229" s="73">
        <f t="shared" si="33"/>
        <v>0.6119866821618204</v>
      </c>
      <c r="I229" s="33">
        <v>0</v>
      </c>
      <c r="J229" s="34">
        <v>119778527</v>
      </c>
      <c r="K229" s="97">
        <f t="shared" si="34"/>
        <v>0</v>
      </c>
      <c r="L229" s="97">
        <f t="shared" si="35"/>
        <v>0.3880133178381796</v>
      </c>
    </row>
    <row r="230" spans="1:12" ht="12.75">
      <c r="A230" s="31" t="s">
        <v>61</v>
      </c>
      <c r="B230" s="32" t="s">
        <v>451</v>
      </c>
      <c r="C230" s="12" t="s">
        <v>452</v>
      </c>
      <c r="D230" s="13">
        <v>1975002195</v>
      </c>
      <c r="E230" s="13">
        <v>1681108337</v>
      </c>
      <c r="F230" s="13">
        <v>1474759660</v>
      </c>
      <c r="G230" s="72">
        <f t="shared" si="32"/>
        <v>0.7467129220076639</v>
      </c>
      <c r="H230" s="73">
        <f t="shared" si="33"/>
        <v>0.8772543848255272</v>
      </c>
      <c r="I230" s="33">
        <v>0</v>
      </c>
      <c r="J230" s="34">
        <v>206348677</v>
      </c>
      <c r="K230" s="97">
        <f t="shared" si="34"/>
        <v>0</v>
      </c>
      <c r="L230" s="97">
        <f t="shared" si="35"/>
        <v>0.12274561517447284</v>
      </c>
    </row>
    <row r="231" spans="1:12" ht="12.75">
      <c r="A231" s="31" t="s">
        <v>50</v>
      </c>
      <c r="B231" s="32" t="s">
        <v>453</v>
      </c>
      <c r="C231" s="12" t="s">
        <v>454</v>
      </c>
      <c r="D231" s="13">
        <v>409106150</v>
      </c>
      <c r="E231" s="13">
        <v>331476099</v>
      </c>
      <c r="F231" s="13">
        <v>262659436</v>
      </c>
      <c r="G231" s="72">
        <f t="shared" si="32"/>
        <v>0.6420324798343902</v>
      </c>
      <c r="H231" s="73">
        <f t="shared" si="33"/>
        <v>0.7923932880602652</v>
      </c>
      <c r="I231" s="33">
        <v>0</v>
      </c>
      <c r="J231" s="34">
        <v>68816663</v>
      </c>
      <c r="K231" s="97">
        <f t="shared" si="34"/>
        <v>0</v>
      </c>
      <c r="L231" s="97">
        <f t="shared" si="35"/>
        <v>0.20760671193973476</v>
      </c>
    </row>
    <row r="232" spans="1:12" ht="12.75">
      <c r="A232" s="35"/>
      <c r="B232" s="36" t="s">
        <v>455</v>
      </c>
      <c r="C232" s="37"/>
      <c r="D232" s="20">
        <f>SUM(D224:D231)</f>
        <v>5379118785</v>
      </c>
      <c r="E232" s="20">
        <f>SUM(E224:E231)</f>
        <v>5120165754</v>
      </c>
      <c r="F232" s="20">
        <f>SUM(F224:F231)</f>
        <v>3660792638</v>
      </c>
      <c r="G232" s="74">
        <f t="shared" si="32"/>
        <v>0.6805561996898717</v>
      </c>
      <c r="H232" s="75">
        <f t="shared" si="33"/>
        <v>0.7149754156181561</v>
      </c>
      <c r="I232" s="38">
        <f>SUM(I224:I231)</f>
        <v>0</v>
      </c>
      <c r="J232" s="39">
        <f>SUM(J224:J231)</f>
        <v>1459373116</v>
      </c>
      <c r="K232" s="77">
        <f t="shared" si="34"/>
        <v>0</v>
      </c>
      <c r="L232" s="77">
        <f t="shared" si="35"/>
        <v>0.2850245843818438</v>
      </c>
    </row>
    <row r="233" spans="1:12" ht="12.75">
      <c r="A233" s="31" t="s">
        <v>61</v>
      </c>
      <c r="B233" s="32" t="s">
        <v>456</v>
      </c>
      <c r="C233" s="12" t="s">
        <v>457</v>
      </c>
      <c r="D233" s="13">
        <v>51103000</v>
      </c>
      <c r="E233" s="13">
        <v>51103000</v>
      </c>
      <c r="F233" s="13">
        <v>276251528</v>
      </c>
      <c r="G233" s="72">
        <f t="shared" si="32"/>
        <v>5.405779073635599</v>
      </c>
      <c r="H233" s="73">
        <f t="shared" si="33"/>
        <v>5.405779073635599</v>
      </c>
      <c r="I233" s="33">
        <v>-225148528</v>
      </c>
      <c r="J233" s="34">
        <v>0</v>
      </c>
      <c r="K233" s="97">
        <f t="shared" si="34"/>
        <v>-4.405779073635599</v>
      </c>
      <c r="L233" s="97">
        <f t="shared" si="35"/>
        <v>0</v>
      </c>
    </row>
    <row r="234" spans="1:12" ht="12.75">
      <c r="A234" s="31" t="s">
        <v>61</v>
      </c>
      <c r="B234" s="32" t="s">
        <v>458</v>
      </c>
      <c r="C234" s="12" t="s">
        <v>459</v>
      </c>
      <c r="D234" s="13">
        <v>2081460612</v>
      </c>
      <c r="E234" s="13">
        <v>2055354327</v>
      </c>
      <c r="F234" s="13">
        <v>1645038555</v>
      </c>
      <c r="G234" s="72">
        <f t="shared" si="32"/>
        <v>0.7903289380140334</v>
      </c>
      <c r="H234" s="73">
        <f t="shared" si="33"/>
        <v>0.800367378699663</v>
      </c>
      <c r="I234" s="33">
        <v>0</v>
      </c>
      <c r="J234" s="34">
        <v>410315772</v>
      </c>
      <c r="K234" s="97">
        <f t="shared" si="34"/>
        <v>0</v>
      </c>
      <c r="L234" s="97">
        <f t="shared" si="35"/>
        <v>0.199632621300337</v>
      </c>
    </row>
    <row r="235" spans="1:12" ht="12.75">
      <c r="A235" s="31" t="s">
        <v>61</v>
      </c>
      <c r="B235" s="32" t="s">
        <v>460</v>
      </c>
      <c r="C235" s="12" t="s">
        <v>461</v>
      </c>
      <c r="D235" s="13">
        <v>1540285351</v>
      </c>
      <c r="E235" s="13">
        <v>1553563868</v>
      </c>
      <c r="F235" s="13">
        <v>1309211311</v>
      </c>
      <c r="G235" s="72">
        <f t="shared" si="32"/>
        <v>0.8499797197642763</v>
      </c>
      <c r="H235" s="73">
        <f t="shared" si="33"/>
        <v>0.8427148300542221</v>
      </c>
      <c r="I235" s="33">
        <v>0</v>
      </c>
      <c r="J235" s="34">
        <v>244352557</v>
      </c>
      <c r="K235" s="97">
        <f t="shared" si="34"/>
        <v>0</v>
      </c>
      <c r="L235" s="97">
        <f t="shared" si="35"/>
        <v>0.15728516994577785</v>
      </c>
    </row>
    <row r="236" spans="1:12" ht="12.75">
      <c r="A236" s="31" t="s">
        <v>61</v>
      </c>
      <c r="B236" s="32" t="s">
        <v>462</v>
      </c>
      <c r="C236" s="12" t="s">
        <v>463</v>
      </c>
      <c r="D236" s="13">
        <v>250590874</v>
      </c>
      <c r="E236" s="13">
        <v>246887312</v>
      </c>
      <c r="F236" s="13">
        <v>153590933</v>
      </c>
      <c r="G236" s="72">
        <f t="shared" si="32"/>
        <v>0.6129151095901442</v>
      </c>
      <c r="H236" s="73">
        <f t="shared" si="33"/>
        <v>0.6221094626361358</v>
      </c>
      <c r="I236" s="33">
        <v>0</v>
      </c>
      <c r="J236" s="34">
        <v>93296379</v>
      </c>
      <c r="K236" s="97">
        <f t="shared" si="34"/>
        <v>0</v>
      </c>
      <c r="L236" s="97">
        <f t="shared" si="35"/>
        <v>0.3778905373638642</v>
      </c>
    </row>
    <row r="237" spans="1:12" ht="12.75">
      <c r="A237" s="31" t="s">
        <v>61</v>
      </c>
      <c r="B237" s="32" t="s">
        <v>464</v>
      </c>
      <c r="C237" s="12" t="s">
        <v>465</v>
      </c>
      <c r="D237" s="13">
        <v>653023677</v>
      </c>
      <c r="E237" s="13">
        <v>471857785</v>
      </c>
      <c r="F237" s="13">
        <v>328286590</v>
      </c>
      <c r="G237" s="72">
        <f t="shared" si="32"/>
        <v>0.5027177444899904</v>
      </c>
      <c r="H237" s="73">
        <f t="shared" si="33"/>
        <v>0.6957320625747437</v>
      </c>
      <c r="I237" s="33">
        <v>0</v>
      </c>
      <c r="J237" s="34">
        <v>143571195</v>
      </c>
      <c r="K237" s="97">
        <f t="shared" si="34"/>
        <v>0</v>
      </c>
      <c r="L237" s="97">
        <f t="shared" si="35"/>
        <v>0.3042679374252562</v>
      </c>
    </row>
    <row r="238" spans="1:12" ht="12.75">
      <c r="A238" s="31" t="s">
        <v>61</v>
      </c>
      <c r="B238" s="32" t="s">
        <v>466</v>
      </c>
      <c r="C238" s="12" t="s">
        <v>467</v>
      </c>
      <c r="D238" s="13">
        <v>647147982</v>
      </c>
      <c r="E238" s="13">
        <v>647081581</v>
      </c>
      <c r="F238" s="13">
        <v>483842884</v>
      </c>
      <c r="G238" s="72">
        <f t="shared" si="32"/>
        <v>0.747654164824391</v>
      </c>
      <c r="H238" s="73">
        <f t="shared" si="33"/>
        <v>0.7477308861925402</v>
      </c>
      <c r="I238" s="33">
        <v>0</v>
      </c>
      <c r="J238" s="34">
        <v>163238697</v>
      </c>
      <c r="K238" s="97">
        <f t="shared" si="34"/>
        <v>0</v>
      </c>
      <c r="L238" s="97">
        <f t="shared" si="35"/>
        <v>0.25226911380745975</v>
      </c>
    </row>
    <row r="239" spans="1:12" ht="12.75">
      <c r="A239" s="31" t="s">
        <v>50</v>
      </c>
      <c r="B239" s="32" t="s">
        <v>468</v>
      </c>
      <c r="C239" s="12" t="s">
        <v>469</v>
      </c>
      <c r="D239" s="13">
        <v>522243038</v>
      </c>
      <c r="E239" s="13">
        <v>465413272</v>
      </c>
      <c r="F239" s="13">
        <v>300224628</v>
      </c>
      <c r="G239" s="72">
        <f t="shared" si="32"/>
        <v>0.5748753092999586</v>
      </c>
      <c r="H239" s="73">
        <f t="shared" si="33"/>
        <v>0.6450710498861751</v>
      </c>
      <c r="I239" s="33">
        <v>0</v>
      </c>
      <c r="J239" s="34">
        <v>165188644</v>
      </c>
      <c r="K239" s="97">
        <f t="shared" si="34"/>
        <v>0</v>
      </c>
      <c r="L239" s="97">
        <f t="shared" si="35"/>
        <v>0.35492895011382486</v>
      </c>
    </row>
    <row r="240" spans="1:12" ht="12.75">
      <c r="A240" s="35"/>
      <c r="B240" s="36" t="s">
        <v>470</v>
      </c>
      <c r="C240" s="37"/>
      <c r="D240" s="20">
        <f>SUM(D233:D239)</f>
        <v>5745854534</v>
      </c>
      <c r="E240" s="20">
        <f>SUM(E233:E239)</f>
        <v>5491261145</v>
      </c>
      <c r="F240" s="20">
        <f>SUM(F233:F239)</f>
        <v>4496446429</v>
      </c>
      <c r="G240" s="74">
        <f t="shared" si="32"/>
        <v>0.7825548667118415</v>
      </c>
      <c r="H240" s="75">
        <f t="shared" si="33"/>
        <v>0.8188367499320596</v>
      </c>
      <c r="I240" s="38">
        <f>SUM(I233:I239)</f>
        <v>-225148528</v>
      </c>
      <c r="J240" s="39">
        <f>SUM(J233:J239)</f>
        <v>1219963244</v>
      </c>
      <c r="K240" s="77">
        <f t="shared" si="34"/>
        <v>-0.04100124216547345</v>
      </c>
      <c r="L240" s="77">
        <f t="shared" si="35"/>
        <v>0.2221644922334139</v>
      </c>
    </row>
    <row r="241" spans="1:12" ht="12.75">
      <c r="A241" s="31" t="s">
        <v>61</v>
      </c>
      <c r="B241" s="32" t="s">
        <v>471</v>
      </c>
      <c r="C241" s="12" t="s">
        <v>472</v>
      </c>
      <c r="D241" s="13">
        <v>473794535</v>
      </c>
      <c r="E241" s="13">
        <v>501945910</v>
      </c>
      <c r="F241" s="13">
        <v>507349629</v>
      </c>
      <c r="G241" s="72">
        <f t="shared" si="32"/>
        <v>1.0708220368139114</v>
      </c>
      <c r="H241" s="73">
        <f t="shared" si="33"/>
        <v>1.010765540454349</v>
      </c>
      <c r="I241" s="33">
        <v>-5403719</v>
      </c>
      <c r="J241" s="34">
        <v>0</v>
      </c>
      <c r="K241" s="97">
        <f t="shared" si="34"/>
        <v>-0.010765540454348955</v>
      </c>
      <c r="L241" s="97">
        <f t="shared" si="35"/>
        <v>0</v>
      </c>
    </row>
    <row r="242" spans="1:12" ht="12.75">
      <c r="A242" s="31" t="s">
        <v>61</v>
      </c>
      <c r="B242" s="32" t="s">
        <v>473</v>
      </c>
      <c r="C242" s="12" t="s">
        <v>474</v>
      </c>
      <c r="D242" s="13">
        <v>2440970843</v>
      </c>
      <c r="E242" s="13">
        <v>2671753102</v>
      </c>
      <c r="F242" s="13">
        <v>2372616809</v>
      </c>
      <c r="G242" s="72">
        <f t="shared" si="32"/>
        <v>0.9719971935772934</v>
      </c>
      <c r="H242" s="73">
        <f t="shared" si="33"/>
        <v>0.8880374489783226</v>
      </c>
      <c r="I242" s="33">
        <v>0</v>
      </c>
      <c r="J242" s="34">
        <v>299136293</v>
      </c>
      <c r="K242" s="97">
        <f t="shared" si="34"/>
        <v>0</v>
      </c>
      <c r="L242" s="97">
        <f t="shared" si="35"/>
        <v>0.11196255102167744</v>
      </c>
    </row>
    <row r="243" spans="1:12" ht="12.75">
      <c r="A243" s="31" t="s">
        <v>61</v>
      </c>
      <c r="B243" s="32" t="s">
        <v>475</v>
      </c>
      <c r="C243" s="12" t="s">
        <v>476</v>
      </c>
      <c r="D243" s="13">
        <v>313327683</v>
      </c>
      <c r="E243" s="13">
        <v>323927683</v>
      </c>
      <c r="F243" s="13">
        <v>244516324</v>
      </c>
      <c r="G243" s="72">
        <f t="shared" si="32"/>
        <v>0.7803853194803729</v>
      </c>
      <c r="H243" s="73">
        <f t="shared" si="33"/>
        <v>0.7548484949957179</v>
      </c>
      <c r="I243" s="33">
        <v>0</v>
      </c>
      <c r="J243" s="34">
        <v>79411359</v>
      </c>
      <c r="K243" s="97">
        <f t="shared" si="34"/>
        <v>0</v>
      </c>
      <c r="L243" s="97">
        <f t="shared" si="35"/>
        <v>0.2451515050042821</v>
      </c>
    </row>
    <row r="244" spans="1:12" ht="12.75">
      <c r="A244" s="31" t="s">
        <v>61</v>
      </c>
      <c r="B244" s="32" t="s">
        <v>477</v>
      </c>
      <c r="C244" s="12" t="s">
        <v>478</v>
      </c>
      <c r="D244" s="13">
        <v>812389309</v>
      </c>
      <c r="E244" s="13">
        <v>807414310</v>
      </c>
      <c r="F244" s="13">
        <v>717993990</v>
      </c>
      <c r="G244" s="72">
        <f t="shared" si="32"/>
        <v>0.8838053160544485</v>
      </c>
      <c r="H244" s="73">
        <f t="shared" si="33"/>
        <v>0.8892510091875879</v>
      </c>
      <c r="I244" s="33">
        <v>0</v>
      </c>
      <c r="J244" s="34">
        <v>89420320</v>
      </c>
      <c r="K244" s="97">
        <f t="shared" si="34"/>
        <v>0</v>
      </c>
      <c r="L244" s="97">
        <f t="shared" si="35"/>
        <v>0.11074899081241203</v>
      </c>
    </row>
    <row r="245" spans="1:12" ht="12.75">
      <c r="A245" s="31" t="s">
        <v>61</v>
      </c>
      <c r="B245" s="32" t="s">
        <v>479</v>
      </c>
      <c r="C245" s="12" t="s">
        <v>480</v>
      </c>
      <c r="D245" s="13">
        <v>1150580400</v>
      </c>
      <c r="E245" s="13">
        <v>1315533756</v>
      </c>
      <c r="F245" s="13">
        <v>1020293672</v>
      </c>
      <c r="G245" s="72">
        <f t="shared" si="32"/>
        <v>0.8867643425874454</v>
      </c>
      <c r="H245" s="73">
        <f t="shared" si="33"/>
        <v>0.77557391997473</v>
      </c>
      <c r="I245" s="33">
        <v>0</v>
      </c>
      <c r="J245" s="34">
        <v>295240084</v>
      </c>
      <c r="K245" s="97">
        <f t="shared" si="34"/>
        <v>0</v>
      </c>
      <c r="L245" s="97">
        <f t="shared" si="35"/>
        <v>0.22442608002526998</v>
      </c>
    </row>
    <row r="246" spans="1:12" ht="12.75">
      <c r="A246" s="31" t="s">
        <v>50</v>
      </c>
      <c r="B246" s="32" t="s">
        <v>481</v>
      </c>
      <c r="C246" s="12" t="s">
        <v>482</v>
      </c>
      <c r="D246" s="13">
        <v>276387805</v>
      </c>
      <c r="E246" s="13">
        <v>228525439</v>
      </c>
      <c r="F246" s="13">
        <v>187554617</v>
      </c>
      <c r="G246" s="72">
        <f t="shared" si="32"/>
        <v>0.6785922302179722</v>
      </c>
      <c r="H246" s="73">
        <f t="shared" si="33"/>
        <v>0.8207165811417607</v>
      </c>
      <c r="I246" s="33">
        <v>0</v>
      </c>
      <c r="J246" s="34">
        <v>40970822</v>
      </c>
      <c r="K246" s="97">
        <f t="shared" si="34"/>
        <v>0</v>
      </c>
      <c r="L246" s="97">
        <f t="shared" si="35"/>
        <v>0.17928341885823923</v>
      </c>
    </row>
    <row r="247" spans="1:12" ht="12.75">
      <c r="A247" s="35"/>
      <c r="B247" s="36" t="s">
        <v>483</v>
      </c>
      <c r="C247" s="37"/>
      <c r="D247" s="20">
        <f>SUM(D241:D246)</f>
        <v>5467450575</v>
      </c>
      <c r="E247" s="20">
        <f>SUM(E241:E246)</f>
        <v>5849100200</v>
      </c>
      <c r="F247" s="20">
        <f>SUM(F241:F246)</f>
        <v>5050325041</v>
      </c>
      <c r="G247" s="74">
        <f t="shared" si="32"/>
        <v>0.9237074888418173</v>
      </c>
      <c r="H247" s="75">
        <f t="shared" si="33"/>
        <v>0.8634362326362609</v>
      </c>
      <c r="I247" s="38">
        <f>SUM(I241:I246)</f>
        <v>-5403719</v>
      </c>
      <c r="J247" s="39">
        <f>SUM(J241:J246)</f>
        <v>804178878</v>
      </c>
      <c r="K247" s="77">
        <f t="shared" si="34"/>
        <v>-0.000923854749487793</v>
      </c>
      <c r="L247" s="77">
        <f t="shared" si="35"/>
        <v>0.13748762211322693</v>
      </c>
    </row>
    <row r="248" spans="1:12" ht="12.75">
      <c r="A248" s="43"/>
      <c r="B248" s="44" t="s">
        <v>484</v>
      </c>
      <c r="C248" s="45"/>
      <c r="D248" s="46">
        <f>SUM(D224:D231,D233:D239,D241:D246)</f>
        <v>16592423894</v>
      </c>
      <c r="E248" s="46">
        <f>SUM(E224:E231,E233:E239,E241:E246)</f>
        <v>16460527099</v>
      </c>
      <c r="F248" s="46">
        <f>SUM(F224:F231,F233:F239,F241:F246)</f>
        <v>13207564108</v>
      </c>
      <c r="G248" s="92">
        <f t="shared" si="32"/>
        <v>0.7959996798765488</v>
      </c>
      <c r="H248" s="93">
        <f t="shared" si="33"/>
        <v>0.80237795719205</v>
      </c>
      <c r="I248" s="38">
        <f>SUM(I224:I231,I233:I239,I241:I246)</f>
        <v>-230552247</v>
      </c>
      <c r="J248" s="39">
        <f>SUM(J224:J231,J233:J239,J241:J246)</f>
        <v>3483515238</v>
      </c>
      <c r="K248" s="98">
        <f t="shared" si="34"/>
        <v>-0.014006370853944669</v>
      </c>
      <c r="L248" s="98">
        <f t="shared" si="35"/>
        <v>0.21162841366189472</v>
      </c>
    </row>
    <row r="249" spans="1:12" ht="12.75">
      <c r="A249" s="25"/>
      <c r="B249" s="10"/>
      <c r="C249" s="9"/>
      <c r="D249" s="40"/>
      <c r="E249" s="40"/>
      <c r="F249" s="40"/>
      <c r="G249" s="72"/>
      <c r="H249" s="94"/>
      <c r="I249" s="41"/>
      <c r="J249" s="42"/>
      <c r="K249" s="97"/>
      <c r="L249" s="97"/>
    </row>
    <row r="250" spans="1:12" ht="12.75">
      <c r="A250" s="25"/>
      <c r="B250" s="28" t="s">
        <v>485</v>
      </c>
      <c r="C250" s="8"/>
      <c r="D250" s="40"/>
      <c r="E250" s="40"/>
      <c r="F250" s="40"/>
      <c r="G250" s="72"/>
      <c r="H250" s="73"/>
      <c r="I250" s="41"/>
      <c r="J250" s="42"/>
      <c r="K250" s="97"/>
      <c r="L250" s="97"/>
    </row>
    <row r="251" spans="1:12" ht="12.75">
      <c r="A251" s="31" t="s">
        <v>61</v>
      </c>
      <c r="B251" s="32" t="s">
        <v>486</v>
      </c>
      <c r="C251" s="12" t="s">
        <v>487</v>
      </c>
      <c r="D251" s="13">
        <v>400865950</v>
      </c>
      <c r="E251" s="13">
        <v>449443373</v>
      </c>
      <c r="F251" s="13">
        <v>403126925</v>
      </c>
      <c r="G251" s="72">
        <f aca="true" t="shared" si="36" ref="G251:G278">IF($D251=0,0,$F251/$D251)</f>
        <v>1.005640227113328</v>
      </c>
      <c r="H251" s="73">
        <f aca="true" t="shared" si="37" ref="H251:H278">IF($E251=0,0,$F251/$E251)</f>
        <v>0.8969470888160141</v>
      </c>
      <c r="I251" s="33">
        <v>0</v>
      </c>
      <c r="J251" s="34">
        <v>46316448</v>
      </c>
      <c r="K251" s="97">
        <f aca="true" t="shared" si="38" ref="K251:K278">IF($E251=0,0,$I251/$E251)</f>
        <v>0</v>
      </c>
      <c r="L251" s="97">
        <f aca="true" t="shared" si="39" ref="L251:L278">IF($E251=0,0,$J251/$E251)</f>
        <v>0.1030529111839858</v>
      </c>
    </row>
    <row r="252" spans="1:12" ht="12.75">
      <c r="A252" s="31" t="s">
        <v>61</v>
      </c>
      <c r="B252" s="32" t="s">
        <v>488</v>
      </c>
      <c r="C252" s="12" t="s">
        <v>489</v>
      </c>
      <c r="D252" s="13">
        <v>1659609895</v>
      </c>
      <c r="E252" s="13">
        <v>1659301423</v>
      </c>
      <c r="F252" s="13">
        <v>1547405744</v>
      </c>
      <c r="G252" s="72">
        <f t="shared" si="36"/>
        <v>0.932391249691844</v>
      </c>
      <c r="H252" s="73">
        <f t="shared" si="37"/>
        <v>0.9325645856449073</v>
      </c>
      <c r="I252" s="33">
        <v>0</v>
      </c>
      <c r="J252" s="34">
        <v>111895679</v>
      </c>
      <c r="K252" s="97">
        <f t="shared" si="38"/>
        <v>0</v>
      </c>
      <c r="L252" s="97">
        <f t="shared" si="39"/>
        <v>0.06743541435509273</v>
      </c>
    </row>
    <row r="253" spans="1:12" ht="12.75">
      <c r="A253" s="31" t="s">
        <v>61</v>
      </c>
      <c r="B253" s="32" t="s">
        <v>490</v>
      </c>
      <c r="C253" s="12" t="s">
        <v>491</v>
      </c>
      <c r="D253" s="13">
        <v>4646363656</v>
      </c>
      <c r="E253" s="13">
        <v>4646363656</v>
      </c>
      <c r="F253" s="13">
        <v>3608413286</v>
      </c>
      <c r="G253" s="72">
        <f t="shared" si="36"/>
        <v>0.7766101737087107</v>
      </c>
      <c r="H253" s="73">
        <f t="shared" si="37"/>
        <v>0.7766101737087107</v>
      </c>
      <c r="I253" s="33">
        <v>0</v>
      </c>
      <c r="J253" s="34">
        <v>1037950370</v>
      </c>
      <c r="K253" s="97">
        <f t="shared" si="38"/>
        <v>0</v>
      </c>
      <c r="L253" s="97">
        <f t="shared" si="39"/>
        <v>0.22338982629128934</v>
      </c>
    </row>
    <row r="254" spans="1:12" ht="12.75">
      <c r="A254" s="31" t="s">
        <v>61</v>
      </c>
      <c r="B254" s="32" t="s">
        <v>492</v>
      </c>
      <c r="C254" s="12" t="s">
        <v>493</v>
      </c>
      <c r="D254" s="13">
        <v>148415102</v>
      </c>
      <c r="E254" s="13">
        <v>148415102</v>
      </c>
      <c r="F254" s="13">
        <v>138889206</v>
      </c>
      <c r="G254" s="72">
        <f t="shared" si="36"/>
        <v>0.9358158578767813</v>
      </c>
      <c r="H254" s="73">
        <f t="shared" si="37"/>
        <v>0.9358158578767813</v>
      </c>
      <c r="I254" s="33">
        <v>0</v>
      </c>
      <c r="J254" s="34">
        <v>9525896</v>
      </c>
      <c r="K254" s="97">
        <f t="shared" si="38"/>
        <v>0</v>
      </c>
      <c r="L254" s="97">
        <f t="shared" si="39"/>
        <v>0.0641841421232187</v>
      </c>
    </row>
    <row r="255" spans="1:12" ht="12.75">
      <c r="A255" s="31" t="s">
        <v>61</v>
      </c>
      <c r="B255" s="32" t="s">
        <v>494</v>
      </c>
      <c r="C255" s="12" t="s">
        <v>495</v>
      </c>
      <c r="D255" s="13">
        <v>765093478</v>
      </c>
      <c r="E255" s="13">
        <v>798429644</v>
      </c>
      <c r="F255" s="13">
        <v>680064014</v>
      </c>
      <c r="G255" s="72">
        <f t="shared" si="36"/>
        <v>0.8888639539546566</v>
      </c>
      <c r="H255" s="73">
        <f t="shared" si="37"/>
        <v>0.8517519597506327</v>
      </c>
      <c r="I255" s="33">
        <v>0</v>
      </c>
      <c r="J255" s="34">
        <v>118365630</v>
      </c>
      <c r="K255" s="97">
        <f t="shared" si="38"/>
        <v>0</v>
      </c>
      <c r="L255" s="97">
        <f t="shared" si="39"/>
        <v>0.1482480402493673</v>
      </c>
    </row>
    <row r="256" spans="1:12" ht="12.75">
      <c r="A256" s="31" t="s">
        <v>50</v>
      </c>
      <c r="B256" s="32" t="s">
        <v>496</v>
      </c>
      <c r="C256" s="12" t="s">
        <v>497</v>
      </c>
      <c r="D256" s="13">
        <v>315158000</v>
      </c>
      <c r="E256" s="13">
        <v>272817924</v>
      </c>
      <c r="F256" s="13">
        <v>272148617</v>
      </c>
      <c r="G256" s="72">
        <f t="shared" si="36"/>
        <v>0.8635307274446468</v>
      </c>
      <c r="H256" s="73">
        <f t="shared" si="37"/>
        <v>0.9975466897842094</v>
      </c>
      <c r="I256" s="33">
        <v>0</v>
      </c>
      <c r="J256" s="34">
        <v>669307</v>
      </c>
      <c r="K256" s="97">
        <f t="shared" si="38"/>
        <v>0</v>
      </c>
      <c r="L256" s="97">
        <f t="shared" si="39"/>
        <v>0.0024533102157906603</v>
      </c>
    </row>
    <row r="257" spans="1:12" ht="12.75">
      <c r="A257" s="35"/>
      <c r="B257" s="36" t="s">
        <v>498</v>
      </c>
      <c r="C257" s="37"/>
      <c r="D257" s="20">
        <f>SUM(D251:D256)</f>
        <v>7935506081</v>
      </c>
      <c r="E257" s="20">
        <f>SUM(E251:E256)</f>
        <v>7974771122</v>
      </c>
      <c r="F257" s="20">
        <f>SUM(F251:F256)</f>
        <v>6650047792</v>
      </c>
      <c r="G257" s="74">
        <f t="shared" si="36"/>
        <v>0.8380118072018399</v>
      </c>
      <c r="H257" s="75">
        <f t="shared" si="37"/>
        <v>0.8338857241500655</v>
      </c>
      <c r="I257" s="38">
        <f>SUM(I251:I256)</f>
        <v>0</v>
      </c>
      <c r="J257" s="39">
        <f>SUM(J251:J256)</f>
        <v>1324723330</v>
      </c>
      <c r="K257" s="77">
        <f t="shared" si="38"/>
        <v>0</v>
      </c>
      <c r="L257" s="77">
        <f t="shared" si="39"/>
        <v>0.16611427584993455</v>
      </c>
    </row>
    <row r="258" spans="1:12" ht="12.75">
      <c r="A258" s="31" t="s">
        <v>61</v>
      </c>
      <c r="B258" s="32" t="s">
        <v>499</v>
      </c>
      <c r="C258" s="12" t="s">
        <v>500</v>
      </c>
      <c r="D258" s="13">
        <v>162474561</v>
      </c>
      <c r="E258" s="13">
        <v>166114871</v>
      </c>
      <c r="F258" s="13">
        <v>138300825</v>
      </c>
      <c r="G258" s="72">
        <f t="shared" si="36"/>
        <v>0.8512152557839501</v>
      </c>
      <c r="H258" s="73">
        <f t="shared" si="37"/>
        <v>0.8325613725456283</v>
      </c>
      <c r="I258" s="33">
        <v>0</v>
      </c>
      <c r="J258" s="34">
        <v>27814046</v>
      </c>
      <c r="K258" s="97">
        <f t="shared" si="38"/>
        <v>0</v>
      </c>
      <c r="L258" s="97">
        <f t="shared" si="39"/>
        <v>0.16743862745437163</v>
      </c>
    </row>
    <row r="259" spans="1:12" ht="12.75">
      <c r="A259" s="31" t="s">
        <v>61</v>
      </c>
      <c r="B259" s="32" t="s">
        <v>501</v>
      </c>
      <c r="C259" s="12" t="s">
        <v>502</v>
      </c>
      <c r="D259" s="13">
        <v>179095635</v>
      </c>
      <c r="E259" s="13">
        <v>179095635</v>
      </c>
      <c r="F259" s="13">
        <v>124391350</v>
      </c>
      <c r="G259" s="72">
        <f t="shared" si="36"/>
        <v>0.6945526617664356</v>
      </c>
      <c r="H259" s="73">
        <f t="shared" si="37"/>
        <v>0.6945526617664356</v>
      </c>
      <c r="I259" s="33">
        <v>0</v>
      </c>
      <c r="J259" s="34">
        <v>54704285</v>
      </c>
      <c r="K259" s="97">
        <f t="shared" si="38"/>
        <v>0</v>
      </c>
      <c r="L259" s="97">
        <f t="shared" si="39"/>
        <v>0.30544733823356446</v>
      </c>
    </row>
    <row r="260" spans="1:12" ht="12.75">
      <c r="A260" s="31" t="s">
        <v>61</v>
      </c>
      <c r="B260" s="32" t="s">
        <v>503</v>
      </c>
      <c r="C260" s="12" t="s">
        <v>504</v>
      </c>
      <c r="D260" s="13">
        <v>583568197</v>
      </c>
      <c r="E260" s="13">
        <v>615808601</v>
      </c>
      <c r="F260" s="13">
        <v>381023073</v>
      </c>
      <c r="G260" s="72">
        <f t="shared" si="36"/>
        <v>0.6529195301573296</v>
      </c>
      <c r="H260" s="73">
        <f t="shared" si="37"/>
        <v>0.6187361988469531</v>
      </c>
      <c r="I260" s="33">
        <v>0</v>
      </c>
      <c r="J260" s="34">
        <v>234785528</v>
      </c>
      <c r="K260" s="97">
        <f t="shared" si="38"/>
        <v>0</v>
      </c>
      <c r="L260" s="97">
        <f t="shared" si="39"/>
        <v>0.3812638011530469</v>
      </c>
    </row>
    <row r="261" spans="1:12" ht="12.75">
      <c r="A261" s="31" t="s">
        <v>61</v>
      </c>
      <c r="B261" s="32" t="s">
        <v>505</v>
      </c>
      <c r="C261" s="12" t="s">
        <v>506</v>
      </c>
      <c r="D261" s="13">
        <v>385300453</v>
      </c>
      <c r="E261" s="13">
        <v>376349000</v>
      </c>
      <c r="F261" s="13">
        <v>317005545</v>
      </c>
      <c r="G261" s="72">
        <f t="shared" si="36"/>
        <v>0.8227489548266895</v>
      </c>
      <c r="H261" s="73">
        <f t="shared" si="37"/>
        <v>0.8423180213046932</v>
      </c>
      <c r="I261" s="33">
        <v>0</v>
      </c>
      <c r="J261" s="34">
        <v>59343455</v>
      </c>
      <c r="K261" s="97">
        <f t="shared" si="38"/>
        <v>0</v>
      </c>
      <c r="L261" s="97">
        <f t="shared" si="39"/>
        <v>0.15768197869530676</v>
      </c>
    </row>
    <row r="262" spans="1:12" ht="12.75">
      <c r="A262" s="31" t="s">
        <v>61</v>
      </c>
      <c r="B262" s="32" t="s">
        <v>507</v>
      </c>
      <c r="C262" s="12" t="s">
        <v>508</v>
      </c>
      <c r="D262" s="13">
        <v>277737354</v>
      </c>
      <c r="E262" s="13">
        <v>298594099</v>
      </c>
      <c r="F262" s="13">
        <v>253272201</v>
      </c>
      <c r="G262" s="72">
        <f t="shared" si="36"/>
        <v>0.9119126302326622</v>
      </c>
      <c r="H262" s="73">
        <f t="shared" si="37"/>
        <v>0.8482156943094846</v>
      </c>
      <c r="I262" s="33">
        <v>0</v>
      </c>
      <c r="J262" s="34">
        <v>45321898</v>
      </c>
      <c r="K262" s="97">
        <f t="shared" si="38"/>
        <v>0</v>
      </c>
      <c r="L262" s="97">
        <f t="shared" si="39"/>
        <v>0.15178430569051535</v>
      </c>
    </row>
    <row r="263" spans="1:12" ht="12.75">
      <c r="A263" s="31" t="s">
        <v>50</v>
      </c>
      <c r="B263" s="32" t="s">
        <v>509</v>
      </c>
      <c r="C263" s="12" t="s">
        <v>510</v>
      </c>
      <c r="D263" s="13">
        <v>783492153</v>
      </c>
      <c r="E263" s="13">
        <v>870893554</v>
      </c>
      <c r="F263" s="13">
        <v>838265618</v>
      </c>
      <c r="G263" s="72">
        <f t="shared" si="36"/>
        <v>1.0699093983140378</v>
      </c>
      <c r="H263" s="73">
        <f t="shared" si="37"/>
        <v>0.9625351044910823</v>
      </c>
      <c r="I263" s="33">
        <v>0</v>
      </c>
      <c r="J263" s="34">
        <v>32627936</v>
      </c>
      <c r="K263" s="97">
        <f t="shared" si="38"/>
        <v>0</v>
      </c>
      <c r="L263" s="97">
        <f t="shared" si="39"/>
        <v>0.03746489550891773</v>
      </c>
    </row>
    <row r="264" spans="1:12" ht="12.75">
      <c r="A264" s="35"/>
      <c r="B264" s="36" t="s">
        <v>511</v>
      </c>
      <c r="C264" s="37"/>
      <c r="D264" s="20">
        <f>SUM(D258:D263)</f>
        <v>2371668353</v>
      </c>
      <c r="E264" s="20">
        <f>SUM(E258:E263)</f>
        <v>2506855760</v>
      </c>
      <c r="F264" s="20">
        <f>SUM(F258:F263)</f>
        <v>2052258612</v>
      </c>
      <c r="G264" s="74">
        <f t="shared" si="36"/>
        <v>0.8653227629419736</v>
      </c>
      <c r="H264" s="75">
        <f t="shared" si="37"/>
        <v>0.8186584345004357</v>
      </c>
      <c r="I264" s="38">
        <f>SUM(I258:I263)</f>
        <v>0</v>
      </c>
      <c r="J264" s="39">
        <f>SUM(J258:J263)</f>
        <v>454597148</v>
      </c>
      <c r="K264" s="77">
        <f t="shared" si="38"/>
        <v>0</v>
      </c>
      <c r="L264" s="77">
        <f t="shared" si="39"/>
        <v>0.1813415654995643</v>
      </c>
    </row>
    <row r="265" spans="1:12" ht="12.75">
      <c r="A265" s="31" t="s">
        <v>61</v>
      </c>
      <c r="B265" s="32" t="s">
        <v>512</v>
      </c>
      <c r="C265" s="12" t="s">
        <v>513</v>
      </c>
      <c r="D265" s="13">
        <v>422835923</v>
      </c>
      <c r="E265" s="13">
        <v>451659025</v>
      </c>
      <c r="F265" s="13">
        <v>405764728</v>
      </c>
      <c r="G265" s="72">
        <f t="shared" si="36"/>
        <v>0.9596269047367577</v>
      </c>
      <c r="H265" s="73">
        <f t="shared" si="37"/>
        <v>0.8983872911650553</v>
      </c>
      <c r="I265" s="33">
        <v>0</v>
      </c>
      <c r="J265" s="34">
        <v>45894297</v>
      </c>
      <c r="K265" s="97">
        <f t="shared" si="38"/>
        <v>0</v>
      </c>
      <c r="L265" s="97">
        <f t="shared" si="39"/>
        <v>0.10161270883494468</v>
      </c>
    </row>
    <row r="266" spans="1:12" ht="12.75">
      <c r="A266" s="31" t="s">
        <v>61</v>
      </c>
      <c r="B266" s="32" t="s">
        <v>514</v>
      </c>
      <c r="C266" s="12" t="s">
        <v>515</v>
      </c>
      <c r="D266" s="13">
        <v>168065534</v>
      </c>
      <c r="E266" s="13">
        <v>171961920</v>
      </c>
      <c r="F266" s="13">
        <v>157643062</v>
      </c>
      <c r="G266" s="72">
        <f t="shared" si="36"/>
        <v>0.9379856669482275</v>
      </c>
      <c r="H266" s="73">
        <f t="shared" si="37"/>
        <v>0.9167323905199477</v>
      </c>
      <c r="I266" s="33">
        <v>0</v>
      </c>
      <c r="J266" s="34">
        <v>14318858</v>
      </c>
      <c r="K266" s="97">
        <f t="shared" si="38"/>
        <v>0</v>
      </c>
      <c r="L266" s="97">
        <f t="shared" si="39"/>
        <v>0.08326760948005232</v>
      </c>
    </row>
    <row r="267" spans="1:12" ht="12.75">
      <c r="A267" s="31" t="s">
        <v>61</v>
      </c>
      <c r="B267" s="32" t="s">
        <v>516</v>
      </c>
      <c r="C267" s="12" t="s">
        <v>517</v>
      </c>
      <c r="D267" s="13">
        <v>218401384</v>
      </c>
      <c r="E267" s="13">
        <v>218402000</v>
      </c>
      <c r="F267" s="13">
        <v>212915465</v>
      </c>
      <c r="G267" s="72">
        <f t="shared" si="36"/>
        <v>0.974881482436027</v>
      </c>
      <c r="H267" s="73">
        <f t="shared" si="37"/>
        <v>0.9748787327954872</v>
      </c>
      <c r="I267" s="33">
        <v>0</v>
      </c>
      <c r="J267" s="34">
        <v>5486535</v>
      </c>
      <c r="K267" s="97">
        <f t="shared" si="38"/>
        <v>0</v>
      </c>
      <c r="L267" s="97">
        <f t="shared" si="39"/>
        <v>0.02512126720451278</v>
      </c>
    </row>
    <row r="268" spans="1:12" ht="12.75">
      <c r="A268" s="31" t="s">
        <v>61</v>
      </c>
      <c r="B268" s="32" t="s">
        <v>518</v>
      </c>
      <c r="C268" s="12" t="s">
        <v>519</v>
      </c>
      <c r="D268" s="13">
        <v>269081293</v>
      </c>
      <c r="E268" s="13">
        <v>301248121</v>
      </c>
      <c r="F268" s="13">
        <v>173694052</v>
      </c>
      <c r="G268" s="72">
        <f t="shared" si="36"/>
        <v>0.6455077202263927</v>
      </c>
      <c r="H268" s="73">
        <f t="shared" si="37"/>
        <v>0.5765813623116341</v>
      </c>
      <c r="I268" s="33">
        <v>0</v>
      </c>
      <c r="J268" s="34">
        <v>127554069</v>
      </c>
      <c r="K268" s="97">
        <f t="shared" si="38"/>
        <v>0</v>
      </c>
      <c r="L268" s="97">
        <f t="shared" si="39"/>
        <v>0.42341863768836585</v>
      </c>
    </row>
    <row r="269" spans="1:12" ht="12.75">
      <c r="A269" s="31" t="s">
        <v>61</v>
      </c>
      <c r="B269" s="32" t="s">
        <v>520</v>
      </c>
      <c r="C269" s="12" t="s">
        <v>521</v>
      </c>
      <c r="D269" s="13">
        <v>154981622</v>
      </c>
      <c r="E269" s="13">
        <v>154981622</v>
      </c>
      <c r="F269" s="13">
        <v>73945890</v>
      </c>
      <c r="G269" s="72">
        <f t="shared" si="36"/>
        <v>0.47712682991535604</v>
      </c>
      <c r="H269" s="73">
        <f t="shared" si="37"/>
        <v>0.47712682991535604</v>
      </c>
      <c r="I269" s="33">
        <v>0</v>
      </c>
      <c r="J269" s="34">
        <v>81035732</v>
      </c>
      <c r="K269" s="97">
        <f t="shared" si="38"/>
        <v>0</v>
      </c>
      <c r="L269" s="97">
        <f t="shared" si="39"/>
        <v>0.522873170084644</v>
      </c>
    </row>
    <row r="270" spans="1:12" ht="12.75">
      <c r="A270" s="31" t="s">
        <v>50</v>
      </c>
      <c r="B270" s="32" t="s">
        <v>522</v>
      </c>
      <c r="C270" s="12" t="s">
        <v>523</v>
      </c>
      <c r="D270" s="13">
        <v>454679292</v>
      </c>
      <c r="E270" s="13">
        <v>461660404</v>
      </c>
      <c r="F270" s="13">
        <v>743547990</v>
      </c>
      <c r="G270" s="72">
        <f t="shared" si="36"/>
        <v>1.6353240692562705</v>
      </c>
      <c r="H270" s="73">
        <f t="shared" si="37"/>
        <v>1.610595111812968</v>
      </c>
      <c r="I270" s="33">
        <v>-281887586</v>
      </c>
      <c r="J270" s="34">
        <v>0</v>
      </c>
      <c r="K270" s="97">
        <f t="shared" si="38"/>
        <v>-0.610595111812968</v>
      </c>
      <c r="L270" s="97">
        <f t="shared" si="39"/>
        <v>0</v>
      </c>
    </row>
    <row r="271" spans="1:12" ht="12.75">
      <c r="A271" s="35"/>
      <c r="B271" s="36" t="s">
        <v>524</v>
      </c>
      <c r="C271" s="37"/>
      <c r="D271" s="20">
        <f>SUM(D265:D270)</f>
        <v>1688045048</v>
      </c>
      <c r="E271" s="20">
        <f>SUM(E265:E270)</f>
        <v>1759913092</v>
      </c>
      <c r="F271" s="20">
        <f>SUM(F265:F270)</f>
        <v>1767511187</v>
      </c>
      <c r="G271" s="74">
        <f t="shared" si="36"/>
        <v>1.0470758402414388</v>
      </c>
      <c r="H271" s="75">
        <f t="shared" si="37"/>
        <v>1.0043173126187528</v>
      </c>
      <c r="I271" s="38">
        <f>SUM(I265:I270)</f>
        <v>-281887586</v>
      </c>
      <c r="J271" s="39">
        <f>SUM(J265:J270)</f>
        <v>274289491</v>
      </c>
      <c r="K271" s="77">
        <f t="shared" si="38"/>
        <v>-0.16017131032286225</v>
      </c>
      <c r="L271" s="77">
        <f t="shared" si="39"/>
        <v>0.15585399770410935</v>
      </c>
    </row>
    <row r="272" spans="1:12" ht="12.75">
      <c r="A272" s="31" t="s">
        <v>61</v>
      </c>
      <c r="B272" s="32" t="s">
        <v>525</v>
      </c>
      <c r="C272" s="12" t="s">
        <v>526</v>
      </c>
      <c r="D272" s="13">
        <v>166402508</v>
      </c>
      <c r="E272" s="13">
        <v>166402508</v>
      </c>
      <c r="F272" s="13">
        <v>134295231</v>
      </c>
      <c r="G272" s="72">
        <f t="shared" si="36"/>
        <v>0.807050522339483</v>
      </c>
      <c r="H272" s="73">
        <f t="shared" si="37"/>
        <v>0.807050522339483</v>
      </c>
      <c r="I272" s="33">
        <v>0</v>
      </c>
      <c r="J272" s="34">
        <v>32107277</v>
      </c>
      <c r="K272" s="97">
        <f t="shared" si="38"/>
        <v>0</v>
      </c>
      <c r="L272" s="97">
        <f t="shared" si="39"/>
        <v>0.19294947766051698</v>
      </c>
    </row>
    <row r="273" spans="1:12" ht="12.75">
      <c r="A273" s="31" t="s">
        <v>61</v>
      </c>
      <c r="B273" s="32" t="s">
        <v>527</v>
      </c>
      <c r="C273" s="12" t="s">
        <v>528</v>
      </c>
      <c r="D273" s="13">
        <v>1502378102</v>
      </c>
      <c r="E273" s="13">
        <v>1448343636</v>
      </c>
      <c r="F273" s="13">
        <v>1340411535</v>
      </c>
      <c r="G273" s="72">
        <f t="shared" si="36"/>
        <v>0.8921932057020889</v>
      </c>
      <c r="H273" s="73">
        <f t="shared" si="37"/>
        <v>0.9254789413801795</v>
      </c>
      <c r="I273" s="33">
        <v>0</v>
      </c>
      <c r="J273" s="34">
        <v>107932101</v>
      </c>
      <c r="K273" s="97">
        <f t="shared" si="38"/>
        <v>0</v>
      </c>
      <c r="L273" s="97">
        <f t="shared" si="39"/>
        <v>0.07452105861982053</v>
      </c>
    </row>
    <row r="274" spans="1:12" ht="12.75">
      <c r="A274" s="31" t="s">
        <v>61</v>
      </c>
      <c r="B274" s="32" t="s">
        <v>529</v>
      </c>
      <c r="C274" s="12" t="s">
        <v>530</v>
      </c>
      <c r="D274" s="13">
        <v>2234741100</v>
      </c>
      <c r="E274" s="13">
        <v>2739190576</v>
      </c>
      <c r="F274" s="13">
        <v>2267687462</v>
      </c>
      <c r="G274" s="72">
        <f t="shared" si="36"/>
        <v>1.0147428093572002</v>
      </c>
      <c r="H274" s="73">
        <f t="shared" si="37"/>
        <v>0.8278677218988797</v>
      </c>
      <c r="I274" s="33">
        <v>0</v>
      </c>
      <c r="J274" s="34">
        <v>471503114</v>
      </c>
      <c r="K274" s="97">
        <f t="shared" si="38"/>
        <v>0</v>
      </c>
      <c r="L274" s="97">
        <f t="shared" si="39"/>
        <v>0.17213227810112033</v>
      </c>
    </row>
    <row r="275" spans="1:12" ht="12.75">
      <c r="A275" s="31" t="s">
        <v>61</v>
      </c>
      <c r="B275" s="32" t="s">
        <v>531</v>
      </c>
      <c r="C275" s="12" t="s">
        <v>532</v>
      </c>
      <c r="D275" s="13">
        <v>361625730</v>
      </c>
      <c r="E275" s="13">
        <v>334739313</v>
      </c>
      <c r="F275" s="13">
        <v>288290308</v>
      </c>
      <c r="G275" s="72">
        <f t="shared" si="36"/>
        <v>0.7972062939216189</v>
      </c>
      <c r="H275" s="73">
        <f t="shared" si="37"/>
        <v>0.8612382734979205</v>
      </c>
      <c r="I275" s="33">
        <v>0</v>
      </c>
      <c r="J275" s="34">
        <v>46449005</v>
      </c>
      <c r="K275" s="97">
        <f t="shared" si="38"/>
        <v>0</v>
      </c>
      <c r="L275" s="97">
        <f t="shared" si="39"/>
        <v>0.13876172650207955</v>
      </c>
    </row>
    <row r="276" spans="1:12" ht="12.75">
      <c r="A276" s="31" t="s">
        <v>50</v>
      </c>
      <c r="B276" s="32" t="s">
        <v>533</v>
      </c>
      <c r="C276" s="12" t="s">
        <v>534</v>
      </c>
      <c r="D276" s="13">
        <v>336636056</v>
      </c>
      <c r="E276" s="13">
        <v>358035057</v>
      </c>
      <c r="F276" s="13">
        <v>209613596</v>
      </c>
      <c r="G276" s="72">
        <f t="shared" si="36"/>
        <v>0.6226712565810241</v>
      </c>
      <c r="H276" s="73">
        <f t="shared" si="37"/>
        <v>0.5854555075035571</v>
      </c>
      <c r="I276" s="33">
        <v>0</v>
      </c>
      <c r="J276" s="34">
        <v>148421461</v>
      </c>
      <c r="K276" s="97">
        <f t="shared" si="38"/>
        <v>0</v>
      </c>
      <c r="L276" s="97">
        <f t="shared" si="39"/>
        <v>0.4145444924964429</v>
      </c>
    </row>
    <row r="277" spans="1:12" ht="12.75">
      <c r="A277" s="35"/>
      <c r="B277" s="36" t="s">
        <v>535</v>
      </c>
      <c r="C277" s="37"/>
      <c r="D277" s="20">
        <f>SUM(D272:D276)</f>
        <v>4601783496</v>
      </c>
      <c r="E277" s="20">
        <f>SUM(E272:E276)</f>
        <v>5046711090</v>
      </c>
      <c r="F277" s="20">
        <f>SUM(F272:F276)</f>
        <v>4240298132</v>
      </c>
      <c r="G277" s="74">
        <f t="shared" si="36"/>
        <v>0.9214466816367581</v>
      </c>
      <c r="H277" s="75">
        <f t="shared" si="37"/>
        <v>0.8402101995499806</v>
      </c>
      <c r="I277" s="38">
        <f>SUM(I272:I276)</f>
        <v>0</v>
      </c>
      <c r="J277" s="39">
        <f>SUM(J272:J276)</f>
        <v>806412958</v>
      </c>
      <c r="K277" s="77">
        <f t="shared" si="38"/>
        <v>0</v>
      </c>
      <c r="L277" s="77">
        <f t="shared" si="39"/>
        <v>0.15978980045001942</v>
      </c>
    </row>
    <row r="278" spans="1:12" ht="12.75">
      <c r="A278" s="43"/>
      <c r="B278" s="44" t="s">
        <v>536</v>
      </c>
      <c r="C278" s="45"/>
      <c r="D278" s="46">
        <f>SUM(D251:D256,D258:D263,D265:D270,D272:D276)</f>
        <v>16597002978</v>
      </c>
      <c r="E278" s="46">
        <f>SUM(E251:E256,E258:E263,E265:E270,E272:E276)</f>
        <v>17288251064</v>
      </c>
      <c r="F278" s="46">
        <f>SUM(F251:F256,F258:F263,F265:F270,F272:F276)</f>
        <v>14710115723</v>
      </c>
      <c r="G278" s="92">
        <f t="shared" si="36"/>
        <v>0.8863115673654367</v>
      </c>
      <c r="H278" s="93">
        <f t="shared" si="37"/>
        <v>0.8508735596529743</v>
      </c>
      <c r="I278" s="38">
        <f>SUM(I251:I256,I258:I263,I265:I270,I272:I276)</f>
        <v>-281887586</v>
      </c>
      <c r="J278" s="39">
        <f>SUM(J251:J256,J258:J263,J265:J270,J272:J276)</f>
        <v>2860022927</v>
      </c>
      <c r="K278" s="98">
        <f t="shared" si="38"/>
        <v>-0.016305153422198126</v>
      </c>
      <c r="L278" s="98">
        <f t="shared" si="39"/>
        <v>0.16543159376922384</v>
      </c>
    </row>
    <row r="279" spans="1:12" ht="12.75">
      <c r="A279" s="25"/>
      <c r="B279" s="10"/>
      <c r="C279" s="9"/>
      <c r="D279" s="40"/>
      <c r="E279" s="40"/>
      <c r="F279" s="40"/>
      <c r="G279" s="72"/>
      <c r="H279" s="73"/>
      <c r="I279" s="41"/>
      <c r="J279" s="42"/>
      <c r="K279" s="97"/>
      <c r="L279" s="97"/>
    </row>
    <row r="280" spans="1:12" ht="12.75">
      <c r="A280" s="25"/>
      <c r="B280" s="28" t="s">
        <v>537</v>
      </c>
      <c r="C280" s="8"/>
      <c r="D280" s="40"/>
      <c r="E280" s="40"/>
      <c r="F280" s="40"/>
      <c r="G280" s="72"/>
      <c r="H280" s="73"/>
      <c r="I280" s="41"/>
      <c r="J280" s="42"/>
      <c r="K280" s="97"/>
      <c r="L280" s="97"/>
    </row>
    <row r="281" spans="1:12" ht="12.75">
      <c r="A281" s="31" t="s">
        <v>61</v>
      </c>
      <c r="B281" s="32" t="s">
        <v>538</v>
      </c>
      <c r="C281" s="12" t="s">
        <v>539</v>
      </c>
      <c r="D281" s="13">
        <v>242368512</v>
      </c>
      <c r="E281" s="13">
        <v>252909980</v>
      </c>
      <c r="F281" s="13">
        <v>270550278</v>
      </c>
      <c r="G281" s="72">
        <f aca="true" t="shared" si="40" ref="G281:G318">IF($D281=0,0,$F281/$D281)</f>
        <v>1.1162765153255552</v>
      </c>
      <c r="H281" s="73">
        <f aca="true" t="shared" si="41" ref="H281:H318">IF($E281=0,0,$F281/$E281)</f>
        <v>1.0697493155469784</v>
      </c>
      <c r="I281" s="33">
        <v>-17640298</v>
      </c>
      <c r="J281" s="34">
        <v>0</v>
      </c>
      <c r="K281" s="97">
        <f aca="true" t="shared" si="42" ref="K281:K318">IF($E281=0,0,$I281/$E281)</f>
        <v>-0.06974931554697841</v>
      </c>
      <c r="L281" s="97">
        <f aca="true" t="shared" si="43" ref="L281:L318">IF($E281=0,0,$J281/$E281)</f>
        <v>0</v>
      </c>
    </row>
    <row r="282" spans="1:12" ht="12.75">
      <c r="A282" s="31" t="s">
        <v>61</v>
      </c>
      <c r="B282" s="32" t="s">
        <v>540</v>
      </c>
      <c r="C282" s="12" t="s">
        <v>541</v>
      </c>
      <c r="D282" s="13">
        <v>422705704</v>
      </c>
      <c r="E282" s="13">
        <v>419743005</v>
      </c>
      <c r="F282" s="13">
        <v>377767305</v>
      </c>
      <c r="G282" s="72">
        <f t="shared" si="40"/>
        <v>0.8936886855919975</v>
      </c>
      <c r="H282" s="73">
        <f t="shared" si="41"/>
        <v>0.8999966658169801</v>
      </c>
      <c r="I282" s="33">
        <v>0</v>
      </c>
      <c r="J282" s="34">
        <v>41975700</v>
      </c>
      <c r="K282" s="97">
        <f t="shared" si="42"/>
        <v>0</v>
      </c>
      <c r="L282" s="97">
        <f t="shared" si="43"/>
        <v>0.10000333418301992</v>
      </c>
    </row>
    <row r="283" spans="1:12" ht="12.75">
      <c r="A283" s="31" t="s">
        <v>61</v>
      </c>
      <c r="B283" s="32" t="s">
        <v>542</v>
      </c>
      <c r="C283" s="12" t="s">
        <v>543</v>
      </c>
      <c r="D283" s="13">
        <v>719646597</v>
      </c>
      <c r="E283" s="13">
        <v>546458319</v>
      </c>
      <c r="F283" s="13">
        <v>351479650</v>
      </c>
      <c r="G283" s="72">
        <f t="shared" si="40"/>
        <v>0.48840590849066434</v>
      </c>
      <c r="H283" s="73">
        <f t="shared" si="41"/>
        <v>0.6431957164513402</v>
      </c>
      <c r="I283" s="33">
        <v>0</v>
      </c>
      <c r="J283" s="34">
        <v>194978669</v>
      </c>
      <c r="K283" s="97">
        <f t="shared" si="42"/>
        <v>0</v>
      </c>
      <c r="L283" s="97">
        <f t="shared" si="43"/>
        <v>0.35680428354865984</v>
      </c>
    </row>
    <row r="284" spans="1:12" ht="12.75">
      <c r="A284" s="31" t="s">
        <v>50</v>
      </c>
      <c r="B284" s="32" t="s">
        <v>544</v>
      </c>
      <c r="C284" s="12" t="s">
        <v>545</v>
      </c>
      <c r="D284" s="13">
        <v>100140403</v>
      </c>
      <c r="E284" s="13">
        <v>106065000</v>
      </c>
      <c r="F284" s="13">
        <v>94059070</v>
      </c>
      <c r="G284" s="72">
        <f t="shared" si="40"/>
        <v>0.9392719340264688</v>
      </c>
      <c r="H284" s="73">
        <f t="shared" si="41"/>
        <v>0.8868059208975628</v>
      </c>
      <c r="I284" s="33">
        <v>0</v>
      </c>
      <c r="J284" s="34">
        <v>12005930</v>
      </c>
      <c r="K284" s="97">
        <f t="shared" si="42"/>
        <v>0</v>
      </c>
      <c r="L284" s="97">
        <f t="shared" si="43"/>
        <v>0.11319407910243719</v>
      </c>
    </row>
    <row r="285" spans="1:12" ht="12.75">
      <c r="A285" s="35"/>
      <c r="B285" s="36" t="s">
        <v>546</v>
      </c>
      <c r="C285" s="37"/>
      <c r="D285" s="20">
        <f>SUM(D281:D284)</f>
        <v>1484861216</v>
      </c>
      <c r="E285" s="20">
        <f>SUM(E281:E284)</f>
        <v>1325176304</v>
      </c>
      <c r="F285" s="20">
        <f>SUM(F281:F284)</f>
        <v>1093856303</v>
      </c>
      <c r="G285" s="74">
        <f t="shared" si="40"/>
        <v>0.7366724184140856</v>
      </c>
      <c r="H285" s="75">
        <f t="shared" si="41"/>
        <v>0.8254420937789422</v>
      </c>
      <c r="I285" s="38">
        <f>SUM(I281:I284)</f>
        <v>-17640298</v>
      </c>
      <c r="J285" s="39">
        <f>SUM(J281:J284)</f>
        <v>248960299</v>
      </c>
      <c r="K285" s="77">
        <f t="shared" si="42"/>
        <v>-0.013311661208213092</v>
      </c>
      <c r="L285" s="77">
        <f t="shared" si="43"/>
        <v>0.1878695674292709</v>
      </c>
    </row>
    <row r="286" spans="1:12" ht="12.75">
      <c r="A286" s="31" t="s">
        <v>61</v>
      </c>
      <c r="B286" s="32" t="s">
        <v>547</v>
      </c>
      <c r="C286" s="12" t="s">
        <v>548</v>
      </c>
      <c r="D286" s="13">
        <v>94784285</v>
      </c>
      <c r="E286" s="13">
        <v>81192124</v>
      </c>
      <c r="F286" s="13">
        <v>48385908</v>
      </c>
      <c r="G286" s="72">
        <f t="shared" si="40"/>
        <v>0.5104844964542382</v>
      </c>
      <c r="H286" s="73">
        <f t="shared" si="41"/>
        <v>0.5959433700736786</v>
      </c>
      <c r="I286" s="33">
        <v>0</v>
      </c>
      <c r="J286" s="34">
        <v>32806216</v>
      </c>
      <c r="K286" s="97">
        <f t="shared" si="42"/>
        <v>0</v>
      </c>
      <c r="L286" s="97">
        <f t="shared" si="43"/>
        <v>0.4040566299263214</v>
      </c>
    </row>
    <row r="287" spans="1:12" ht="12.75">
      <c r="A287" s="31" t="s">
        <v>61</v>
      </c>
      <c r="B287" s="32" t="s">
        <v>549</v>
      </c>
      <c r="C287" s="12" t="s">
        <v>550</v>
      </c>
      <c r="D287" s="13">
        <v>226773963</v>
      </c>
      <c r="E287" s="13">
        <v>274639353</v>
      </c>
      <c r="F287" s="13">
        <v>213582004</v>
      </c>
      <c r="G287" s="72">
        <f t="shared" si="40"/>
        <v>0.9418277176732145</v>
      </c>
      <c r="H287" s="73">
        <f t="shared" si="41"/>
        <v>0.777681718468074</v>
      </c>
      <c r="I287" s="33">
        <v>0</v>
      </c>
      <c r="J287" s="34">
        <v>61057349</v>
      </c>
      <c r="K287" s="97">
        <f t="shared" si="42"/>
        <v>0</v>
      </c>
      <c r="L287" s="97">
        <f t="shared" si="43"/>
        <v>0.22231828153192598</v>
      </c>
    </row>
    <row r="288" spans="1:12" ht="12.75">
      <c r="A288" s="31" t="s">
        <v>61</v>
      </c>
      <c r="B288" s="32" t="s">
        <v>551</v>
      </c>
      <c r="C288" s="12" t="s">
        <v>552</v>
      </c>
      <c r="D288" s="13">
        <v>46373000</v>
      </c>
      <c r="E288" s="13">
        <v>46311240</v>
      </c>
      <c r="F288" s="13">
        <v>43392862</v>
      </c>
      <c r="G288" s="72">
        <f t="shared" si="40"/>
        <v>0.935735492635801</v>
      </c>
      <c r="H288" s="73">
        <f t="shared" si="41"/>
        <v>0.9369833759579748</v>
      </c>
      <c r="I288" s="33">
        <v>0</v>
      </c>
      <c r="J288" s="34">
        <v>2918378</v>
      </c>
      <c r="K288" s="97">
        <f t="shared" si="42"/>
        <v>0</v>
      </c>
      <c r="L288" s="97">
        <f t="shared" si="43"/>
        <v>0.06301662404202522</v>
      </c>
    </row>
    <row r="289" spans="1:12" ht="12.75">
      <c r="A289" s="31" t="s">
        <v>61</v>
      </c>
      <c r="B289" s="32" t="s">
        <v>553</v>
      </c>
      <c r="C289" s="12" t="s">
        <v>554</v>
      </c>
      <c r="D289" s="13">
        <v>99059958</v>
      </c>
      <c r="E289" s="13">
        <v>105885920</v>
      </c>
      <c r="F289" s="13">
        <v>85020609</v>
      </c>
      <c r="G289" s="72">
        <f t="shared" si="40"/>
        <v>0.8582742282204481</v>
      </c>
      <c r="H289" s="73">
        <f t="shared" si="41"/>
        <v>0.8029453679960471</v>
      </c>
      <c r="I289" s="33">
        <v>0</v>
      </c>
      <c r="J289" s="34">
        <v>20865311</v>
      </c>
      <c r="K289" s="97">
        <f t="shared" si="42"/>
        <v>0</v>
      </c>
      <c r="L289" s="97">
        <f t="shared" si="43"/>
        <v>0.19705463200395293</v>
      </c>
    </row>
    <row r="290" spans="1:12" ht="12.75">
      <c r="A290" s="31" t="s">
        <v>61</v>
      </c>
      <c r="B290" s="32" t="s">
        <v>555</v>
      </c>
      <c r="C290" s="12" t="s">
        <v>556</v>
      </c>
      <c r="D290" s="13">
        <v>63577250</v>
      </c>
      <c r="E290" s="13">
        <v>63577250</v>
      </c>
      <c r="F290" s="13">
        <v>54490813</v>
      </c>
      <c r="G290" s="72">
        <f t="shared" si="40"/>
        <v>0.857080370730096</v>
      </c>
      <c r="H290" s="73">
        <f t="shared" si="41"/>
        <v>0.857080370730096</v>
      </c>
      <c r="I290" s="33">
        <v>0</v>
      </c>
      <c r="J290" s="34">
        <v>9086437</v>
      </c>
      <c r="K290" s="97">
        <f t="shared" si="42"/>
        <v>0</v>
      </c>
      <c r="L290" s="97">
        <f t="shared" si="43"/>
        <v>0.14291962926990393</v>
      </c>
    </row>
    <row r="291" spans="1:12" ht="12.75">
      <c r="A291" s="31" t="s">
        <v>61</v>
      </c>
      <c r="B291" s="32" t="s">
        <v>557</v>
      </c>
      <c r="C291" s="12" t="s">
        <v>558</v>
      </c>
      <c r="D291" s="13">
        <v>68973230</v>
      </c>
      <c r="E291" s="13">
        <v>71973860</v>
      </c>
      <c r="F291" s="13">
        <v>56462124</v>
      </c>
      <c r="G291" s="72">
        <f t="shared" si="40"/>
        <v>0.8186092488346566</v>
      </c>
      <c r="H291" s="73">
        <f t="shared" si="41"/>
        <v>0.7844809768435373</v>
      </c>
      <c r="I291" s="33">
        <v>0</v>
      </c>
      <c r="J291" s="34">
        <v>15511736</v>
      </c>
      <c r="K291" s="97">
        <f t="shared" si="42"/>
        <v>0</v>
      </c>
      <c r="L291" s="97">
        <f t="shared" si="43"/>
        <v>0.21551902315646262</v>
      </c>
    </row>
    <row r="292" spans="1:12" ht="12.75">
      <c r="A292" s="31" t="s">
        <v>50</v>
      </c>
      <c r="B292" s="32" t="s">
        <v>559</v>
      </c>
      <c r="C292" s="12" t="s">
        <v>560</v>
      </c>
      <c r="D292" s="13">
        <v>100803530</v>
      </c>
      <c r="E292" s="13">
        <v>106925353</v>
      </c>
      <c r="F292" s="13">
        <v>62155026</v>
      </c>
      <c r="G292" s="72">
        <f t="shared" si="40"/>
        <v>0.6165957283440372</v>
      </c>
      <c r="H292" s="73">
        <f t="shared" si="41"/>
        <v>0.5812936245344918</v>
      </c>
      <c r="I292" s="33">
        <v>0</v>
      </c>
      <c r="J292" s="34">
        <v>44770327</v>
      </c>
      <c r="K292" s="97">
        <f t="shared" si="42"/>
        <v>0</v>
      </c>
      <c r="L292" s="97">
        <f t="shared" si="43"/>
        <v>0.41870637546550815</v>
      </c>
    </row>
    <row r="293" spans="1:12" ht="12.75">
      <c r="A293" s="35"/>
      <c r="B293" s="36" t="s">
        <v>561</v>
      </c>
      <c r="C293" s="37"/>
      <c r="D293" s="20">
        <f>SUM(D286:D292)</f>
        <v>700345216</v>
      </c>
      <c r="E293" s="20">
        <f>SUM(E286:E292)</f>
        <v>750505100</v>
      </c>
      <c r="F293" s="20">
        <f>SUM(F286:F292)</f>
        <v>563489346</v>
      </c>
      <c r="G293" s="74">
        <f t="shared" si="40"/>
        <v>0.8045879847917745</v>
      </c>
      <c r="H293" s="75">
        <f t="shared" si="41"/>
        <v>0.7508134801482361</v>
      </c>
      <c r="I293" s="38">
        <f>SUM(I286:I292)</f>
        <v>0</v>
      </c>
      <c r="J293" s="39">
        <f>SUM(J286:J292)</f>
        <v>187015754</v>
      </c>
      <c r="K293" s="77">
        <f t="shared" si="42"/>
        <v>0</v>
      </c>
      <c r="L293" s="77">
        <f t="shared" si="43"/>
        <v>0.24918651985176382</v>
      </c>
    </row>
    <row r="294" spans="1:12" ht="12.75">
      <c r="A294" s="31" t="s">
        <v>61</v>
      </c>
      <c r="B294" s="32" t="s">
        <v>562</v>
      </c>
      <c r="C294" s="12" t="s">
        <v>563</v>
      </c>
      <c r="D294" s="13">
        <v>98753000</v>
      </c>
      <c r="E294" s="13">
        <v>98753000</v>
      </c>
      <c r="F294" s="13">
        <v>54245893</v>
      </c>
      <c r="G294" s="72">
        <f t="shared" si="40"/>
        <v>0.5493088108715685</v>
      </c>
      <c r="H294" s="73">
        <f t="shared" si="41"/>
        <v>0.5493088108715685</v>
      </c>
      <c r="I294" s="33">
        <v>0</v>
      </c>
      <c r="J294" s="34">
        <v>44507107</v>
      </c>
      <c r="K294" s="97">
        <f t="shared" si="42"/>
        <v>0</v>
      </c>
      <c r="L294" s="97">
        <f t="shared" si="43"/>
        <v>0.45069118912843154</v>
      </c>
    </row>
    <row r="295" spans="1:12" ht="12.75">
      <c r="A295" s="31" t="s">
        <v>61</v>
      </c>
      <c r="B295" s="32" t="s">
        <v>564</v>
      </c>
      <c r="C295" s="12" t="s">
        <v>565</v>
      </c>
      <c r="D295" s="13">
        <v>166578781</v>
      </c>
      <c r="E295" s="13">
        <v>177394163</v>
      </c>
      <c r="F295" s="13">
        <v>146715677</v>
      </c>
      <c r="G295" s="72">
        <f t="shared" si="40"/>
        <v>0.8807584982867656</v>
      </c>
      <c r="H295" s="73">
        <f t="shared" si="41"/>
        <v>0.8270603413258868</v>
      </c>
      <c r="I295" s="33">
        <v>0</v>
      </c>
      <c r="J295" s="34">
        <v>30678486</v>
      </c>
      <c r="K295" s="97">
        <f t="shared" si="42"/>
        <v>0</v>
      </c>
      <c r="L295" s="97">
        <f t="shared" si="43"/>
        <v>0.1729396586741132</v>
      </c>
    </row>
    <row r="296" spans="1:12" ht="12.75">
      <c r="A296" s="31" t="s">
        <v>61</v>
      </c>
      <c r="B296" s="32" t="s">
        <v>566</v>
      </c>
      <c r="C296" s="12" t="s">
        <v>567</v>
      </c>
      <c r="D296" s="13">
        <v>242256192</v>
      </c>
      <c r="E296" s="13">
        <v>225903058</v>
      </c>
      <c r="F296" s="13">
        <v>179874409</v>
      </c>
      <c r="G296" s="72">
        <f t="shared" si="40"/>
        <v>0.7424966417370252</v>
      </c>
      <c r="H296" s="73">
        <f t="shared" si="41"/>
        <v>0.7962460118623096</v>
      </c>
      <c r="I296" s="33">
        <v>0</v>
      </c>
      <c r="J296" s="34">
        <v>46028649</v>
      </c>
      <c r="K296" s="97">
        <f t="shared" si="42"/>
        <v>0</v>
      </c>
      <c r="L296" s="97">
        <f t="shared" si="43"/>
        <v>0.20375398813769047</v>
      </c>
    </row>
    <row r="297" spans="1:12" ht="12.75">
      <c r="A297" s="31" t="s">
        <v>61</v>
      </c>
      <c r="B297" s="32" t="s">
        <v>568</v>
      </c>
      <c r="C297" s="12" t="s">
        <v>569</v>
      </c>
      <c r="D297" s="13">
        <v>73627001</v>
      </c>
      <c r="E297" s="13">
        <v>73627001</v>
      </c>
      <c r="F297" s="13">
        <v>53080604</v>
      </c>
      <c r="G297" s="72">
        <f t="shared" si="40"/>
        <v>0.7209393738582398</v>
      </c>
      <c r="H297" s="73">
        <f t="shared" si="41"/>
        <v>0.7209393738582398</v>
      </c>
      <c r="I297" s="33">
        <v>0</v>
      </c>
      <c r="J297" s="34">
        <v>20546397</v>
      </c>
      <c r="K297" s="97">
        <f t="shared" si="42"/>
        <v>0</v>
      </c>
      <c r="L297" s="97">
        <f t="shared" si="43"/>
        <v>0.27906062614176014</v>
      </c>
    </row>
    <row r="298" spans="1:12" ht="12.75">
      <c r="A298" s="31" t="s">
        <v>61</v>
      </c>
      <c r="B298" s="32" t="s">
        <v>570</v>
      </c>
      <c r="C298" s="12" t="s">
        <v>571</v>
      </c>
      <c r="D298" s="13">
        <v>48076100</v>
      </c>
      <c r="E298" s="13">
        <v>48076100</v>
      </c>
      <c r="F298" s="13">
        <v>41787692</v>
      </c>
      <c r="G298" s="72">
        <f t="shared" si="40"/>
        <v>0.8691988742847278</v>
      </c>
      <c r="H298" s="73">
        <f t="shared" si="41"/>
        <v>0.8691988742847278</v>
      </c>
      <c r="I298" s="33">
        <v>0</v>
      </c>
      <c r="J298" s="34">
        <v>6288408</v>
      </c>
      <c r="K298" s="97">
        <f t="shared" si="42"/>
        <v>0</v>
      </c>
      <c r="L298" s="97">
        <f t="shared" si="43"/>
        <v>0.13080112571527225</v>
      </c>
    </row>
    <row r="299" spans="1:12" ht="12.75">
      <c r="A299" s="31" t="s">
        <v>61</v>
      </c>
      <c r="B299" s="32" t="s">
        <v>572</v>
      </c>
      <c r="C299" s="12" t="s">
        <v>573</v>
      </c>
      <c r="D299" s="13">
        <v>76225338</v>
      </c>
      <c r="E299" s="13">
        <v>77878359</v>
      </c>
      <c r="F299" s="13">
        <v>59725576</v>
      </c>
      <c r="G299" s="72">
        <f t="shared" si="40"/>
        <v>0.7835396676102636</v>
      </c>
      <c r="H299" s="73">
        <f t="shared" si="41"/>
        <v>0.7669085066366126</v>
      </c>
      <c r="I299" s="33">
        <v>0</v>
      </c>
      <c r="J299" s="34">
        <v>18152783</v>
      </c>
      <c r="K299" s="97">
        <f t="shared" si="42"/>
        <v>0</v>
      </c>
      <c r="L299" s="97">
        <f t="shared" si="43"/>
        <v>0.2330914933633874</v>
      </c>
    </row>
    <row r="300" spans="1:12" ht="12.75">
      <c r="A300" s="31" t="s">
        <v>61</v>
      </c>
      <c r="B300" s="32" t="s">
        <v>574</v>
      </c>
      <c r="C300" s="12" t="s">
        <v>575</v>
      </c>
      <c r="D300" s="13">
        <v>102006000</v>
      </c>
      <c r="E300" s="13">
        <v>102006000</v>
      </c>
      <c r="F300" s="13">
        <v>65586143</v>
      </c>
      <c r="G300" s="72">
        <f t="shared" si="40"/>
        <v>0.6429635805736917</v>
      </c>
      <c r="H300" s="73">
        <f t="shared" si="41"/>
        <v>0.6429635805736917</v>
      </c>
      <c r="I300" s="33">
        <v>0</v>
      </c>
      <c r="J300" s="34">
        <v>36419857</v>
      </c>
      <c r="K300" s="97">
        <f t="shared" si="42"/>
        <v>0</v>
      </c>
      <c r="L300" s="97">
        <f t="shared" si="43"/>
        <v>0.35703641942630826</v>
      </c>
    </row>
    <row r="301" spans="1:12" ht="12.75">
      <c r="A301" s="31" t="s">
        <v>61</v>
      </c>
      <c r="B301" s="32" t="s">
        <v>576</v>
      </c>
      <c r="C301" s="12" t="s">
        <v>577</v>
      </c>
      <c r="D301" s="13">
        <v>180524640</v>
      </c>
      <c r="E301" s="13">
        <v>181926052</v>
      </c>
      <c r="F301" s="13">
        <v>152792150</v>
      </c>
      <c r="G301" s="72">
        <f t="shared" si="40"/>
        <v>0.8463783669641994</v>
      </c>
      <c r="H301" s="73">
        <f t="shared" si="41"/>
        <v>0.8398585486810872</v>
      </c>
      <c r="I301" s="33">
        <v>0</v>
      </c>
      <c r="J301" s="34">
        <v>29133902</v>
      </c>
      <c r="K301" s="97">
        <f t="shared" si="42"/>
        <v>0</v>
      </c>
      <c r="L301" s="97">
        <f t="shared" si="43"/>
        <v>0.1601414513189128</v>
      </c>
    </row>
    <row r="302" spans="1:12" ht="12.75">
      <c r="A302" s="31" t="s">
        <v>50</v>
      </c>
      <c r="B302" s="32" t="s">
        <v>578</v>
      </c>
      <c r="C302" s="12" t="s">
        <v>579</v>
      </c>
      <c r="D302" s="13">
        <v>45662992</v>
      </c>
      <c r="E302" s="13">
        <v>46349780</v>
      </c>
      <c r="F302" s="13">
        <v>44490921</v>
      </c>
      <c r="G302" s="72">
        <f t="shared" si="40"/>
        <v>0.9743321462597108</v>
      </c>
      <c r="H302" s="73">
        <f t="shared" si="41"/>
        <v>0.9598949768477866</v>
      </c>
      <c r="I302" s="33">
        <v>0</v>
      </c>
      <c r="J302" s="34">
        <v>1858859</v>
      </c>
      <c r="K302" s="97">
        <f t="shared" si="42"/>
        <v>0</v>
      </c>
      <c r="L302" s="97">
        <f t="shared" si="43"/>
        <v>0.040105023152213454</v>
      </c>
    </row>
    <row r="303" spans="1:12" ht="12.75">
      <c r="A303" s="35"/>
      <c r="B303" s="36" t="s">
        <v>580</v>
      </c>
      <c r="C303" s="37"/>
      <c r="D303" s="20">
        <f>SUM(D294:D302)</f>
        <v>1033710044</v>
      </c>
      <c r="E303" s="20">
        <f>SUM(E294:E302)</f>
        <v>1031913513</v>
      </c>
      <c r="F303" s="20">
        <f>SUM(F294:F302)</f>
        <v>798299065</v>
      </c>
      <c r="G303" s="74">
        <f t="shared" si="40"/>
        <v>0.7722659459812697</v>
      </c>
      <c r="H303" s="75">
        <f t="shared" si="41"/>
        <v>0.7736104382228397</v>
      </c>
      <c r="I303" s="38">
        <f>SUM(I294:I302)</f>
        <v>0</v>
      </c>
      <c r="J303" s="39">
        <f>SUM(J294:J302)</f>
        <v>233614448</v>
      </c>
      <c r="K303" s="77">
        <f t="shared" si="42"/>
        <v>0</v>
      </c>
      <c r="L303" s="77">
        <f t="shared" si="43"/>
        <v>0.2263895617771603</v>
      </c>
    </row>
    <row r="304" spans="1:12" ht="12.75">
      <c r="A304" s="31" t="s">
        <v>61</v>
      </c>
      <c r="B304" s="32" t="s">
        <v>581</v>
      </c>
      <c r="C304" s="12" t="s">
        <v>582</v>
      </c>
      <c r="D304" s="13">
        <v>33812475</v>
      </c>
      <c r="E304" s="13">
        <v>45693745</v>
      </c>
      <c r="F304" s="13">
        <v>34859061</v>
      </c>
      <c r="G304" s="72">
        <f t="shared" si="40"/>
        <v>1.0309526587450342</v>
      </c>
      <c r="H304" s="73">
        <f t="shared" si="41"/>
        <v>0.7628847449470382</v>
      </c>
      <c r="I304" s="33">
        <v>0</v>
      </c>
      <c r="J304" s="34">
        <v>10834684</v>
      </c>
      <c r="K304" s="97">
        <f t="shared" si="42"/>
        <v>0</v>
      </c>
      <c r="L304" s="97">
        <f t="shared" si="43"/>
        <v>0.23711525505296185</v>
      </c>
    </row>
    <row r="305" spans="1:12" ht="12.75">
      <c r="A305" s="31" t="s">
        <v>61</v>
      </c>
      <c r="B305" s="32" t="s">
        <v>583</v>
      </c>
      <c r="C305" s="12" t="s">
        <v>584</v>
      </c>
      <c r="D305" s="13">
        <v>214623434</v>
      </c>
      <c r="E305" s="13">
        <v>219879675</v>
      </c>
      <c r="F305" s="13">
        <v>184872675</v>
      </c>
      <c r="G305" s="72">
        <f t="shared" si="40"/>
        <v>0.861381590791246</v>
      </c>
      <c r="H305" s="73">
        <f t="shared" si="41"/>
        <v>0.8407901958196</v>
      </c>
      <c r="I305" s="33">
        <v>0</v>
      </c>
      <c r="J305" s="34">
        <v>35007000</v>
      </c>
      <c r="K305" s="97">
        <f t="shared" si="42"/>
        <v>0</v>
      </c>
      <c r="L305" s="97">
        <f t="shared" si="43"/>
        <v>0.15920980418040004</v>
      </c>
    </row>
    <row r="306" spans="1:12" ht="12.75">
      <c r="A306" s="31" t="s">
        <v>61</v>
      </c>
      <c r="B306" s="32" t="s">
        <v>585</v>
      </c>
      <c r="C306" s="12" t="s">
        <v>586</v>
      </c>
      <c r="D306" s="13">
        <v>659843190</v>
      </c>
      <c r="E306" s="13">
        <v>668902791</v>
      </c>
      <c r="F306" s="13">
        <v>611786084</v>
      </c>
      <c r="G306" s="72">
        <f t="shared" si="40"/>
        <v>0.9271688990228117</v>
      </c>
      <c r="H306" s="73">
        <f t="shared" si="41"/>
        <v>0.9146113489605696</v>
      </c>
      <c r="I306" s="33">
        <v>0</v>
      </c>
      <c r="J306" s="34">
        <v>57116707</v>
      </c>
      <c r="K306" s="97">
        <f t="shared" si="42"/>
        <v>0</v>
      </c>
      <c r="L306" s="97">
        <f t="shared" si="43"/>
        <v>0.08538865103943033</v>
      </c>
    </row>
    <row r="307" spans="1:12" ht="12.75">
      <c r="A307" s="31" t="s">
        <v>61</v>
      </c>
      <c r="B307" s="32" t="s">
        <v>587</v>
      </c>
      <c r="C307" s="12" t="s">
        <v>588</v>
      </c>
      <c r="D307" s="13">
        <v>75718000</v>
      </c>
      <c r="E307" s="13">
        <v>75595000</v>
      </c>
      <c r="F307" s="13">
        <v>43586622</v>
      </c>
      <c r="G307" s="72">
        <f t="shared" si="40"/>
        <v>0.5756441268918884</v>
      </c>
      <c r="H307" s="73">
        <f t="shared" si="41"/>
        <v>0.5765807526952841</v>
      </c>
      <c r="I307" s="33">
        <v>0</v>
      </c>
      <c r="J307" s="34">
        <v>32008378</v>
      </c>
      <c r="K307" s="97">
        <f t="shared" si="42"/>
        <v>0</v>
      </c>
      <c r="L307" s="97">
        <f t="shared" si="43"/>
        <v>0.4234192473047159</v>
      </c>
    </row>
    <row r="308" spans="1:12" ht="12.75">
      <c r="A308" s="31" t="s">
        <v>61</v>
      </c>
      <c r="B308" s="32" t="s">
        <v>589</v>
      </c>
      <c r="C308" s="12" t="s">
        <v>590</v>
      </c>
      <c r="D308" s="13">
        <v>229872000</v>
      </c>
      <c r="E308" s="13">
        <v>242832695</v>
      </c>
      <c r="F308" s="13">
        <v>159545436</v>
      </c>
      <c r="G308" s="72">
        <f t="shared" si="40"/>
        <v>0.6940620693255377</v>
      </c>
      <c r="H308" s="73">
        <f t="shared" si="41"/>
        <v>0.6570179357437844</v>
      </c>
      <c r="I308" s="33">
        <v>0</v>
      </c>
      <c r="J308" s="34">
        <v>83287259</v>
      </c>
      <c r="K308" s="97">
        <f t="shared" si="42"/>
        <v>0</v>
      </c>
      <c r="L308" s="97">
        <f t="shared" si="43"/>
        <v>0.3429820642562156</v>
      </c>
    </row>
    <row r="309" spans="1:12" ht="12.75">
      <c r="A309" s="31" t="s">
        <v>61</v>
      </c>
      <c r="B309" s="32" t="s">
        <v>591</v>
      </c>
      <c r="C309" s="12" t="s">
        <v>592</v>
      </c>
      <c r="D309" s="13">
        <v>82386000</v>
      </c>
      <c r="E309" s="13">
        <v>82386250</v>
      </c>
      <c r="F309" s="13">
        <v>60073762</v>
      </c>
      <c r="G309" s="72">
        <f t="shared" si="40"/>
        <v>0.7291743985628626</v>
      </c>
      <c r="H309" s="73">
        <f t="shared" si="41"/>
        <v>0.7291721858926702</v>
      </c>
      <c r="I309" s="33">
        <v>0</v>
      </c>
      <c r="J309" s="34">
        <v>22312488</v>
      </c>
      <c r="K309" s="97">
        <f t="shared" si="42"/>
        <v>0</v>
      </c>
      <c r="L309" s="97">
        <f t="shared" si="43"/>
        <v>0.2708278141073298</v>
      </c>
    </row>
    <row r="310" spans="1:12" ht="12.75">
      <c r="A310" s="31" t="s">
        <v>50</v>
      </c>
      <c r="B310" s="32" t="s">
        <v>593</v>
      </c>
      <c r="C310" s="12" t="s">
        <v>594</v>
      </c>
      <c r="D310" s="13">
        <v>59655819</v>
      </c>
      <c r="E310" s="13">
        <v>57537667</v>
      </c>
      <c r="F310" s="13">
        <v>54380274</v>
      </c>
      <c r="G310" s="72">
        <f t="shared" si="40"/>
        <v>0.9115669671721379</v>
      </c>
      <c r="H310" s="73">
        <f t="shared" si="41"/>
        <v>0.945124764964836</v>
      </c>
      <c r="I310" s="33">
        <v>0</v>
      </c>
      <c r="J310" s="34">
        <v>3157393</v>
      </c>
      <c r="K310" s="97">
        <f t="shared" si="42"/>
        <v>0</v>
      </c>
      <c r="L310" s="97">
        <f t="shared" si="43"/>
        <v>0.054875235035164005</v>
      </c>
    </row>
    <row r="311" spans="1:12" ht="12.75">
      <c r="A311" s="35"/>
      <c r="B311" s="36" t="s">
        <v>595</v>
      </c>
      <c r="C311" s="37"/>
      <c r="D311" s="20">
        <f>SUM(D304:D310)</f>
        <v>1355910918</v>
      </c>
      <c r="E311" s="20">
        <f>SUM(E304:E310)</f>
        <v>1392827823</v>
      </c>
      <c r="F311" s="20">
        <f>SUM(F304:F310)</f>
        <v>1149103914</v>
      </c>
      <c r="G311" s="74">
        <f t="shared" si="40"/>
        <v>0.8474774402546702</v>
      </c>
      <c r="H311" s="75">
        <f t="shared" si="41"/>
        <v>0.825015048539851</v>
      </c>
      <c r="I311" s="38">
        <f>SUM(I304:I310)</f>
        <v>0</v>
      </c>
      <c r="J311" s="39">
        <f>SUM(J304:J310)</f>
        <v>243723909</v>
      </c>
      <c r="K311" s="77">
        <f t="shared" si="42"/>
        <v>0</v>
      </c>
      <c r="L311" s="77">
        <f t="shared" si="43"/>
        <v>0.174984951460149</v>
      </c>
    </row>
    <row r="312" spans="1:12" ht="12.75">
      <c r="A312" s="31" t="s">
        <v>61</v>
      </c>
      <c r="B312" s="32" t="s">
        <v>596</v>
      </c>
      <c r="C312" s="12" t="s">
        <v>597</v>
      </c>
      <c r="D312" s="13">
        <v>1763766005</v>
      </c>
      <c r="E312" s="13">
        <v>1947332833</v>
      </c>
      <c r="F312" s="13">
        <v>1658399028</v>
      </c>
      <c r="G312" s="72">
        <f t="shared" si="40"/>
        <v>0.9402602291339661</v>
      </c>
      <c r="H312" s="73">
        <f t="shared" si="41"/>
        <v>0.8516258750925092</v>
      </c>
      <c r="I312" s="33">
        <v>0</v>
      </c>
      <c r="J312" s="34">
        <v>288933805</v>
      </c>
      <c r="K312" s="97">
        <f t="shared" si="42"/>
        <v>0</v>
      </c>
      <c r="L312" s="97">
        <f t="shared" si="43"/>
        <v>0.14837412490749083</v>
      </c>
    </row>
    <row r="313" spans="1:12" ht="12.75">
      <c r="A313" s="31" t="s">
        <v>61</v>
      </c>
      <c r="B313" s="32" t="s">
        <v>598</v>
      </c>
      <c r="C313" s="12" t="s">
        <v>599</v>
      </c>
      <c r="D313" s="13">
        <v>133956164</v>
      </c>
      <c r="E313" s="13">
        <v>141503238</v>
      </c>
      <c r="F313" s="13">
        <v>85839404</v>
      </c>
      <c r="G313" s="72">
        <f t="shared" si="40"/>
        <v>0.6408021955600341</v>
      </c>
      <c r="H313" s="73">
        <f t="shared" si="41"/>
        <v>0.606625015888329</v>
      </c>
      <c r="I313" s="33">
        <v>0</v>
      </c>
      <c r="J313" s="34">
        <v>55663834</v>
      </c>
      <c r="K313" s="97">
        <f t="shared" si="42"/>
        <v>0</v>
      </c>
      <c r="L313" s="97">
        <f t="shared" si="43"/>
        <v>0.393374984111671</v>
      </c>
    </row>
    <row r="314" spans="1:12" ht="12.75">
      <c r="A314" s="31" t="s">
        <v>61</v>
      </c>
      <c r="B314" s="32" t="s">
        <v>600</v>
      </c>
      <c r="C314" s="12" t="s">
        <v>601</v>
      </c>
      <c r="D314" s="13">
        <v>137575145</v>
      </c>
      <c r="E314" s="13">
        <v>127349283</v>
      </c>
      <c r="F314" s="13">
        <v>81264472</v>
      </c>
      <c r="G314" s="72">
        <f t="shared" si="40"/>
        <v>0.5906915235306494</v>
      </c>
      <c r="H314" s="73">
        <f t="shared" si="41"/>
        <v>0.6381227289673865</v>
      </c>
      <c r="I314" s="33">
        <v>0</v>
      </c>
      <c r="J314" s="34">
        <v>46084811</v>
      </c>
      <c r="K314" s="97">
        <f t="shared" si="42"/>
        <v>0</v>
      </c>
      <c r="L314" s="97">
        <f t="shared" si="43"/>
        <v>0.3618772710326135</v>
      </c>
    </row>
    <row r="315" spans="1:12" ht="12.75">
      <c r="A315" s="31" t="s">
        <v>61</v>
      </c>
      <c r="B315" s="32" t="s">
        <v>602</v>
      </c>
      <c r="C315" s="12" t="s">
        <v>603</v>
      </c>
      <c r="D315" s="13">
        <v>320106755</v>
      </c>
      <c r="E315" s="13">
        <v>278145315</v>
      </c>
      <c r="F315" s="13">
        <v>199418734</v>
      </c>
      <c r="G315" s="72">
        <f t="shared" si="40"/>
        <v>0.6229757132116752</v>
      </c>
      <c r="H315" s="73">
        <f t="shared" si="41"/>
        <v>0.7169588098221248</v>
      </c>
      <c r="I315" s="33">
        <v>0</v>
      </c>
      <c r="J315" s="34">
        <v>78726581</v>
      </c>
      <c r="K315" s="97">
        <f t="shared" si="42"/>
        <v>0</v>
      </c>
      <c r="L315" s="97">
        <f t="shared" si="43"/>
        <v>0.2830411901778752</v>
      </c>
    </row>
    <row r="316" spans="1:12" ht="12.75">
      <c r="A316" s="31" t="s">
        <v>50</v>
      </c>
      <c r="B316" s="32" t="s">
        <v>604</v>
      </c>
      <c r="C316" s="12" t="s">
        <v>605</v>
      </c>
      <c r="D316" s="13">
        <v>137970920</v>
      </c>
      <c r="E316" s="13">
        <v>139570120</v>
      </c>
      <c r="F316" s="13">
        <v>103500807</v>
      </c>
      <c r="G316" s="72">
        <f t="shared" si="40"/>
        <v>0.7501639258475626</v>
      </c>
      <c r="H316" s="73">
        <f t="shared" si="41"/>
        <v>0.7415685176741268</v>
      </c>
      <c r="I316" s="33">
        <v>0</v>
      </c>
      <c r="J316" s="34">
        <v>36069313</v>
      </c>
      <c r="K316" s="97">
        <f t="shared" si="42"/>
        <v>0</v>
      </c>
      <c r="L316" s="97">
        <f t="shared" si="43"/>
        <v>0.2584314823258732</v>
      </c>
    </row>
    <row r="317" spans="1:12" ht="12.75">
      <c r="A317" s="35"/>
      <c r="B317" s="36" t="s">
        <v>606</v>
      </c>
      <c r="C317" s="37"/>
      <c r="D317" s="20">
        <f>SUM(D312:D316)</f>
        <v>2493374989</v>
      </c>
      <c r="E317" s="20">
        <f>SUM(E312:E316)</f>
        <v>2633900789</v>
      </c>
      <c r="F317" s="20">
        <f>SUM(F312:F316)</f>
        <v>2128422445</v>
      </c>
      <c r="G317" s="74">
        <f t="shared" si="40"/>
        <v>0.8536311041820593</v>
      </c>
      <c r="H317" s="75">
        <f t="shared" si="41"/>
        <v>0.8080875535969172</v>
      </c>
      <c r="I317" s="38">
        <f>SUM(I312:I316)</f>
        <v>0</v>
      </c>
      <c r="J317" s="39">
        <f>SUM(J312:J316)</f>
        <v>505478344</v>
      </c>
      <c r="K317" s="77">
        <f t="shared" si="42"/>
        <v>0</v>
      </c>
      <c r="L317" s="77">
        <f t="shared" si="43"/>
        <v>0.1919124464030828</v>
      </c>
    </row>
    <row r="318" spans="1:12" ht="12.75">
      <c r="A318" s="43"/>
      <c r="B318" s="44" t="s">
        <v>607</v>
      </c>
      <c r="C318" s="45"/>
      <c r="D318" s="46">
        <f>SUM(D281:D284,D286:D292,D294:D302,D304:D310,D312:D316)</f>
        <v>7068202383</v>
      </c>
      <c r="E318" s="46">
        <f>SUM(E281:E284,E286:E292,E294:E302,E304:E310,E312:E316)</f>
        <v>7134323529</v>
      </c>
      <c r="F318" s="46">
        <f>SUM(F281:F284,F286:F292,F294:F302,F304:F310,F312:F316)</f>
        <v>5733171073</v>
      </c>
      <c r="G318" s="92">
        <f t="shared" si="40"/>
        <v>0.8111215217590636</v>
      </c>
      <c r="H318" s="93">
        <f t="shared" si="41"/>
        <v>0.8036040207169585</v>
      </c>
      <c r="I318" s="38">
        <f>SUM(I281:I284,I286:I292,I294:I302,I304:I310,I312:I316)</f>
        <v>-17640298</v>
      </c>
      <c r="J318" s="39">
        <f>SUM(J281:J284,J286:J292,J294:J302,J304:J310,J312:J316)</f>
        <v>1418792754</v>
      </c>
      <c r="K318" s="98">
        <f t="shared" si="42"/>
        <v>-0.0024725957448235593</v>
      </c>
      <c r="L318" s="98">
        <f t="shared" si="43"/>
        <v>0.19886857502786512</v>
      </c>
    </row>
    <row r="319" spans="1:12" ht="12.75">
      <c r="A319" s="25"/>
      <c r="B319" s="10"/>
      <c r="C319" s="9"/>
      <c r="D319" s="40"/>
      <c r="E319" s="40"/>
      <c r="F319" s="40"/>
      <c r="G319" s="72"/>
      <c r="H319" s="73"/>
      <c r="I319" s="41"/>
      <c r="J319" s="42"/>
      <c r="K319" s="97"/>
      <c r="L319" s="97"/>
    </row>
    <row r="320" spans="1:12" ht="12.75">
      <c r="A320" s="25"/>
      <c r="B320" s="28" t="s">
        <v>608</v>
      </c>
      <c r="C320" s="8"/>
      <c r="D320" s="40"/>
      <c r="E320" s="40"/>
      <c r="F320" s="40"/>
      <c r="G320" s="72"/>
      <c r="H320" s="73"/>
      <c r="I320" s="41"/>
      <c r="J320" s="42"/>
      <c r="K320" s="97"/>
      <c r="L320" s="97"/>
    </row>
    <row r="321" spans="1:12" ht="12.75">
      <c r="A321" s="31" t="s">
        <v>55</v>
      </c>
      <c r="B321" s="32" t="s">
        <v>609</v>
      </c>
      <c r="C321" s="12" t="s">
        <v>610</v>
      </c>
      <c r="D321" s="13">
        <v>34649526466</v>
      </c>
      <c r="E321" s="13">
        <v>35240910684</v>
      </c>
      <c r="F321" s="13">
        <v>30896548572</v>
      </c>
      <c r="G321" s="72">
        <f aca="true" t="shared" si="44" ref="G321:G358">IF($D321=0,0,$F321/$D321)</f>
        <v>0.8916874694468733</v>
      </c>
      <c r="H321" s="73">
        <f aca="true" t="shared" si="45" ref="H321:H358">IF($E321=0,0,$F321/$E321)</f>
        <v>0.8767238976610097</v>
      </c>
      <c r="I321" s="33">
        <v>0</v>
      </c>
      <c r="J321" s="34">
        <v>4344362112</v>
      </c>
      <c r="K321" s="97">
        <f aca="true" t="shared" si="46" ref="K321:K358">IF($E321=0,0,$I321/$E321)</f>
        <v>0</v>
      </c>
      <c r="L321" s="97">
        <f aca="true" t="shared" si="47" ref="L321:L358">IF($E321=0,0,$J321/$E321)</f>
        <v>0.12327610233899028</v>
      </c>
    </row>
    <row r="322" spans="1:12" ht="12.75">
      <c r="A322" s="35"/>
      <c r="B322" s="36" t="s">
        <v>60</v>
      </c>
      <c r="C322" s="37"/>
      <c r="D322" s="20">
        <f>D321</f>
        <v>34649526466</v>
      </c>
      <c r="E322" s="20">
        <f>E321</f>
        <v>35240910684</v>
      </c>
      <c r="F322" s="20">
        <f>F321</f>
        <v>30896548572</v>
      </c>
      <c r="G322" s="74">
        <f t="shared" si="44"/>
        <v>0.8916874694468733</v>
      </c>
      <c r="H322" s="75">
        <f t="shared" si="45"/>
        <v>0.8767238976610097</v>
      </c>
      <c r="I322" s="38">
        <f>I321</f>
        <v>0</v>
      </c>
      <c r="J322" s="39">
        <f>J321</f>
        <v>4344362112</v>
      </c>
      <c r="K322" s="77">
        <f t="shared" si="46"/>
        <v>0</v>
      </c>
      <c r="L322" s="77">
        <f t="shared" si="47"/>
        <v>0.12327610233899028</v>
      </c>
    </row>
    <row r="323" spans="1:12" ht="12.75">
      <c r="A323" s="31" t="s">
        <v>61</v>
      </c>
      <c r="B323" s="32" t="s">
        <v>611</v>
      </c>
      <c r="C323" s="12" t="s">
        <v>612</v>
      </c>
      <c r="D323" s="13">
        <v>254437025</v>
      </c>
      <c r="E323" s="13">
        <v>274961969</v>
      </c>
      <c r="F323" s="13">
        <v>227079525</v>
      </c>
      <c r="G323" s="72">
        <f t="shared" si="44"/>
        <v>0.8924783057811653</v>
      </c>
      <c r="H323" s="73">
        <f t="shared" si="45"/>
        <v>0.8258579389210003</v>
      </c>
      <c r="I323" s="33">
        <v>0</v>
      </c>
      <c r="J323" s="34">
        <v>47882444</v>
      </c>
      <c r="K323" s="97">
        <f t="shared" si="46"/>
        <v>0</v>
      </c>
      <c r="L323" s="97">
        <f t="shared" si="47"/>
        <v>0.17414206107899963</v>
      </c>
    </row>
    <row r="324" spans="1:12" ht="12.75">
      <c r="A324" s="31" t="s">
        <v>61</v>
      </c>
      <c r="B324" s="32" t="s">
        <v>613</v>
      </c>
      <c r="C324" s="12" t="s">
        <v>614</v>
      </c>
      <c r="D324" s="13">
        <v>237585409</v>
      </c>
      <c r="E324" s="13">
        <v>282447479</v>
      </c>
      <c r="F324" s="13">
        <v>229015675</v>
      </c>
      <c r="G324" s="72">
        <f t="shared" si="44"/>
        <v>0.9639298808960107</v>
      </c>
      <c r="H324" s="73">
        <f t="shared" si="45"/>
        <v>0.8108257004481885</v>
      </c>
      <c r="I324" s="33">
        <v>0</v>
      </c>
      <c r="J324" s="34">
        <v>53431804</v>
      </c>
      <c r="K324" s="97">
        <f t="shared" si="46"/>
        <v>0</v>
      </c>
      <c r="L324" s="97">
        <f t="shared" si="47"/>
        <v>0.18917429955181153</v>
      </c>
    </row>
    <row r="325" spans="1:12" ht="12.75">
      <c r="A325" s="31" t="s">
        <v>61</v>
      </c>
      <c r="B325" s="32" t="s">
        <v>615</v>
      </c>
      <c r="C325" s="12" t="s">
        <v>616</v>
      </c>
      <c r="D325" s="13">
        <v>281204875</v>
      </c>
      <c r="E325" s="13">
        <v>268912210</v>
      </c>
      <c r="F325" s="13">
        <v>251864306</v>
      </c>
      <c r="G325" s="72">
        <f t="shared" si="44"/>
        <v>0.8956612363139153</v>
      </c>
      <c r="H325" s="73">
        <f t="shared" si="45"/>
        <v>0.9366042025388137</v>
      </c>
      <c r="I325" s="33">
        <v>0</v>
      </c>
      <c r="J325" s="34">
        <v>17047904</v>
      </c>
      <c r="K325" s="97">
        <f t="shared" si="46"/>
        <v>0</v>
      </c>
      <c r="L325" s="97">
        <f t="shared" si="47"/>
        <v>0.06339579746118632</v>
      </c>
    </row>
    <row r="326" spans="1:12" ht="12.75">
      <c r="A326" s="31" t="s">
        <v>61</v>
      </c>
      <c r="B326" s="32" t="s">
        <v>617</v>
      </c>
      <c r="C326" s="12" t="s">
        <v>618</v>
      </c>
      <c r="D326" s="13">
        <v>1040762862</v>
      </c>
      <c r="E326" s="13">
        <v>1055856213</v>
      </c>
      <c r="F326" s="13">
        <v>872810380</v>
      </c>
      <c r="G326" s="72">
        <f t="shared" si="44"/>
        <v>0.8386256003819629</v>
      </c>
      <c r="H326" s="73">
        <f t="shared" si="45"/>
        <v>0.8266375376246424</v>
      </c>
      <c r="I326" s="33">
        <v>0</v>
      </c>
      <c r="J326" s="34">
        <v>183045833</v>
      </c>
      <c r="K326" s="97">
        <f t="shared" si="46"/>
        <v>0</v>
      </c>
      <c r="L326" s="97">
        <f t="shared" si="47"/>
        <v>0.17336246237535755</v>
      </c>
    </row>
    <row r="327" spans="1:12" ht="12.75">
      <c r="A327" s="31" t="s">
        <v>61</v>
      </c>
      <c r="B327" s="32" t="s">
        <v>619</v>
      </c>
      <c r="C327" s="12" t="s">
        <v>620</v>
      </c>
      <c r="D327" s="13">
        <v>577305618</v>
      </c>
      <c r="E327" s="13">
        <v>653931554</v>
      </c>
      <c r="F327" s="13">
        <v>536211679</v>
      </c>
      <c r="G327" s="72">
        <f t="shared" si="44"/>
        <v>0.928817704663321</v>
      </c>
      <c r="H327" s="73">
        <f t="shared" si="45"/>
        <v>0.8199813508310994</v>
      </c>
      <c r="I327" s="33">
        <v>0</v>
      </c>
      <c r="J327" s="34">
        <v>117719875</v>
      </c>
      <c r="K327" s="97">
        <f t="shared" si="46"/>
        <v>0</v>
      </c>
      <c r="L327" s="97">
        <f t="shared" si="47"/>
        <v>0.18001864916890065</v>
      </c>
    </row>
    <row r="328" spans="1:12" ht="12.75">
      <c r="A328" s="31" t="s">
        <v>50</v>
      </c>
      <c r="B328" s="32" t="s">
        <v>621</v>
      </c>
      <c r="C328" s="12" t="s">
        <v>622</v>
      </c>
      <c r="D328" s="13">
        <v>332666250</v>
      </c>
      <c r="E328" s="13">
        <v>329019660</v>
      </c>
      <c r="F328" s="13">
        <v>306947123</v>
      </c>
      <c r="G328" s="72">
        <f t="shared" si="44"/>
        <v>0.922687898156185</v>
      </c>
      <c r="H328" s="73">
        <f t="shared" si="45"/>
        <v>0.9329142307180064</v>
      </c>
      <c r="I328" s="33">
        <v>0</v>
      </c>
      <c r="J328" s="34">
        <v>22072537</v>
      </c>
      <c r="K328" s="97">
        <f t="shared" si="46"/>
        <v>0</v>
      </c>
      <c r="L328" s="97">
        <f t="shared" si="47"/>
        <v>0.06708576928199367</v>
      </c>
    </row>
    <row r="329" spans="1:12" ht="12.75">
      <c r="A329" s="35"/>
      <c r="B329" s="36" t="s">
        <v>623</v>
      </c>
      <c r="C329" s="37"/>
      <c r="D329" s="20">
        <f>SUM(D323:D328)</f>
        <v>2723962039</v>
      </c>
      <c r="E329" s="20">
        <f>SUM(E323:E328)</f>
        <v>2865129085</v>
      </c>
      <c r="F329" s="20">
        <f>SUM(F323:F328)</f>
        <v>2423928688</v>
      </c>
      <c r="G329" s="74">
        <f t="shared" si="44"/>
        <v>0.8898540630506929</v>
      </c>
      <c r="H329" s="75">
        <f t="shared" si="45"/>
        <v>0.8460102899691865</v>
      </c>
      <c r="I329" s="38">
        <f>SUM(I323:I328)</f>
        <v>0</v>
      </c>
      <c r="J329" s="39">
        <f>SUM(J323:J328)</f>
        <v>441200397</v>
      </c>
      <c r="K329" s="77">
        <f t="shared" si="46"/>
        <v>0</v>
      </c>
      <c r="L329" s="77">
        <f t="shared" si="47"/>
        <v>0.1539897100308135</v>
      </c>
    </row>
    <row r="330" spans="1:12" ht="12.75">
      <c r="A330" s="31" t="s">
        <v>61</v>
      </c>
      <c r="B330" s="32" t="s">
        <v>624</v>
      </c>
      <c r="C330" s="12" t="s">
        <v>625</v>
      </c>
      <c r="D330" s="13">
        <v>459488325</v>
      </c>
      <c r="E330" s="13">
        <v>480988884</v>
      </c>
      <c r="F330" s="13">
        <v>409821530</v>
      </c>
      <c r="G330" s="72">
        <f t="shared" si="44"/>
        <v>0.8919084723208147</v>
      </c>
      <c r="H330" s="73">
        <f t="shared" si="45"/>
        <v>0.8520395036821683</v>
      </c>
      <c r="I330" s="33">
        <v>0</v>
      </c>
      <c r="J330" s="34">
        <v>71167354</v>
      </c>
      <c r="K330" s="97">
        <f t="shared" si="46"/>
        <v>0</v>
      </c>
      <c r="L330" s="97">
        <f t="shared" si="47"/>
        <v>0.14796049631783176</v>
      </c>
    </row>
    <row r="331" spans="1:12" ht="12.75">
      <c r="A331" s="31" t="s">
        <v>61</v>
      </c>
      <c r="B331" s="32" t="s">
        <v>626</v>
      </c>
      <c r="C331" s="12" t="s">
        <v>627</v>
      </c>
      <c r="D331" s="13">
        <v>1844335026</v>
      </c>
      <c r="E331" s="13">
        <v>2092872471</v>
      </c>
      <c r="F331" s="13">
        <v>1702100527</v>
      </c>
      <c r="G331" s="72">
        <f t="shared" si="44"/>
        <v>0.9228803351913353</v>
      </c>
      <c r="H331" s="73">
        <f t="shared" si="45"/>
        <v>0.8132843976808178</v>
      </c>
      <c r="I331" s="33">
        <v>0</v>
      </c>
      <c r="J331" s="34">
        <v>390771944</v>
      </c>
      <c r="K331" s="97">
        <f t="shared" si="46"/>
        <v>0</v>
      </c>
      <c r="L331" s="97">
        <f t="shared" si="47"/>
        <v>0.1867156023191821</v>
      </c>
    </row>
    <row r="332" spans="1:12" ht="12.75">
      <c r="A332" s="31" t="s">
        <v>61</v>
      </c>
      <c r="B332" s="32" t="s">
        <v>628</v>
      </c>
      <c r="C332" s="12" t="s">
        <v>629</v>
      </c>
      <c r="D332" s="13">
        <v>1415400212</v>
      </c>
      <c r="E332" s="13">
        <v>1410869624</v>
      </c>
      <c r="F332" s="13">
        <v>1114368754</v>
      </c>
      <c r="G332" s="72">
        <f t="shared" si="44"/>
        <v>0.7873170743880036</v>
      </c>
      <c r="H332" s="73">
        <f t="shared" si="45"/>
        <v>0.7898453089099889</v>
      </c>
      <c r="I332" s="33">
        <v>0</v>
      </c>
      <c r="J332" s="34">
        <v>296500870</v>
      </c>
      <c r="K332" s="97">
        <f t="shared" si="46"/>
        <v>0</v>
      </c>
      <c r="L332" s="97">
        <f t="shared" si="47"/>
        <v>0.21015469109001103</v>
      </c>
    </row>
    <row r="333" spans="1:12" ht="12.75">
      <c r="A333" s="31" t="s">
        <v>61</v>
      </c>
      <c r="B333" s="32" t="s">
        <v>630</v>
      </c>
      <c r="C333" s="12" t="s">
        <v>631</v>
      </c>
      <c r="D333" s="13">
        <v>835809745</v>
      </c>
      <c r="E333" s="13">
        <v>889179935</v>
      </c>
      <c r="F333" s="13">
        <v>788424213</v>
      </c>
      <c r="G333" s="72">
        <f t="shared" si="44"/>
        <v>0.9433058392971956</v>
      </c>
      <c r="H333" s="73">
        <f t="shared" si="45"/>
        <v>0.886686914499482</v>
      </c>
      <c r="I333" s="33">
        <v>0</v>
      </c>
      <c r="J333" s="34">
        <v>100755722</v>
      </c>
      <c r="K333" s="97">
        <f t="shared" si="46"/>
        <v>0</v>
      </c>
      <c r="L333" s="97">
        <f t="shared" si="47"/>
        <v>0.11331308550051795</v>
      </c>
    </row>
    <row r="334" spans="1:12" ht="12.75">
      <c r="A334" s="31" t="s">
        <v>61</v>
      </c>
      <c r="B334" s="32" t="s">
        <v>632</v>
      </c>
      <c r="C334" s="12" t="s">
        <v>633</v>
      </c>
      <c r="D334" s="13">
        <v>547212260</v>
      </c>
      <c r="E334" s="13">
        <v>570259378</v>
      </c>
      <c r="F334" s="13">
        <v>528060397</v>
      </c>
      <c r="G334" s="72">
        <f t="shared" si="44"/>
        <v>0.9650010345162954</v>
      </c>
      <c r="H334" s="73">
        <f t="shared" si="45"/>
        <v>0.9260003734651427</v>
      </c>
      <c r="I334" s="33">
        <v>0</v>
      </c>
      <c r="J334" s="34">
        <v>42198981</v>
      </c>
      <c r="K334" s="97">
        <f t="shared" si="46"/>
        <v>0</v>
      </c>
      <c r="L334" s="97">
        <f t="shared" si="47"/>
        <v>0.07399962653485727</v>
      </c>
    </row>
    <row r="335" spans="1:12" ht="12.75">
      <c r="A335" s="31" t="s">
        <v>50</v>
      </c>
      <c r="B335" s="32" t="s">
        <v>634</v>
      </c>
      <c r="C335" s="12" t="s">
        <v>635</v>
      </c>
      <c r="D335" s="13">
        <v>379220310</v>
      </c>
      <c r="E335" s="13">
        <v>357978859</v>
      </c>
      <c r="F335" s="13">
        <v>304148142</v>
      </c>
      <c r="G335" s="72">
        <f t="shared" si="44"/>
        <v>0.8020354764226632</v>
      </c>
      <c r="H335" s="73">
        <f t="shared" si="45"/>
        <v>0.8496259886676716</v>
      </c>
      <c r="I335" s="33">
        <v>0</v>
      </c>
      <c r="J335" s="34">
        <v>53830717</v>
      </c>
      <c r="K335" s="97">
        <f t="shared" si="46"/>
        <v>0</v>
      </c>
      <c r="L335" s="97">
        <f t="shared" si="47"/>
        <v>0.15037401133232842</v>
      </c>
    </row>
    <row r="336" spans="1:12" ht="12.75">
      <c r="A336" s="35"/>
      <c r="B336" s="36" t="s">
        <v>636</v>
      </c>
      <c r="C336" s="37"/>
      <c r="D336" s="20">
        <f>SUM(D330:D335)</f>
        <v>5481465878</v>
      </c>
      <c r="E336" s="20">
        <f>SUM(E330:E335)</f>
        <v>5802149151</v>
      </c>
      <c r="F336" s="20">
        <f>SUM(F330:F335)</f>
        <v>4846923563</v>
      </c>
      <c r="G336" s="74">
        <f t="shared" si="44"/>
        <v>0.8842385724689538</v>
      </c>
      <c r="H336" s="75">
        <f t="shared" si="45"/>
        <v>0.8353669367780098</v>
      </c>
      <c r="I336" s="38">
        <f>SUM(I330:I335)</f>
        <v>0</v>
      </c>
      <c r="J336" s="39">
        <f>SUM(J330:J335)</f>
        <v>955225588</v>
      </c>
      <c r="K336" s="77">
        <f t="shared" si="46"/>
        <v>0</v>
      </c>
      <c r="L336" s="77">
        <f t="shared" si="47"/>
        <v>0.16463306322199023</v>
      </c>
    </row>
    <row r="337" spans="1:12" ht="12.75">
      <c r="A337" s="31" t="s">
        <v>61</v>
      </c>
      <c r="B337" s="32" t="s">
        <v>637</v>
      </c>
      <c r="C337" s="12" t="s">
        <v>638</v>
      </c>
      <c r="D337" s="13">
        <v>439138221</v>
      </c>
      <c r="E337" s="13">
        <v>495871333</v>
      </c>
      <c r="F337" s="13">
        <v>414400815</v>
      </c>
      <c r="G337" s="72">
        <f t="shared" si="44"/>
        <v>0.943668292084282</v>
      </c>
      <c r="H337" s="73">
        <f t="shared" si="45"/>
        <v>0.8357023030407769</v>
      </c>
      <c r="I337" s="33">
        <v>0</v>
      </c>
      <c r="J337" s="34">
        <v>81470518</v>
      </c>
      <c r="K337" s="97">
        <f t="shared" si="46"/>
        <v>0</v>
      </c>
      <c r="L337" s="97">
        <f t="shared" si="47"/>
        <v>0.16429769695922308</v>
      </c>
    </row>
    <row r="338" spans="1:12" ht="12.75">
      <c r="A338" s="31" t="s">
        <v>61</v>
      </c>
      <c r="B338" s="32" t="s">
        <v>639</v>
      </c>
      <c r="C338" s="12" t="s">
        <v>640</v>
      </c>
      <c r="D338" s="13">
        <v>967308983</v>
      </c>
      <c r="E338" s="13">
        <v>1056107008</v>
      </c>
      <c r="F338" s="13">
        <v>1011468559</v>
      </c>
      <c r="G338" s="72">
        <f t="shared" si="44"/>
        <v>1.0456519858453541</v>
      </c>
      <c r="H338" s="73">
        <f t="shared" si="45"/>
        <v>0.9577330245307869</v>
      </c>
      <c r="I338" s="33">
        <v>0</v>
      </c>
      <c r="J338" s="34">
        <v>44638449</v>
      </c>
      <c r="K338" s="97">
        <f t="shared" si="46"/>
        <v>0</v>
      </c>
      <c r="L338" s="97">
        <f t="shared" si="47"/>
        <v>0.04226697546921306</v>
      </c>
    </row>
    <row r="339" spans="1:12" ht="12.75">
      <c r="A339" s="31" t="s">
        <v>61</v>
      </c>
      <c r="B339" s="32" t="s">
        <v>641</v>
      </c>
      <c r="C339" s="12" t="s">
        <v>642</v>
      </c>
      <c r="D339" s="13">
        <v>241180922</v>
      </c>
      <c r="E339" s="13">
        <v>302655870</v>
      </c>
      <c r="F339" s="13">
        <v>289859728</v>
      </c>
      <c r="G339" s="72">
        <f t="shared" si="44"/>
        <v>1.2018352264197747</v>
      </c>
      <c r="H339" s="73">
        <f t="shared" si="45"/>
        <v>0.9577204896108574</v>
      </c>
      <c r="I339" s="33">
        <v>0</v>
      </c>
      <c r="J339" s="34">
        <v>12796142</v>
      </c>
      <c r="K339" s="97">
        <f t="shared" si="46"/>
        <v>0</v>
      </c>
      <c r="L339" s="97">
        <f t="shared" si="47"/>
        <v>0.04227951038914263</v>
      </c>
    </row>
    <row r="340" spans="1:12" ht="12.75">
      <c r="A340" s="31" t="s">
        <v>61</v>
      </c>
      <c r="B340" s="32" t="s">
        <v>643</v>
      </c>
      <c r="C340" s="12" t="s">
        <v>644</v>
      </c>
      <c r="D340" s="13">
        <v>214440980</v>
      </c>
      <c r="E340" s="13">
        <v>256162411</v>
      </c>
      <c r="F340" s="13">
        <v>191539321</v>
      </c>
      <c r="G340" s="72">
        <f t="shared" si="44"/>
        <v>0.8932029736107343</v>
      </c>
      <c r="H340" s="73">
        <f t="shared" si="45"/>
        <v>0.7477261017815764</v>
      </c>
      <c r="I340" s="33">
        <v>0</v>
      </c>
      <c r="J340" s="34">
        <v>64623090</v>
      </c>
      <c r="K340" s="97">
        <f t="shared" si="46"/>
        <v>0</v>
      </c>
      <c r="L340" s="97">
        <f t="shared" si="47"/>
        <v>0.2522738982184236</v>
      </c>
    </row>
    <row r="341" spans="1:12" ht="12.75">
      <c r="A341" s="31" t="s">
        <v>50</v>
      </c>
      <c r="B341" s="32" t="s">
        <v>645</v>
      </c>
      <c r="C341" s="12" t="s">
        <v>646</v>
      </c>
      <c r="D341" s="13">
        <v>117732770</v>
      </c>
      <c r="E341" s="13">
        <v>129560536</v>
      </c>
      <c r="F341" s="13">
        <v>128919497</v>
      </c>
      <c r="G341" s="72">
        <f t="shared" si="44"/>
        <v>1.0950179546442338</v>
      </c>
      <c r="H341" s="73">
        <f t="shared" si="45"/>
        <v>0.9950522047855683</v>
      </c>
      <c r="I341" s="33">
        <v>0</v>
      </c>
      <c r="J341" s="34">
        <v>641039</v>
      </c>
      <c r="K341" s="97">
        <f t="shared" si="46"/>
        <v>0</v>
      </c>
      <c r="L341" s="97">
        <f t="shared" si="47"/>
        <v>0.0049477952144316535</v>
      </c>
    </row>
    <row r="342" spans="1:12" ht="12.75">
      <c r="A342" s="35"/>
      <c r="B342" s="36" t="s">
        <v>647</v>
      </c>
      <c r="C342" s="37"/>
      <c r="D342" s="20">
        <f>SUM(D337:D341)</f>
        <v>1979801876</v>
      </c>
      <c r="E342" s="20">
        <f>SUM(E337:E341)</f>
        <v>2240357158</v>
      </c>
      <c r="F342" s="20">
        <f>SUM(F337:F341)</f>
        <v>2036187920</v>
      </c>
      <c r="G342" s="74">
        <f t="shared" si="44"/>
        <v>1.0284806498486214</v>
      </c>
      <c r="H342" s="75">
        <f t="shared" si="45"/>
        <v>0.9088675494124049</v>
      </c>
      <c r="I342" s="38">
        <f>SUM(I337:I341)</f>
        <v>0</v>
      </c>
      <c r="J342" s="39">
        <f>SUM(J337:J341)</f>
        <v>204169238</v>
      </c>
      <c r="K342" s="77">
        <f t="shared" si="46"/>
        <v>0</v>
      </c>
      <c r="L342" s="77">
        <f t="shared" si="47"/>
        <v>0.0911324505875951</v>
      </c>
    </row>
    <row r="343" spans="1:12" ht="12.75">
      <c r="A343" s="31" t="s">
        <v>61</v>
      </c>
      <c r="B343" s="32" t="s">
        <v>648</v>
      </c>
      <c r="C343" s="12" t="s">
        <v>649</v>
      </c>
      <c r="D343" s="13">
        <v>139632660</v>
      </c>
      <c r="E343" s="13">
        <v>139632660</v>
      </c>
      <c r="F343" s="13">
        <v>108117663</v>
      </c>
      <c r="G343" s="72">
        <f t="shared" si="44"/>
        <v>0.7743006757874554</v>
      </c>
      <c r="H343" s="73">
        <f t="shared" si="45"/>
        <v>0.7743006757874554</v>
      </c>
      <c r="I343" s="33">
        <v>0</v>
      </c>
      <c r="J343" s="34">
        <v>31514997</v>
      </c>
      <c r="K343" s="97">
        <f t="shared" si="46"/>
        <v>0</v>
      </c>
      <c r="L343" s="97">
        <f t="shared" si="47"/>
        <v>0.22569932421254454</v>
      </c>
    </row>
    <row r="344" spans="1:12" ht="12.75">
      <c r="A344" s="31" t="s">
        <v>61</v>
      </c>
      <c r="B344" s="32" t="s">
        <v>650</v>
      </c>
      <c r="C344" s="12" t="s">
        <v>651</v>
      </c>
      <c r="D344" s="13">
        <v>381105063</v>
      </c>
      <c r="E344" s="13">
        <v>416962819</v>
      </c>
      <c r="F344" s="13">
        <v>308409587</v>
      </c>
      <c r="G344" s="72">
        <f t="shared" si="44"/>
        <v>0.8092508259330052</v>
      </c>
      <c r="H344" s="73">
        <f t="shared" si="45"/>
        <v>0.7396572858454317</v>
      </c>
      <c r="I344" s="33">
        <v>0</v>
      </c>
      <c r="J344" s="34">
        <v>108553232</v>
      </c>
      <c r="K344" s="97">
        <f t="shared" si="46"/>
        <v>0</v>
      </c>
      <c r="L344" s="97">
        <f t="shared" si="47"/>
        <v>0.2603427141545683</v>
      </c>
    </row>
    <row r="345" spans="1:12" ht="12.75">
      <c r="A345" s="31" t="s">
        <v>61</v>
      </c>
      <c r="B345" s="32" t="s">
        <v>652</v>
      </c>
      <c r="C345" s="12" t="s">
        <v>653</v>
      </c>
      <c r="D345" s="13">
        <v>905511256</v>
      </c>
      <c r="E345" s="13">
        <v>948988188</v>
      </c>
      <c r="F345" s="13">
        <v>779246039</v>
      </c>
      <c r="G345" s="72">
        <f t="shared" si="44"/>
        <v>0.8605591966269274</v>
      </c>
      <c r="H345" s="73">
        <f t="shared" si="45"/>
        <v>0.8211335492407625</v>
      </c>
      <c r="I345" s="33">
        <v>0</v>
      </c>
      <c r="J345" s="34">
        <v>169742149</v>
      </c>
      <c r="K345" s="97">
        <f t="shared" si="46"/>
        <v>0</v>
      </c>
      <c r="L345" s="97">
        <f t="shared" si="47"/>
        <v>0.1788664507592375</v>
      </c>
    </row>
    <row r="346" spans="1:12" ht="12.75">
      <c r="A346" s="31" t="s">
        <v>61</v>
      </c>
      <c r="B346" s="32" t="s">
        <v>654</v>
      </c>
      <c r="C346" s="12" t="s">
        <v>655</v>
      </c>
      <c r="D346" s="13">
        <v>1468238669</v>
      </c>
      <c r="E346" s="13">
        <v>1514157637</v>
      </c>
      <c r="F346" s="13">
        <v>1327677810</v>
      </c>
      <c r="G346" s="72">
        <f t="shared" si="44"/>
        <v>0.9042656606396735</v>
      </c>
      <c r="H346" s="73">
        <f t="shared" si="45"/>
        <v>0.8768425278562988</v>
      </c>
      <c r="I346" s="33">
        <v>0</v>
      </c>
      <c r="J346" s="34">
        <v>186479827</v>
      </c>
      <c r="K346" s="97">
        <f t="shared" si="46"/>
        <v>0</v>
      </c>
      <c r="L346" s="97">
        <f t="shared" si="47"/>
        <v>0.12315747214370125</v>
      </c>
    </row>
    <row r="347" spans="1:12" ht="12.75">
      <c r="A347" s="31" t="s">
        <v>61</v>
      </c>
      <c r="B347" s="32" t="s">
        <v>656</v>
      </c>
      <c r="C347" s="12" t="s">
        <v>657</v>
      </c>
      <c r="D347" s="13">
        <v>523531238</v>
      </c>
      <c r="E347" s="13">
        <v>523531238</v>
      </c>
      <c r="F347" s="13">
        <v>524519381</v>
      </c>
      <c r="G347" s="72">
        <f t="shared" si="44"/>
        <v>1.0018874575732575</v>
      </c>
      <c r="H347" s="73">
        <f t="shared" si="45"/>
        <v>1.0018874575732575</v>
      </c>
      <c r="I347" s="33">
        <v>-988143</v>
      </c>
      <c r="J347" s="34">
        <v>0</v>
      </c>
      <c r="K347" s="97">
        <f t="shared" si="46"/>
        <v>-0.0018874575732575484</v>
      </c>
      <c r="L347" s="97">
        <f t="shared" si="47"/>
        <v>0</v>
      </c>
    </row>
    <row r="348" spans="1:12" ht="12.75">
      <c r="A348" s="31" t="s">
        <v>61</v>
      </c>
      <c r="B348" s="32" t="s">
        <v>658</v>
      </c>
      <c r="C348" s="12" t="s">
        <v>659</v>
      </c>
      <c r="D348" s="13">
        <v>485193997</v>
      </c>
      <c r="E348" s="13">
        <v>566844642</v>
      </c>
      <c r="F348" s="13">
        <v>469701472</v>
      </c>
      <c r="G348" s="72">
        <f t="shared" si="44"/>
        <v>0.96806942151842</v>
      </c>
      <c r="H348" s="73">
        <f t="shared" si="45"/>
        <v>0.8286247010164031</v>
      </c>
      <c r="I348" s="33">
        <v>0</v>
      </c>
      <c r="J348" s="34">
        <v>97143170</v>
      </c>
      <c r="K348" s="97">
        <f t="shared" si="46"/>
        <v>0</v>
      </c>
      <c r="L348" s="97">
        <f t="shared" si="47"/>
        <v>0.171375298983597</v>
      </c>
    </row>
    <row r="349" spans="1:12" ht="12.75">
      <c r="A349" s="31" t="s">
        <v>61</v>
      </c>
      <c r="B349" s="32" t="s">
        <v>660</v>
      </c>
      <c r="C349" s="12" t="s">
        <v>661</v>
      </c>
      <c r="D349" s="13">
        <v>610921134</v>
      </c>
      <c r="E349" s="13">
        <v>702485954</v>
      </c>
      <c r="F349" s="13">
        <v>613947775</v>
      </c>
      <c r="G349" s="72">
        <f t="shared" si="44"/>
        <v>1.0049542254008845</v>
      </c>
      <c r="H349" s="73">
        <f t="shared" si="45"/>
        <v>0.8739644849895462</v>
      </c>
      <c r="I349" s="33">
        <v>0</v>
      </c>
      <c r="J349" s="34">
        <v>88538179</v>
      </c>
      <c r="K349" s="97">
        <f t="shared" si="46"/>
        <v>0</v>
      </c>
      <c r="L349" s="97">
        <f t="shared" si="47"/>
        <v>0.12603551501045385</v>
      </c>
    </row>
    <row r="350" spans="1:12" ht="12.75">
      <c r="A350" s="31" t="s">
        <v>50</v>
      </c>
      <c r="B350" s="32" t="s">
        <v>662</v>
      </c>
      <c r="C350" s="12" t="s">
        <v>663</v>
      </c>
      <c r="D350" s="13">
        <v>314613037</v>
      </c>
      <c r="E350" s="13">
        <v>218689617</v>
      </c>
      <c r="F350" s="13">
        <v>178121153</v>
      </c>
      <c r="G350" s="72">
        <f t="shared" si="44"/>
        <v>0.5661594786359727</v>
      </c>
      <c r="H350" s="73">
        <f t="shared" si="45"/>
        <v>0.8144929578435358</v>
      </c>
      <c r="I350" s="33">
        <v>0</v>
      </c>
      <c r="J350" s="34">
        <v>40568464</v>
      </c>
      <c r="K350" s="97">
        <f t="shared" si="46"/>
        <v>0</v>
      </c>
      <c r="L350" s="97">
        <f t="shared" si="47"/>
        <v>0.18550704215646416</v>
      </c>
    </row>
    <row r="351" spans="1:12" ht="12.75">
      <c r="A351" s="35"/>
      <c r="B351" s="36" t="s">
        <v>664</v>
      </c>
      <c r="C351" s="37"/>
      <c r="D351" s="20">
        <f>SUM(D343:D350)</f>
        <v>4828747054</v>
      </c>
      <c r="E351" s="20">
        <f>SUM(E343:E350)</f>
        <v>5031292755</v>
      </c>
      <c r="F351" s="20">
        <f>SUM(F343:F350)</f>
        <v>4309740880</v>
      </c>
      <c r="G351" s="74">
        <f t="shared" si="44"/>
        <v>0.8925174236306146</v>
      </c>
      <c r="H351" s="75">
        <f t="shared" si="45"/>
        <v>0.8565871814390177</v>
      </c>
      <c r="I351" s="38">
        <f>SUM(I343:I350)</f>
        <v>-988143</v>
      </c>
      <c r="J351" s="39">
        <f>SUM(J343:J350)</f>
        <v>722540018</v>
      </c>
      <c r="K351" s="77">
        <f t="shared" si="46"/>
        <v>-0.00019639942418735282</v>
      </c>
      <c r="L351" s="77">
        <f t="shared" si="47"/>
        <v>0.1436092179851697</v>
      </c>
    </row>
    <row r="352" spans="1:12" ht="12.75">
      <c r="A352" s="31" t="s">
        <v>61</v>
      </c>
      <c r="B352" s="32" t="s">
        <v>665</v>
      </c>
      <c r="C352" s="12" t="s">
        <v>666</v>
      </c>
      <c r="D352" s="13">
        <v>62931400</v>
      </c>
      <c r="E352" s="13">
        <v>95019919</v>
      </c>
      <c r="F352" s="13">
        <v>68621926</v>
      </c>
      <c r="G352" s="72">
        <f t="shared" si="44"/>
        <v>1.0904242715083408</v>
      </c>
      <c r="H352" s="73">
        <f t="shared" si="45"/>
        <v>0.7221846400437365</v>
      </c>
      <c r="I352" s="33">
        <v>0</v>
      </c>
      <c r="J352" s="34">
        <v>26397993</v>
      </c>
      <c r="K352" s="97">
        <f t="shared" si="46"/>
        <v>0</v>
      </c>
      <c r="L352" s="97">
        <f t="shared" si="47"/>
        <v>0.2778153599562635</v>
      </c>
    </row>
    <row r="353" spans="1:12" ht="12.75">
      <c r="A353" s="31" t="s">
        <v>61</v>
      </c>
      <c r="B353" s="32" t="s">
        <v>667</v>
      </c>
      <c r="C353" s="12" t="s">
        <v>668</v>
      </c>
      <c r="D353" s="13">
        <v>69373408</v>
      </c>
      <c r="E353" s="13">
        <v>106315535</v>
      </c>
      <c r="F353" s="13">
        <v>105787583</v>
      </c>
      <c r="G353" s="72">
        <f t="shared" si="44"/>
        <v>1.5249010543059958</v>
      </c>
      <c r="H353" s="73">
        <f t="shared" si="45"/>
        <v>0.995034102965291</v>
      </c>
      <c r="I353" s="33">
        <v>0</v>
      </c>
      <c r="J353" s="34">
        <v>527952</v>
      </c>
      <c r="K353" s="97">
        <f t="shared" si="46"/>
        <v>0</v>
      </c>
      <c r="L353" s="97">
        <f t="shared" si="47"/>
        <v>0.004965897034708991</v>
      </c>
    </row>
    <row r="354" spans="1:12" ht="12.75">
      <c r="A354" s="31" t="s">
        <v>61</v>
      </c>
      <c r="B354" s="32" t="s">
        <v>669</v>
      </c>
      <c r="C354" s="12" t="s">
        <v>670</v>
      </c>
      <c r="D354" s="13">
        <v>274930359</v>
      </c>
      <c r="E354" s="13">
        <v>308380031</v>
      </c>
      <c r="F354" s="13">
        <v>259274790</v>
      </c>
      <c r="G354" s="72">
        <f t="shared" si="44"/>
        <v>0.9430562377434644</v>
      </c>
      <c r="H354" s="73">
        <f t="shared" si="45"/>
        <v>0.8407638755312272</v>
      </c>
      <c r="I354" s="33">
        <v>0</v>
      </c>
      <c r="J354" s="34">
        <v>49105241</v>
      </c>
      <c r="K354" s="97">
        <f t="shared" si="46"/>
        <v>0</v>
      </c>
      <c r="L354" s="97">
        <f t="shared" si="47"/>
        <v>0.15923612446877275</v>
      </c>
    </row>
    <row r="355" spans="1:12" ht="12.75">
      <c r="A355" s="31" t="s">
        <v>50</v>
      </c>
      <c r="B355" s="32" t="s">
        <v>671</v>
      </c>
      <c r="C355" s="12" t="s">
        <v>672</v>
      </c>
      <c r="D355" s="13">
        <v>57031377</v>
      </c>
      <c r="E355" s="13">
        <v>83301853</v>
      </c>
      <c r="F355" s="13">
        <v>67564976</v>
      </c>
      <c r="G355" s="72">
        <f t="shared" si="44"/>
        <v>1.1846983108964737</v>
      </c>
      <c r="H355" s="73">
        <f t="shared" si="45"/>
        <v>0.8110861111336863</v>
      </c>
      <c r="I355" s="33">
        <v>0</v>
      </c>
      <c r="J355" s="34">
        <v>15736877</v>
      </c>
      <c r="K355" s="97">
        <f t="shared" si="46"/>
        <v>0</v>
      </c>
      <c r="L355" s="97">
        <f t="shared" si="47"/>
        <v>0.1889138888663137</v>
      </c>
    </row>
    <row r="356" spans="1:12" ht="12.75">
      <c r="A356" s="35"/>
      <c r="B356" s="36" t="s">
        <v>673</v>
      </c>
      <c r="C356" s="37"/>
      <c r="D356" s="20">
        <f>SUM(D352:D355)</f>
        <v>464266544</v>
      </c>
      <c r="E356" s="20">
        <f>SUM(E352:E355)</f>
        <v>593017338</v>
      </c>
      <c r="F356" s="20">
        <f>SUM(F352:F355)</f>
        <v>501249275</v>
      </c>
      <c r="G356" s="74">
        <f t="shared" si="44"/>
        <v>1.0796584020062405</v>
      </c>
      <c r="H356" s="75">
        <f t="shared" si="45"/>
        <v>0.8452523103127214</v>
      </c>
      <c r="I356" s="38">
        <f>SUM(I352:I355)</f>
        <v>0</v>
      </c>
      <c r="J356" s="39">
        <f>SUM(J352:J355)</f>
        <v>91768063</v>
      </c>
      <c r="K356" s="77">
        <f t="shared" si="46"/>
        <v>0</v>
      </c>
      <c r="L356" s="77">
        <f t="shared" si="47"/>
        <v>0.1547476896872786</v>
      </c>
    </row>
    <row r="357" spans="1:12" ht="12.75">
      <c r="A357" s="43"/>
      <c r="B357" s="44" t="s">
        <v>674</v>
      </c>
      <c r="C357" s="45"/>
      <c r="D357" s="46">
        <f>SUM(D321,D323:D328,D330:D335,D337:D341,D343:D350,D352:D355)</f>
        <v>50127769857</v>
      </c>
      <c r="E357" s="46">
        <f>SUM(E321,E323:E328,E330:E335,E337:E341,E343:E350,E352:E355)</f>
        <v>51772856171</v>
      </c>
      <c r="F357" s="46">
        <f>SUM(F321,F323:F328,F330:F335,F337:F341,F343:F350,F352:F355)</f>
        <v>45014578898</v>
      </c>
      <c r="G357" s="92">
        <f t="shared" si="44"/>
        <v>0.8979968394048558</v>
      </c>
      <c r="H357" s="93">
        <f t="shared" si="45"/>
        <v>0.8694629237630205</v>
      </c>
      <c r="I357" s="38">
        <f>SUM(I321,I323:I328,I330:I335,I337:I341,I343:I350,I352:I355)</f>
        <v>-988143</v>
      </c>
      <c r="J357" s="39">
        <f>SUM(J321,J323:J328,J330:J335,J337:J341,J343:J350,J352:J355)</f>
        <v>6759265416</v>
      </c>
      <c r="K357" s="98">
        <f t="shared" si="46"/>
        <v>-1.9086121050310095E-05</v>
      </c>
      <c r="L357" s="98">
        <f t="shared" si="47"/>
        <v>0.13055616235802978</v>
      </c>
    </row>
    <row r="358" spans="1:12" ht="12.75">
      <c r="A358" s="35"/>
      <c r="B358" s="36" t="s">
        <v>675</v>
      </c>
      <c r="C358" s="37"/>
      <c r="D358" s="18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336848413904</v>
      </c>
      <c r="E358" s="18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347331676322</v>
      </c>
      <c r="F358" s="18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305762628903</v>
      </c>
      <c r="G358" s="74">
        <f t="shared" si="44"/>
        <v>0.9077158041484521</v>
      </c>
      <c r="H358" s="75">
        <f t="shared" si="45"/>
        <v>0.8803188702533924</v>
      </c>
      <c r="I358" s="38">
        <f>SUM(SUM(I6:I7,I9:I18,I20:I27,I29:I37,I39:I43,I45:I50,I52:I56,I61,I63:I67,I69:I74,I76:I82,I84:I88,I93:I95,I97:I100,I102:I106,I111,I113:I119,I121:I128,I130:I135,I137:I141,I143:I146,I148:I153,I155:I160,I162:I168,I170:I174,I176:I181,I186:I191,I193:I197,I199:I204,I206:I212),SUM(I214:I219,I224:I231,I233:I239,I241:I246,I251:I256,I258:I263,I265:I270,I272:I276,I281:I284,I286:I292,I294:I302,I304:I310,I312:I316,I321,I323:I328,I330:I335,I337:I341,I343:I350,I352:I355))</f>
        <v>-1914574058</v>
      </c>
      <c r="J358" s="39">
        <f>SUM(SUM(J6:J7,J9:J18,J20:J27,J29:J37,J39:J43,J45:J50,J52:J56,J61,J63:J67,J69:J74,J76:J82,J84:J88,J93:J95,J97:J100,J102:J106,J111,J113:J119,J121:J128,J130:J135,J137:J141,J143:J146,J148:J153,J155:J160,J162:J168,J170:J174,J176:J181,J186:J191,J193:J197,J199:J204,J206:J212),SUM(J214:J219,J224:J231,J233:J239,J241:J246,J251:J256,J258:J263,J265:J270,J272:J276,J281:J284,J286:J292,J294:J302,J304:J310,J312:J316,J321,J323:J328,J330:J335,J337:J341,J343:J350,J352:J355))</f>
        <v>43483621477</v>
      </c>
      <c r="K358" s="77">
        <f t="shared" si="46"/>
        <v>-0.005512235677073865</v>
      </c>
      <c r="L358" s="77">
        <f t="shared" si="47"/>
        <v>0.12519336542368148</v>
      </c>
    </row>
    <row r="359" spans="1:38" ht="11.25">
      <c r="A359" s="1"/>
      <c r="B359" s="78" t="s">
        <v>677</v>
      </c>
      <c r="C359" s="69"/>
      <c r="D359" s="23"/>
      <c r="E359" s="23"/>
      <c r="F359" s="23"/>
      <c r="G359" s="69"/>
      <c r="H359" s="69"/>
      <c r="I359" s="23"/>
      <c r="J359" s="23"/>
      <c r="K359" s="69"/>
      <c r="L359" s="69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</sheetData>
  <sheetProtection/>
  <mergeCells count="11">
    <mergeCell ref="H2:H3"/>
    <mergeCell ref="I2:I3"/>
    <mergeCell ref="J2:J3"/>
    <mergeCell ref="K2:K3"/>
    <mergeCell ref="L2:L3"/>
    <mergeCell ref="B2:B3"/>
    <mergeCell ref="C2:C3"/>
    <mergeCell ref="D2:D3"/>
    <mergeCell ref="E2:E3"/>
    <mergeCell ref="F2:F3"/>
    <mergeCell ref="G2:G3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8" max="11" man="1"/>
    <brk id="108" max="11" man="1"/>
    <brk id="169" max="11" man="1"/>
    <brk id="221" max="11" man="1"/>
    <brk id="278" max="11" man="1"/>
    <brk id="3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2015-07-31T10:21:14Z</dcterms:created>
  <dcterms:modified xsi:type="dcterms:W3CDTF">2015-08-27T06:23:41Z</dcterms:modified>
  <cp:category/>
  <cp:version/>
  <cp:contentType/>
  <cp:contentStatus/>
</cp:coreProperties>
</file>