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<sst xmlns="http://schemas.openxmlformats.org/spreadsheetml/2006/main" count="925" uniqueCount="646">
  <si>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</si>
  <si>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</si>
  <si>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</si>
  <si>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</si>
  <si>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</si>
  <si>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</si>
  <si>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</si>
  <si>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</si>
  <si>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</si>
  <si>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</si>
  <si>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</si>
  <si>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</si>
  <si>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</si>
  <si>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</si>
  <si>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</si>
  <si>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</si>
  <si>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</si>
  <si>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</si>
  <si>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</si>
  <si>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</si>
  <si>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</si>
  <si>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</si>
  <si>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</si>
  <si>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</si>
  <si>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</si>
  <si>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</si>
  <si>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</si>
  <si>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</si>
  <si>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</si>
  <si>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</si>
  <si>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</si>
  <si>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</si>
  <si>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</si>
  <si>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</si>
  <si>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</si>
  <si>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</si>
  <si>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</si>
  <si>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</si>
  <si>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</si>
  <si>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</si>
  <si>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</si>
  <si>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</si>
  <si>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</si>
  <si>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</si>
  <si>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</si>
  <si>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</si>
  <si>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</si>
  <si>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</si>
  <si>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</si>
  <si>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</si>
  <si>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</si>
  <si>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</si>
  <si>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</si>
  <si>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</si>
  <si>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</si>
  <si>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</si>
  <si>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</si>
  <si>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</si>
  <si>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</si>
  <si>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</si>
  <si>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</si>
  <si>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</si>
  <si>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</si>
  <si>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</si>
  <si>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</si>
  <si>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</si>
  <si>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</si>
  <si>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</si>
  <si>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</si>
  <si>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</si>
  <si>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</si>
  <si>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</si>
  <si>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</si>
  <si>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</si>
  <si>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</si>
  <si>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</si>
  <si>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</si>
  <si>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</si>
  <si>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</si>
  <si>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</si>
  <si>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</si>
  <si>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</si>
  <si>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</si>
  <si>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</si>
  <si>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</si>
  <si>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</si>
  <si>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</si>
  <si>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</si>
  <si>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</si>
  <si>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</si>
  <si>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</si>
  <si>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</si>
  <si>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</si>
  <si>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</si>
  <si>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</si>
  <si>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</si>
  <si>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</si>
  <si>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</si>
  <si>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</si>
  <si>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</si>
  <si>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</si>
  <si>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</si>
  <si>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</si>
  <si>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</si>
  <si>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</si>
  <si>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</si>
  <si>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</si>
  <si>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</si>
  <si>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</si>
  <si>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</si>
  <si>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</si>
  <si>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</si>
  <si>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</si>
  <si>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</si>
  <si>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</si>
  <si>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</si>
  <si>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</si>
  <si>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</si>
  <si>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</si>
  <si>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</si>
  <si>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</si>
  <si>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</si>
  <si>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</si>
  <si>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</si>
  <si>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</si>
  <si>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</si>
  <si>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</si>
  <si>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</si>
  <si>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</si>
  <si>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</si>
  <si>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</si>
  <si>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</si>
  <si>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</si>
  <si>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</si>
  <si>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</si>
  <si>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</si>
  <si>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</si>
  <si>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</si>
  <si>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</si>
  <si>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</si>
  <si>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</si>
  <si>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</si>
  <si>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</si>
  <si>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</si>
  <si>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</si>
  <si>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</si>
  <si>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</si>
  <si>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</si>
  <si>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</si>
  <si>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</si>
  <si>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</si>
  <si>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</si>
  <si>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</si>
  <si>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</si>
  <si>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</si>
  <si>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</si>
  <si>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</si>
  <si>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</si>
  <si>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</si>
  <si>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</si>
  <si>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</si>
  <si>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</si>
  <si>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</si>
  <si>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</si>
  <si>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</si>
  <si>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</si>
  <si>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</si>
  <si>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</si>
  <si>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</si>
  <si>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</si>
  <si>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</si>
  <si>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</si>
  <si>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</si>
  <si>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</si>
  <si>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</si>
  <si>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</si>
  <si>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</si>
  <si>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</si>
  <si>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</si>
  <si>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</si>
  <si>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</si>
  <si>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</si>
  <si>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</si>
  <si>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</si>
  <si>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</si>
  <si>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</si>
  <si>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</si>
  <si>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</si>
  <si>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</si>
  <si>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</si>
  <si>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</si>
  <si>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</si>
  <si>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</si>
  <si>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</si>
  <si>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</si>
  <si>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</si>
  <si>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</si>
  <si>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</si>
  <si>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</si>
  <si>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</si>
  <si>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</si>
  <si>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</si>
  <si>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</si>
  <si>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</si>
  <si>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</si>
  <si>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</si>
  <si>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</si>
  <si>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</si>
  <si>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</si>
  <si>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</si>
  <si>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</si>
  <si>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</si>
  <si>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</si>
  <si>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</si>
  <si>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</si>
  <si>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</si>
  <si>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</si>
  <si>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</si>
  <si>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</si>
  <si>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</si>
  <si>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</si>
  <si>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</si>
  <si>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</si>
  <si>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</si>
  <si>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</si>
  <si>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</si>
  <si>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</si>
  <si>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</si>
  <si>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</si>
  <si>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</si>
  <si>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</si>
  <si>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</si>
  <si>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</si>
  <si>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</si>
  <si>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</si>
  <si>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</si>
  <si>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</si>
  <si>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</si>
  <si>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</si>
  <si>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</si>
  <si>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</si>
  <si>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</si>
  <si>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</si>
  <si>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</si>
  <si>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</si>
  <si>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</si>
  <si>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</si>
  <si>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</si>
  <si>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</si>
  <si>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</si>
  <si>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</si>
  <si>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</si>
  <si>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</si>
  <si>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</si>
  <si>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</si>
  <si>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</si>
  <si>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</si>
  <si>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</si>
  <si>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</si>
  <si>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</si>
  <si>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</si>
  <si>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</si>
  <si>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</si>
  <si>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</si>
  <si>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</si>
  <si>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</si>
  <si>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</si>
  <si>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</si>
  <si>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</si>
  <si>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</si>
  <si>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</si>
  <si>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</si>
  <si>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</si>
  <si>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</si>
  <si>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</si>
  <si>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</si>
  <si>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</si>
  <si>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</si>
  <si>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</si>
  <si>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</si>
  <si>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</si>
  <si>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</si>
  <si>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</si>
  <si>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</si>
  <si>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</si>
  <si>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</si>
  <si>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</si>
  <si>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</si>
  <si>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</si>
  <si>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</si>
  <si>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</si>
  <si>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</si>
  <si>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</si>
  <si>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</si>
  <si>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</si>
  <si>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</si>
  <si>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</si>
  <si>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</si>
  <si>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</si>
  <si>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</si>
  <si>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</si>
  <si>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</si>
  <si>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</si>
  <si>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</si>
  <si>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</si>
  <si>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</si>
  <si>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</si>
  <si>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</si>
  <si>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</si>
  <si>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</si>
  <si>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</si>
  <si>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</si>
  <si>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</si>
  <si>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</si>
  <si>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</si>
  <si>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</si>
  <si>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</si>
  <si>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</si>
  <si>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</si>
  <si>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</si>
  <si>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</si>
  <si>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</si>
  <si>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</si>
  <si>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</si>
  <si>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</si>
  <si>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</si>
  <si>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</si>
  <si>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</si>
  <si>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</si>
  <si>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</si>
  <si>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</si>
  <si>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</si>
  <si>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</si>
  <si>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</si>
  <si>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</si>
  <si>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</si>
  <si>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</si>
  <si>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</si>
  <si>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</si>
  <si>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</si>
  <si>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</si>
  <si>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</si>
  <si>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</si>
  <si>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</si>
  <si>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</si>
  <si>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</si>
  <si>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</si>
  <si>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</si>
  <si>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</si>
  <si>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</si>
  <si>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</si>
  <si>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</si>
  <si>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</si>
  <si>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</si>
  <si>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</si>
  <si>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</si>
  <si>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</si>
  <si>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</si>
  <si>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</si>
  <si>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</si>
  <si>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</si>
  <si>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</si>
  <si>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</si>
  <si>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</si>
  <si>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</si>
  <si>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</si>
  <si>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</si>
  <si>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</si>
  <si>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</si>
  <si>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</si>
  <si>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</si>
  <si>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</si>
  <si>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</si>
  <si>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</si>
  <si>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</si>
  <si>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</si>
  <si>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</si>
  <si>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</si>
  <si>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</si>
  <si>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</si>
  <si>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</si>
  <si>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</si>
  <si>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</si>
  <si>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</si>
  <si>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</si>
  <si>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</si>
  <si>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</si>
  <si>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</si>
  <si>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</si>
  <si>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</si>
  <si>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</si>
  <si>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</si>
  <si>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</si>
  <si>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</si>
  <si>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</si>
  <si>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</si>
  <si>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</si>
  <si>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</si>
  <si>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</si>
  <si>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</si>
  <si>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</si>
  <si>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</si>
  <si>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</si>
  <si>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</si>
  <si>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</si>
  <si>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</si>
  <si>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</si>
  <si>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</si>
  <si>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</si>
  <si>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</si>
  <si>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</si>
  <si>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</si>
  <si>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</si>
  <si>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</si>
  <si>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</si>
  <si>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</si>
  <si>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</si>
  <si>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</si>
  <si>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</si>
  <si>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</si>
  <si>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</si>
  <si>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</si>
  <si>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</si>
  <si>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</si>
  <si>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</si>
  <si>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</si>
  <si>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</si>
  <si>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</si>
  <si>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</si>
  <si>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</si>
  <si>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</si>
  <si>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</si>
  <si>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</si>
  <si>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</si>
  <si>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</si>
  <si>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</si>
  <si>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</si>
  <si>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</si>
  <si>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</si>
  <si>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</si>
  <si>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</si>
  <si>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</si>
  <si>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</si>
  <si>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</si>
  <si>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</si>
  <si>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</si>
  <si>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</si>
  <si>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</si>
  <si>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</si>
  <si>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</si>
  <si>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</si>
  <si>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</si>
  <si>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</si>
  <si>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</si>
  <si>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</si>
  <si>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</si>
  <si>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</si>
  <si>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</si>
  <si>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</si>
  <si>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</si>
  <si>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</si>
  <si>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</si>
  <si>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</si>
  <si>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</si>
  <si>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</si>
  <si>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</si>
  <si>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</si>
  <si>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</si>
  <si>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</si>
  <si>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</si>
  <si>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</si>
  <si>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</si>
  <si>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</si>
  <si>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</si>
  <si>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</si>
  <si>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</si>
  <si>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</si>
  <si>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</si>
  <si>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</si>
  <si>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</si>
  <si>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</si>
  <si>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</si>
  <si>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</si>
  <si>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</si>
  <si>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</si>
  <si>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</si>
  <si>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</si>
  <si>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</si>
  <si>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</si>
  <si>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</si>
  <si>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</si>
  <si>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</si>
  <si>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</si>
  <si>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</si>
  <si>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</si>
  <si>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</si>
  <si>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</si>
  <si>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</si>
  <si>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</si>
  <si>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</si>
  <si>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</si>
  <si>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</si>
  <si>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</si>
  <si>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</si>
  <si>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</si>
  <si>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</si>
  <si>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</si>
  <si>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</si>
  <si>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</si>
  <si>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</si>
  <si>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</si>
  <si>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</si>
  <si>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</si>
  <si>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</si>
  <si>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</si>
  <si>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</si>
  <si>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</si>
  <si>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</si>
  <si>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</si>
  <si>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</si>
  <si>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</si>
  <si>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</si>
  <si>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</si>
  <si>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</si>
  <si>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</si>
  <si>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</si>
  <si>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</si>
  <si>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</si>
  <si>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</si>
  <si>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</si>
  <si>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</si>
  <si>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</si>
  <si>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</si>
  <si>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</si>
  <si>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</si>
  <si>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</si>
  <si>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</si>
  <si>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</si>
  <si>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</si>
  <si>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</si>
  <si>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</si>
  <si>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</si>
  <si>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</si>
  <si>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</si>
  <si>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</si>
  <si>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</si>
  <si>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</si>
  <si>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</si>
  <si>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</si>
  <si>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</si>
  <si>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</si>
  <si>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</si>
  <si>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</si>
  <si>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</si>
  <si>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</si>
  <si>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</si>
  <si>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</si>
  <si>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</si>
  <si>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</si>
  <si>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</si>
  <si>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</si>
  <si>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</si>
  <si>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</si>
  <si>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</si>
  <si>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</si>
  <si>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</si>
  <si>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</si>
  <si>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</si>
  <si>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</si>
  <si>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</si>
  <si>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</si>
  <si>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</si>
  <si>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</si>
  <si>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</si>
  <si>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</si>
  <si>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</si>
  <si>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</si>
  <si>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</si>
  <si>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</si>
  <si>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</si>
  <si>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</si>
  <si>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</si>
  <si>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</si>
  <si>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</si>
  <si>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</si>
  <si>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</si>
  <si>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</si>
  <si>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</si>
  <si>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</si>
  <si>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</si>
  <si>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</si>
  <si>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</si>
  <si>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</si>
  <si>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</si>
  <si>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</si>
  <si>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</si>
  <si>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</si>
  <si>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</si>
  <si>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</si>
  <si>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</si>
  <si>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</si>
  <si>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</si>
  <si>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</si>
  <si>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</si>
  <si>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</si>
  <si>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</si>
  <si>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</si>
  <si>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</si>
  <si>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</si>
  <si>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</si>
  <si>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</si>
  <si>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</si>
  <si>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</si>
  <si>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</si>
  <si>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</si>
  <si>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</si>
  <si>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</si>
  <si>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</si>
  <si>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</si>
  <si>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</si>
  <si>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</si>
  <si>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</si>
  <si>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</si>
  <si>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</si>
  <si>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</si>
  <si>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</si>
  <si>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</si>
  <si>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</si>
  <si>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</si>
  <si>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</si>
  <si>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</si>
  <si>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</si>
  <si>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</si>
  <si>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</si>
  <si>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</si>
  <si>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</si>
  <si>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</si>
  <si>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</si>
  <si>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</si>
  <si>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</si>
  <si>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</si>
  <si>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</si>
  <si>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</si>
  <si>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</si>
  <si>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</si>
  <si>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AS AT 31 MARCH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</si>
</sst>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8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8" fontId="2" fillId="0" borderId="16" xfId="0" applyNumberFormat="1" applyFont="1" applyBorder="1" applyAlignment="1" applyProtection="1">
      <alignment wrapText="1"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17" xfId="0" applyNumberFormat="1" applyFont="1" applyBorder="1" applyAlignment="1" applyProtection="1">
      <alignment/>
      <protection/>
    </xf>
    <xf numFmtId="178" fontId="3" fillId="0" borderId="16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80" fontId="4" fillId="0" borderId="16" xfId="0" applyNumberFormat="1" applyFont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80" fontId="5" fillId="0" borderId="16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80" fontId="2" fillId="0" borderId="16" xfId="0" applyNumberFormat="1" applyFont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/>
      <protection/>
    </xf>
    <xf numFmtId="179" fontId="6" fillId="0" borderId="17" xfId="0" applyNumberFormat="1" applyFont="1" applyFill="1" applyBorder="1" applyAlignment="1" applyProtection="1">
      <alignment/>
      <protection/>
    </xf>
    <xf numFmtId="180" fontId="6" fillId="0" borderId="16" xfId="0" applyNumberFormat="1" applyFont="1" applyFill="1" applyBorder="1" applyAlignment="1" applyProtection="1">
      <alignment/>
      <protection/>
    </xf>
    <xf numFmtId="180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80" fontId="2" fillId="0" borderId="18" xfId="0" applyNumberFormat="1" applyFont="1" applyBorder="1" applyAlignment="1" applyProtection="1">
      <alignment/>
      <protection/>
    </xf>
    <xf numFmtId="180" fontId="6" fillId="0" borderId="19" xfId="0" applyNumberFormat="1" applyFont="1" applyFill="1" applyBorder="1" applyAlignment="1" applyProtection="1">
      <alignment/>
      <protection/>
    </xf>
    <xf numFmtId="179" fontId="6" fillId="0" borderId="20" xfId="0" applyNumberFormat="1" applyFont="1" applyFill="1" applyBorder="1" applyAlignment="1" applyProtection="1">
      <alignment/>
      <protection/>
    </xf>
    <xf numFmtId="180" fontId="6" fillId="0" borderId="18" xfId="0" applyNumberFormat="1" applyFont="1" applyFill="1" applyBorder="1" applyAlignment="1" applyProtection="1">
      <alignment/>
      <protection/>
    </xf>
    <xf numFmtId="180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80" fontId="3" fillId="0" borderId="16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7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80" fontId="2" fillId="0" borderId="21" xfId="0" applyNumberFormat="1" applyFont="1" applyBorder="1" applyAlignment="1" applyProtection="1">
      <alignment/>
      <protection/>
    </xf>
    <xf numFmtId="180" fontId="6" fillId="0" borderId="22" xfId="0" applyNumberFormat="1" applyFont="1" applyFill="1" applyBorder="1" applyAlignment="1" applyProtection="1">
      <alignment/>
      <protection/>
    </xf>
    <xf numFmtId="179" fontId="6" fillId="0" borderId="23" xfId="0" applyNumberFormat="1" applyFont="1" applyFill="1" applyBorder="1" applyAlignment="1" applyProtection="1">
      <alignment/>
      <protection/>
    </xf>
    <xf numFmtId="180" fontId="6" fillId="0" borderId="21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80" fontId="2" fillId="0" borderId="24" xfId="0" applyNumberFormat="1" applyFont="1" applyBorder="1" applyAlignment="1" applyProtection="1">
      <alignment/>
      <protection/>
    </xf>
    <xf numFmtId="180" fontId="6" fillId="0" borderId="25" xfId="0" applyNumberFormat="1" applyFont="1" applyFill="1" applyBorder="1" applyAlignment="1" applyProtection="1">
      <alignment/>
      <protection/>
    </xf>
    <xf numFmtId="179" fontId="6" fillId="0" borderId="26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80" fontId="2" fillId="0" borderId="27" xfId="0" applyNumberFormat="1" applyFont="1" applyBorder="1" applyAlignment="1" applyProtection="1">
      <alignment/>
      <protection/>
    </xf>
    <xf numFmtId="180" fontId="2" fillId="0" borderId="28" xfId="0" applyNumberFormat="1" applyFont="1" applyBorder="1" applyAlignment="1" applyProtection="1">
      <alignment/>
      <protection/>
    </xf>
    <xf numFmtId="179" fontId="2" fillId="0" borderId="29" xfId="0" applyNumberFormat="1" applyFont="1" applyBorder="1" applyAlignment="1" applyProtection="1">
      <alignment/>
      <protection/>
    </xf>
    <xf numFmtId="180" fontId="6" fillId="0" borderId="27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68">
      <selection activeCell="A168" sqref="A168:S168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19" width="9.7109375" style="78" customWidth="1"/>
    <col min="20" max="23" width="9.7109375" style="78" hidden="1" customWidth="1"/>
    <col min="24" max="16384" width="9.140625" style="1" customWidth="1"/>
  </cols>
  <sheetData>
    <row r="1" spans="1:23" s="79" customFormat="1" ht="12.75" customHeight="1">
      <c r="A1" s="81" t="s">
        <v>645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4</v>
      </c>
      <c r="G2" s="7" t="s">
        <v>5</v>
      </c>
      <c r="H2" s="5" t="s">
        <v>6</v>
      </c>
      <c r="I2" s="6" t="s">
        <v>7</v>
      </c>
      <c r="J2" s="7" t="s">
        <v>8</v>
      </c>
      <c r="K2" s="7" t="s">
        <v>9</v>
      </c>
      <c r="L2" s="5" t="s">
        <v>10</v>
      </c>
      <c r="M2" s="6" t="s">
        <v>11</v>
      </c>
      <c r="N2" s="7" t="s">
        <v>12</v>
      </c>
      <c r="O2" s="7" t="s">
        <v>13</v>
      </c>
      <c r="P2" s="5" t="s">
        <v>14</v>
      </c>
      <c r="Q2" s="6" t="s">
        <v>15</v>
      </c>
      <c r="R2" s="7" t="s">
        <v>16</v>
      </c>
      <c r="S2" s="7" t="s">
        <v>17</v>
      </c>
      <c r="T2" s="5" t="s">
        <v>18</v>
      </c>
      <c r="U2" s="6" t="s">
        <v>19</v>
      </c>
      <c r="V2" s="7" t="s">
        <v>20</v>
      </c>
      <c r="W2" s="7" t="s">
        <v>21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22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23</v>
      </c>
      <c r="B5" s="24" t="s">
        <v>24</v>
      </c>
      <c r="C5" s="25" t="s">
        <v>25</v>
      </c>
      <c r="D5" s="26">
        <v>1275354230</v>
      </c>
      <c r="E5" s="27">
        <v>1380149467</v>
      </c>
      <c r="F5" s="27">
        <v>627432220</v>
      </c>
      <c r="G5" s="28">
        <f>IF($E5=0,0,$F5/$E5)</f>
        <v>0.45461179024604875</v>
      </c>
      <c r="H5" s="29">
        <v>148272</v>
      </c>
      <c r="I5" s="27">
        <v>42067596</v>
      </c>
      <c r="J5" s="30">
        <v>57367267</v>
      </c>
      <c r="K5" s="30">
        <v>99583135</v>
      </c>
      <c r="L5" s="29">
        <v>101590502</v>
      </c>
      <c r="M5" s="27">
        <v>85219419</v>
      </c>
      <c r="N5" s="30">
        <v>111568720</v>
      </c>
      <c r="O5" s="30">
        <v>298378641</v>
      </c>
      <c r="P5" s="29">
        <v>62850753</v>
      </c>
      <c r="Q5" s="27">
        <v>49495194</v>
      </c>
      <c r="R5" s="30">
        <v>117124497</v>
      </c>
      <c r="S5" s="30">
        <v>229470444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23</v>
      </c>
      <c r="B6" s="24" t="s">
        <v>26</v>
      </c>
      <c r="C6" s="25" t="s">
        <v>27</v>
      </c>
      <c r="D6" s="26">
        <v>1612510043</v>
      </c>
      <c r="E6" s="27">
        <v>1573441238</v>
      </c>
      <c r="F6" s="27">
        <v>776979888</v>
      </c>
      <c r="G6" s="28">
        <f>IF($E6=0,0,$F6/$E6)</f>
        <v>0.49380928199620505</v>
      </c>
      <c r="H6" s="29">
        <v>26779251</v>
      </c>
      <c r="I6" s="27">
        <v>61758097</v>
      </c>
      <c r="J6" s="30">
        <v>89725343</v>
      </c>
      <c r="K6" s="30">
        <v>178262691</v>
      </c>
      <c r="L6" s="29">
        <v>117708087</v>
      </c>
      <c r="M6" s="27">
        <v>113424253</v>
      </c>
      <c r="N6" s="30">
        <v>110568443</v>
      </c>
      <c r="O6" s="30">
        <v>341700783</v>
      </c>
      <c r="P6" s="29">
        <v>72259829</v>
      </c>
      <c r="Q6" s="27">
        <v>74732693</v>
      </c>
      <c r="R6" s="30">
        <v>110023892</v>
      </c>
      <c r="S6" s="30">
        <v>257016414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28</v>
      </c>
      <c r="C7" s="33"/>
      <c r="D7" s="34">
        <f>SUM(D5:D6)</f>
        <v>2887864273</v>
      </c>
      <c r="E7" s="35">
        <f>SUM(E5:E6)</f>
        <v>2953590705</v>
      </c>
      <c r="F7" s="35">
        <f>SUM(F5:F6)</f>
        <v>1404412108</v>
      </c>
      <c r="G7" s="36">
        <f>IF($E7=0,0,$F7/$E7)</f>
        <v>0.47549313641275154</v>
      </c>
      <c r="H7" s="37">
        <f aca="true" t="shared" si="0" ref="H7:W7">SUM(H5:H6)</f>
        <v>26927523</v>
      </c>
      <c r="I7" s="35">
        <f t="shared" si="0"/>
        <v>103825693</v>
      </c>
      <c r="J7" s="38">
        <f t="shared" si="0"/>
        <v>147092610</v>
      </c>
      <c r="K7" s="38">
        <f t="shared" si="0"/>
        <v>277845826</v>
      </c>
      <c r="L7" s="37">
        <f t="shared" si="0"/>
        <v>219298589</v>
      </c>
      <c r="M7" s="35">
        <f t="shared" si="0"/>
        <v>198643672</v>
      </c>
      <c r="N7" s="38">
        <f t="shared" si="0"/>
        <v>222137163</v>
      </c>
      <c r="O7" s="38">
        <f t="shared" si="0"/>
        <v>640079424</v>
      </c>
      <c r="P7" s="37">
        <f t="shared" si="0"/>
        <v>135110582</v>
      </c>
      <c r="Q7" s="35">
        <f t="shared" si="0"/>
        <v>124227887</v>
      </c>
      <c r="R7" s="38">
        <f t="shared" si="0"/>
        <v>227148389</v>
      </c>
      <c r="S7" s="38">
        <f t="shared" si="0"/>
        <v>486486858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29</v>
      </c>
      <c r="B8" s="24" t="s">
        <v>30</v>
      </c>
      <c r="C8" s="25" t="s">
        <v>31</v>
      </c>
      <c r="D8" s="26">
        <v>46040952</v>
      </c>
      <c r="E8" s="27">
        <v>35890952</v>
      </c>
      <c r="F8" s="27">
        <v>19603946</v>
      </c>
      <c r="G8" s="28">
        <f>IF($E8=0,0,$F8/$E8)</f>
        <v>0.5462085820403983</v>
      </c>
      <c r="H8" s="29">
        <v>783303</v>
      </c>
      <c r="I8" s="27">
        <v>2227546</v>
      </c>
      <c r="J8" s="30">
        <v>1830354</v>
      </c>
      <c r="K8" s="30">
        <v>4841203</v>
      </c>
      <c r="L8" s="29">
        <v>1857296</v>
      </c>
      <c r="M8" s="27">
        <v>2809089</v>
      </c>
      <c r="N8" s="30">
        <v>2154895</v>
      </c>
      <c r="O8" s="30">
        <v>6821280</v>
      </c>
      <c r="P8" s="29">
        <v>665189</v>
      </c>
      <c r="Q8" s="27">
        <v>4394197</v>
      </c>
      <c r="R8" s="30">
        <v>2882077</v>
      </c>
      <c r="S8" s="30">
        <v>7941463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29</v>
      </c>
      <c r="B9" s="24" t="s">
        <v>32</v>
      </c>
      <c r="C9" s="25" t="s">
        <v>33</v>
      </c>
      <c r="D9" s="26">
        <v>25342900</v>
      </c>
      <c r="E9" s="27">
        <v>20010500</v>
      </c>
      <c r="F9" s="27">
        <v>15202835</v>
      </c>
      <c r="G9" s="28">
        <f aca="true" t="shared" si="1" ref="G9:G40">IF($E9=0,0,$F9/$E9)</f>
        <v>0.7597428849853827</v>
      </c>
      <c r="H9" s="29">
        <v>4518096</v>
      </c>
      <c r="I9" s="27">
        <v>48943</v>
      </c>
      <c r="J9" s="30">
        <v>5284784</v>
      </c>
      <c r="K9" s="30">
        <v>9851823</v>
      </c>
      <c r="L9" s="29">
        <v>96286</v>
      </c>
      <c r="M9" s="27">
        <v>402537</v>
      </c>
      <c r="N9" s="30">
        <v>783421</v>
      </c>
      <c r="O9" s="30">
        <v>1282244</v>
      </c>
      <c r="P9" s="29">
        <v>3143546</v>
      </c>
      <c r="Q9" s="27">
        <v>793394</v>
      </c>
      <c r="R9" s="30">
        <v>131828</v>
      </c>
      <c r="S9" s="30">
        <v>4068768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29</v>
      </c>
      <c r="B10" s="24" t="s">
        <v>34</v>
      </c>
      <c r="C10" s="25" t="s">
        <v>35</v>
      </c>
      <c r="D10" s="26">
        <v>16072749</v>
      </c>
      <c r="E10" s="27">
        <v>16004447</v>
      </c>
      <c r="F10" s="27">
        <v>8401319</v>
      </c>
      <c r="G10" s="28">
        <f t="shared" si="1"/>
        <v>0.5249365379509833</v>
      </c>
      <c r="H10" s="29">
        <v>580</v>
      </c>
      <c r="I10" s="27">
        <v>3219196</v>
      </c>
      <c r="J10" s="30">
        <v>730645</v>
      </c>
      <c r="K10" s="30">
        <v>3950421</v>
      </c>
      <c r="L10" s="29">
        <v>121401</v>
      </c>
      <c r="M10" s="27">
        <v>684987</v>
      </c>
      <c r="N10" s="30">
        <v>1186724</v>
      </c>
      <c r="O10" s="30">
        <v>1993112</v>
      </c>
      <c r="P10" s="29">
        <v>1571592</v>
      </c>
      <c r="Q10" s="27">
        <v>678854</v>
      </c>
      <c r="R10" s="30">
        <v>207340</v>
      </c>
      <c r="S10" s="30">
        <v>2457786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29</v>
      </c>
      <c r="B11" s="24" t="s">
        <v>36</v>
      </c>
      <c r="C11" s="25" t="s">
        <v>37</v>
      </c>
      <c r="D11" s="26">
        <v>191855298</v>
      </c>
      <c r="E11" s="27">
        <v>85078000</v>
      </c>
      <c r="F11" s="27">
        <v>26550338</v>
      </c>
      <c r="G11" s="28">
        <f t="shared" si="1"/>
        <v>0.31207054702743364</v>
      </c>
      <c r="H11" s="29">
        <v>0</v>
      </c>
      <c r="I11" s="27">
        <v>972461</v>
      </c>
      <c r="J11" s="30">
        <v>5860207</v>
      </c>
      <c r="K11" s="30">
        <v>6832668</v>
      </c>
      <c r="L11" s="29">
        <v>3915902</v>
      </c>
      <c r="M11" s="27">
        <v>6381888</v>
      </c>
      <c r="N11" s="30">
        <v>2131594</v>
      </c>
      <c r="O11" s="30">
        <v>12429384</v>
      </c>
      <c r="P11" s="29">
        <v>1835226</v>
      </c>
      <c r="Q11" s="27">
        <v>2515796</v>
      </c>
      <c r="R11" s="30">
        <v>2937264</v>
      </c>
      <c r="S11" s="30">
        <v>7288286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29</v>
      </c>
      <c r="B12" s="24" t="s">
        <v>38</v>
      </c>
      <c r="C12" s="25" t="s">
        <v>39</v>
      </c>
      <c r="D12" s="26">
        <v>36736956</v>
      </c>
      <c r="E12" s="27">
        <v>31642456</v>
      </c>
      <c r="F12" s="27">
        <v>25485982</v>
      </c>
      <c r="G12" s="28">
        <f t="shared" si="1"/>
        <v>0.805436278397606</v>
      </c>
      <c r="H12" s="29">
        <v>1763739</v>
      </c>
      <c r="I12" s="27">
        <v>2489920</v>
      </c>
      <c r="J12" s="30">
        <v>1369795</v>
      </c>
      <c r="K12" s="30">
        <v>5623454</v>
      </c>
      <c r="L12" s="29">
        <v>4475757</v>
      </c>
      <c r="M12" s="27">
        <v>3687475</v>
      </c>
      <c r="N12" s="30">
        <v>5373861</v>
      </c>
      <c r="O12" s="30">
        <v>13537093</v>
      </c>
      <c r="P12" s="29">
        <v>3766663</v>
      </c>
      <c r="Q12" s="27">
        <v>596849</v>
      </c>
      <c r="R12" s="30">
        <v>1961923</v>
      </c>
      <c r="S12" s="30">
        <v>6325435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29</v>
      </c>
      <c r="B13" s="24" t="s">
        <v>40</v>
      </c>
      <c r="C13" s="25" t="s">
        <v>41</v>
      </c>
      <c r="D13" s="26">
        <v>45064826</v>
      </c>
      <c r="E13" s="27">
        <v>33847850</v>
      </c>
      <c r="F13" s="27">
        <v>19848142</v>
      </c>
      <c r="G13" s="28">
        <f t="shared" si="1"/>
        <v>0.5863929909876108</v>
      </c>
      <c r="H13" s="29">
        <v>6769349</v>
      </c>
      <c r="I13" s="27">
        <v>674990</v>
      </c>
      <c r="J13" s="30">
        <v>4182043</v>
      </c>
      <c r="K13" s="30">
        <v>11626382</v>
      </c>
      <c r="L13" s="29">
        <v>1725860</v>
      </c>
      <c r="M13" s="27">
        <v>1262136</v>
      </c>
      <c r="N13" s="30">
        <v>0</v>
      </c>
      <c r="O13" s="30">
        <v>2987996</v>
      </c>
      <c r="P13" s="29">
        <v>2100134</v>
      </c>
      <c r="Q13" s="27">
        <v>791436</v>
      </c>
      <c r="R13" s="30">
        <v>2342194</v>
      </c>
      <c r="S13" s="30">
        <v>5233764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29</v>
      </c>
      <c r="B14" s="24" t="s">
        <v>42</v>
      </c>
      <c r="C14" s="25" t="s">
        <v>43</v>
      </c>
      <c r="D14" s="26">
        <v>31449000</v>
      </c>
      <c r="E14" s="27">
        <v>34256667</v>
      </c>
      <c r="F14" s="27">
        <v>28619447</v>
      </c>
      <c r="G14" s="28">
        <f t="shared" si="1"/>
        <v>0.8354416674570238</v>
      </c>
      <c r="H14" s="29">
        <v>2422927</v>
      </c>
      <c r="I14" s="27">
        <v>3305704</v>
      </c>
      <c r="J14" s="30">
        <v>3925159</v>
      </c>
      <c r="K14" s="30">
        <v>9653790</v>
      </c>
      <c r="L14" s="29">
        <v>4447477</v>
      </c>
      <c r="M14" s="27">
        <v>2664799</v>
      </c>
      <c r="N14" s="30">
        <v>887866</v>
      </c>
      <c r="O14" s="30">
        <v>8000142</v>
      </c>
      <c r="P14" s="29">
        <v>3626728</v>
      </c>
      <c r="Q14" s="27">
        <v>2786975</v>
      </c>
      <c r="R14" s="30">
        <v>4551812</v>
      </c>
      <c r="S14" s="30">
        <v>10965515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29</v>
      </c>
      <c r="B15" s="24" t="s">
        <v>44</v>
      </c>
      <c r="C15" s="25" t="s">
        <v>45</v>
      </c>
      <c r="D15" s="26">
        <v>63570000</v>
      </c>
      <c r="E15" s="27">
        <v>104506300</v>
      </c>
      <c r="F15" s="27">
        <v>66006111</v>
      </c>
      <c r="G15" s="28">
        <f t="shared" si="1"/>
        <v>0.6315993485560201</v>
      </c>
      <c r="H15" s="29">
        <v>0</v>
      </c>
      <c r="I15" s="27">
        <v>1207222</v>
      </c>
      <c r="J15" s="30">
        <v>1116357</v>
      </c>
      <c r="K15" s="30">
        <v>2323579</v>
      </c>
      <c r="L15" s="29">
        <v>2641188</v>
      </c>
      <c r="M15" s="27">
        <v>10707085</v>
      </c>
      <c r="N15" s="30">
        <v>5111413</v>
      </c>
      <c r="O15" s="30">
        <v>18459686</v>
      </c>
      <c r="P15" s="29">
        <v>191986</v>
      </c>
      <c r="Q15" s="27">
        <v>39125652</v>
      </c>
      <c r="R15" s="30">
        <v>5905208</v>
      </c>
      <c r="S15" s="30">
        <v>45222846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29</v>
      </c>
      <c r="B16" s="24" t="s">
        <v>46</v>
      </c>
      <c r="C16" s="25" t="s">
        <v>47</v>
      </c>
      <c r="D16" s="26">
        <v>19280650</v>
      </c>
      <c r="E16" s="27">
        <v>39334213</v>
      </c>
      <c r="F16" s="27">
        <v>8235616</v>
      </c>
      <c r="G16" s="28">
        <f t="shared" si="1"/>
        <v>0.209375385240325</v>
      </c>
      <c r="H16" s="29">
        <v>91723</v>
      </c>
      <c r="I16" s="27">
        <v>454826</v>
      </c>
      <c r="J16" s="30">
        <v>2352188</v>
      </c>
      <c r="K16" s="30">
        <v>2898737</v>
      </c>
      <c r="L16" s="29">
        <v>1761603</v>
      </c>
      <c r="M16" s="27">
        <v>1304822</v>
      </c>
      <c r="N16" s="30">
        <v>717308</v>
      </c>
      <c r="O16" s="30">
        <v>3783733</v>
      </c>
      <c r="P16" s="29">
        <v>17897</v>
      </c>
      <c r="Q16" s="27">
        <v>78080</v>
      </c>
      <c r="R16" s="30">
        <v>1457169</v>
      </c>
      <c r="S16" s="30">
        <v>1553146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48</v>
      </c>
      <c r="B17" s="24" t="s">
        <v>49</v>
      </c>
      <c r="C17" s="25" t="s">
        <v>50</v>
      </c>
      <c r="D17" s="26">
        <v>5467000</v>
      </c>
      <c r="E17" s="27">
        <v>5938500</v>
      </c>
      <c r="F17" s="27">
        <v>343163</v>
      </c>
      <c r="G17" s="28">
        <f t="shared" si="1"/>
        <v>0.05778614128146838</v>
      </c>
      <c r="H17" s="29">
        <v>0</v>
      </c>
      <c r="I17" s="27">
        <v>0</v>
      </c>
      <c r="J17" s="30">
        <v>1422</v>
      </c>
      <c r="K17" s="30">
        <v>1422</v>
      </c>
      <c r="L17" s="29">
        <v>4661</v>
      </c>
      <c r="M17" s="27">
        <v>77084</v>
      </c>
      <c r="N17" s="30">
        <v>80557</v>
      </c>
      <c r="O17" s="30">
        <v>162302</v>
      </c>
      <c r="P17" s="29">
        <v>171401</v>
      </c>
      <c r="Q17" s="27">
        <v>1947</v>
      </c>
      <c r="R17" s="30">
        <v>6091</v>
      </c>
      <c r="S17" s="30">
        <v>179439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51</v>
      </c>
      <c r="C18" s="33"/>
      <c r="D18" s="34">
        <f>SUM(D8:D17)</f>
        <v>480880331</v>
      </c>
      <c r="E18" s="35">
        <f>SUM(E8:E17)</f>
        <v>406509885</v>
      </c>
      <c r="F18" s="35">
        <f>SUM(F8:F17)</f>
        <v>218296899</v>
      </c>
      <c r="G18" s="36">
        <f t="shared" si="1"/>
        <v>0.5370026832188841</v>
      </c>
      <c r="H18" s="37">
        <f aca="true" t="shared" si="2" ref="H18:W18">SUM(H8:H17)</f>
        <v>16349717</v>
      </c>
      <c r="I18" s="35">
        <f t="shared" si="2"/>
        <v>14600808</v>
      </c>
      <c r="J18" s="38">
        <f t="shared" si="2"/>
        <v>26652954</v>
      </c>
      <c r="K18" s="38">
        <f t="shared" si="2"/>
        <v>57603479</v>
      </c>
      <c r="L18" s="37">
        <f t="shared" si="2"/>
        <v>21047431</v>
      </c>
      <c r="M18" s="35">
        <f t="shared" si="2"/>
        <v>29981902</v>
      </c>
      <c r="N18" s="38">
        <f t="shared" si="2"/>
        <v>18427639</v>
      </c>
      <c r="O18" s="38">
        <f t="shared" si="2"/>
        <v>69456972</v>
      </c>
      <c r="P18" s="37">
        <f t="shared" si="2"/>
        <v>17090362</v>
      </c>
      <c r="Q18" s="35">
        <f t="shared" si="2"/>
        <v>51763180</v>
      </c>
      <c r="R18" s="38">
        <f t="shared" si="2"/>
        <v>22382906</v>
      </c>
      <c r="S18" s="38">
        <f t="shared" si="2"/>
        <v>91236448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29</v>
      </c>
      <c r="B19" s="24" t="s">
        <v>52</v>
      </c>
      <c r="C19" s="25" t="s">
        <v>53</v>
      </c>
      <c r="D19" s="26">
        <v>124099011</v>
      </c>
      <c r="E19" s="27">
        <v>126114911</v>
      </c>
      <c r="F19" s="27">
        <v>120866193</v>
      </c>
      <c r="G19" s="28">
        <f t="shared" si="1"/>
        <v>0.9583814637112974</v>
      </c>
      <c r="H19" s="29">
        <v>7012784</v>
      </c>
      <c r="I19" s="27">
        <v>12589477</v>
      </c>
      <c r="J19" s="30">
        <v>9620276</v>
      </c>
      <c r="K19" s="30">
        <v>29222537</v>
      </c>
      <c r="L19" s="29">
        <v>24342820</v>
      </c>
      <c r="M19" s="27">
        <v>27831805</v>
      </c>
      <c r="N19" s="30">
        <v>14141490</v>
      </c>
      <c r="O19" s="30">
        <v>66316115</v>
      </c>
      <c r="P19" s="29">
        <v>8228168</v>
      </c>
      <c r="Q19" s="27">
        <v>11025758</v>
      </c>
      <c r="R19" s="30">
        <v>6073615</v>
      </c>
      <c r="S19" s="30">
        <v>25327541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29</v>
      </c>
      <c r="B20" s="24" t="s">
        <v>54</v>
      </c>
      <c r="C20" s="25" t="s">
        <v>55</v>
      </c>
      <c r="D20" s="26">
        <v>107806650</v>
      </c>
      <c r="E20" s="27">
        <v>105067615</v>
      </c>
      <c r="F20" s="27">
        <v>15169687</v>
      </c>
      <c r="G20" s="28">
        <f t="shared" si="1"/>
        <v>0.1443802355273792</v>
      </c>
      <c r="H20" s="29">
        <v>0</v>
      </c>
      <c r="I20" s="27">
        <v>0</v>
      </c>
      <c r="J20" s="30">
        <v>180521</v>
      </c>
      <c r="K20" s="30">
        <v>180521</v>
      </c>
      <c r="L20" s="29">
        <v>6381412</v>
      </c>
      <c r="M20" s="27">
        <v>846714</v>
      </c>
      <c r="N20" s="30">
        <v>6019928</v>
      </c>
      <c r="O20" s="30">
        <v>13248054</v>
      </c>
      <c r="P20" s="29">
        <v>18790</v>
      </c>
      <c r="Q20" s="27">
        <v>1419249</v>
      </c>
      <c r="R20" s="30">
        <v>303073</v>
      </c>
      <c r="S20" s="30">
        <v>1741112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29</v>
      </c>
      <c r="B21" s="24" t="s">
        <v>56</v>
      </c>
      <c r="C21" s="25" t="s">
        <v>57</v>
      </c>
      <c r="D21" s="26">
        <v>35152122</v>
      </c>
      <c r="E21" s="27">
        <v>36149249</v>
      </c>
      <c r="F21" s="27">
        <v>16644399</v>
      </c>
      <c r="G21" s="28">
        <f t="shared" si="1"/>
        <v>0.4604355404451141</v>
      </c>
      <c r="H21" s="29">
        <v>91448</v>
      </c>
      <c r="I21" s="27">
        <v>9043</v>
      </c>
      <c r="J21" s="30">
        <v>278697</v>
      </c>
      <c r="K21" s="30">
        <v>379188</v>
      </c>
      <c r="L21" s="29">
        <v>2921542</v>
      </c>
      <c r="M21" s="27">
        <v>1844018</v>
      </c>
      <c r="N21" s="30">
        <v>3007306</v>
      </c>
      <c r="O21" s="30">
        <v>7772866</v>
      </c>
      <c r="P21" s="29">
        <v>2477979</v>
      </c>
      <c r="Q21" s="27">
        <v>3676975</v>
      </c>
      <c r="R21" s="30">
        <v>2337391</v>
      </c>
      <c r="S21" s="30">
        <v>8492345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29</v>
      </c>
      <c r="B22" s="24" t="s">
        <v>58</v>
      </c>
      <c r="C22" s="25" t="s">
        <v>59</v>
      </c>
      <c r="D22" s="26">
        <v>78221650</v>
      </c>
      <c r="E22" s="27">
        <v>60686595</v>
      </c>
      <c r="F22" s="27">
        <v>54490127</v>
      </c>
      <c r="G22" s="28">
        <f t="shared" si="1"/>
        <v>0.8978939582950732</v>
      </c>
      <c r="H22" s="29">
        <v>2746674</v>
      </c>
      <c r="I22" s="27">
        <v>2850883</v>
      </c>
      <c r="J22" s="30">
        <v>12587781</v>
      </c>
      <c r="K22" s="30">
        <v>18185338</v>
      </c>
      <c r="L22" s="29">
        <v>3400727</v>
      </c>
      <c r="M22" s="27">
        <v>7106928</v>
      </c>
      <c r="N22" s="30">
        <v>6421469</v>
      </c>
      <c r="O22" s="30">
        <v>16929124</v>
      </c>
      <c r="P22" s="29">
        <v>9461832</v>
      </c>
      <c r="Q22" s="27">
        <v>3917996</v>
      </c>
      <c r="R22" s="30">
        <v>5995837</v>
      </c>
      <c r="S22" s="30">
        <v>19375665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29</v>
      </c>
      <c r="B23" s="24" t="s">
        <v>60</v>
      </c>
      <c r="C23" s="25" t="s">
        <v>61</v>
      </c>
      <c r="D23" s="26">
        <v>31960961</v>
      </c>
      <c r="E23" s="27">
        <v>31960961</v>
      </c>
      <c r="F23" s="27">
        <v>16096314</v>
      </c>
      <c r="G23" s="28">
        <f t="shared" si="1"/>
        <v>0.503624218308079</v>
      </c>
      <c r="H23" s="29">
        <v>391005</v>
      </c>
      <c r="I23" s="27">
        <v>516808</v>
      </c>
      <c r="J23" s="30">
        <v>1452637</v>
      </c>
      <c r="K23" s="30">
        <v>2360450</v>
      </c>
      <c r="L23" s="29">
        <v>1632317</v>
      </c>
      <c r="M23" s="27">
        <v>3511759</v>
      </c>
      <c r="N23" s="30">
        <v>254560</v>
      </c>
      <c r="O23" s="30">
        <v>5398636</v>
      </c>
      <c r="P23" s="29">
        <v>2652772</v>
      </c>
      <c r="Q23" s="27">
        <v>3133828</v>
      </c>
      <c r="R23" s="30">
        <v>2550628</v>
      </c>
      <c r="S23" s="30">
        <v>8337228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29</v>
      </c>
      <c r="B24" s="24" t="s">
        <v>62</v>
      </c>
      <c r="C24" s="25" t="s">
        <v>63</v>
      </c>
      <c r="D24" s="26">
        <v>56908683</v>
      </c>
      <c r="E24" s="27">
        <v>56023971</v>
      </c>
      <c r="F24" s="27">
        <v>35259905</v>
      </c>
      <c r="G24" s="28">
        <f t="shared" si="1"/>
        <v>0.6293717558864222</v>
      </c>
      <c r="H24" s="29">
        <v>6700737</v>
      </c>
      <c r="I24" s="27">
        <v>3014869</v>
      </c>
      <c r="J24" s="30">
        <v>3745915</v>
      </c>
      <c r="K24" s="30">
        <v>13461521</v>
      </c>
      <c r="L24" s="29">
        <v>3099129</v>
      </c>
      <c r="M24" s="27">
        <v>1131728</v>
      </c>
      <c r="N24" s="30">
        <v>5623680</v>
      </c>
      <c r="O24" s="30">
        <v>9854537</v>
      </c>
      <c r="P24" s="29">
        <v>2261769</v>
      </c>
      <c r="Q24" s="27">
        <v>2261769</v>
      </c>
      <c r="R24" s="30">
        <v>7420309</v>
      </c>
      <c r="S24" s="30">
        <v>11943847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29</v>
      </c>
      <c r="B25" s="24" t="s">
        <v>64</v>
      </c>
      <c r="C25" s="25" t="s">
        <v>65</v>
      </c>
      <c r="D25" s="26">
        <v>9624111</v>
      </c>
      <c r="E25" s="27">
        <v>12140679</v>
      </c>
      <c r="F25" s="27">
        <v>5507016</v>
      </c>
      <c r="G25" s="28">
        <f t="shared" si="1"/>
        <v>0.45360032993212324</v>
      </c>
      <c r="H25" s="29">
        <v>109920</v>
      </c>
      <c r="I25" s="27">
        <v>1535220</v>
      </c>
      <c r="J25" s="30">
        <v>0</v>
      </c>
      <c r="K25" s="30">
        <v>1645140</v>
      </c>
      <c r="L25" s="29">
        <v>910784</v>
      </c>
      <c r="M25" s="27">
        <v>943494</v>
      </c>
      <c r="N25" s="30">
        <v>826192</v>
      </c>
      <c r="O25" s="30">
        <v>2680470</v>
      </c>
      <c r="P25" s="29">
        <v>70000</v>
      </c>
      <c r="Q25" s="27">
        <v>1111406</v>
      </c>
      <c r="R25" s="30">
        <v>0</v>
      </c>
      <c r="S25" s="30">
        <v>1181406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48</v>
      </c>
      <c r="B26" s="24" t="s">
        <v>66</v>
      </c>
      <c r="C26" s="25" t="s">
        <v>67</v>
      </c>
      <c r="D26" s="26">
        <v>440639742</v>
      </c>
      <c r="E26" s="27">
        <v>259561</v>
      </c>
      <c r="F26" s="27">
        <v>340657108</v>
      </c>
      <c r="G26" s="28">
        <f t="shared" si="1"/>
        <v>1312.4356432591953</v>
      </c>
      <c r="H26" s="29">
        <v>129857529</v>
      </c>
      <c r="I26" s="27">
        <v>60502653</v>
      </c>
      <c r="J26" s="30">
        <v>97391551</v>
      </c>
      <c r="K26" s="30">
        <v>287751733</v>
      </c>
      <c r="L26" s="29">
        <v>31609597</v>
      </c>
      <c r="M26" s="27">
        <v>10312038</v>
      </c>
      <c r="N26" s="30">
        <v>10176094</v>
      </c>
      <c r="O26" s="30">
        <v>52097729</v>
      </c>
      <c r="P26" s="29">
        <v>158777</v>
      </c>
      <c r="Q26" s="27">
        <v>72928</v>
      </c>
      <c r="R26" s="30">
        <v>575941</v>
      </c>
      <c r="S26" s="30">
        <v>807646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68</v>
      </c>
      <c r="C27" s="33"/>
      <c r="D27" s="34">
        <f>SUM(D19:D26)</f>
        <v>884412930</v>
      </c>
      <c r="E27" s="35">
        <f>SUM(E19:E26)</f>
        <v>428403542</v>
      </c>
      <c r="F27" s="35">
        <f>SUM(F19:F26)</f>
        <v>604690749</v>
      </c>
      <c r="G27" s="36">
        <f t="shared" si="1"/>
        <v>1.4114980146452665</v>
      </c>
      <c r="H27" s="37">
        <f aca="true" t="shared" si="3" ref="H27:W27">SUM(H19:H26)</f>
        <v>146910097</v>
      </c>
      <c r="I27" s="35">
        <f t="shared" si="3"/>
        <v>81018953</v>
      </c>
      <c r="J27" s="38">
        <f t="shared" si="3"/>
        <v>125257378</v>
      </c>
      <c r="K27" s="38">
        <f t="shared" si="3"/>
        <v>353186428</v>
      </c>
      <c r="L27" s="37">
        <f t="shared" si="3"/>
        <v>74298328</v>
      </c>
      <c r="M27" s="35">
        <f t="shared" si="3"/>
        <v>53528484</v>
      </c>
      <c r="N27" s="38">
        <f t="shared" si="3"/>
        <v>46470719</v>
      </c>
      <c r="O27" s="38">
        <f t="shared" si="3"/>
        <v>174297531</v>
      </c>
      <c r="P27" s="37">
        <f t="shared" si="3"/>
        <v>25330087</v>
      </c>
      <c r="Q27" s="35">
        <f t="shared" si="3"/>
        <v>26619909</v>
      </c>
      <c r="R27" s="38">
        <f t="shared" si="3"/>
        <v>25256794</v>
      </c>
      <c r="S27" s="38">
        <f t="shared" si="3"/>
        <v>77206790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29</v>
      </c>
      <c r="B28" s="24" t="s">
        <v>69</v>
      </c>
      <c r="C28" s="25" t="s">
        <v>70</v>
      </c>
      <c r="D28" s="26">
        <v>23020000</v>
      </c>
      <c r="E28" s="27">
        <v>23020000</v>
      </c>
      <c r="F28" s="27">
        <v>17812694</v>
      </c>
      <c r="G28" s="28">
        <f t="shared" si="1"/>
        <v>0.7737920938314509</v>
      </c>
      <c r="H28" s="29">
        <v>192610</v>
      </c>
      <c r="I28" s="27">
        <v>430016</v>
      </c>
      <c r="J28" s="30">
        <v>1224542</v>
      </c>
      <c r="K28" s="30">
        <v>1847168</v>
      </c>
      <c r="L28" s="29">
        <v>1582456</v>
      </c>
      <c r="M28" s="27">
        <v>0</v>
      </c>
      <c r="N28" s="30">
        <v>2912923</v>
      </c>
      <c r="O28" s="30">
        <v>4495379</v>
      </c>
      <c r="P28" s="29">
        <v>4600505</v>
      </c>
      <c r="Q28" s="27">
        <v>2347437</v>
      </c>
      <c r="R28" s="30">
        <v>4522205</v>
      </c>
      <c r="S28" s="30">
        <v>11470147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29</v>
      </c>
      <c r="B29" s="24" t="s">
        <v>71</v>
      </c>
      <c r="C29" s="25" t="s">
        <v>72</v>
      </c>
      <c r="D29" s="26">
        <v>12200930</v>
      </c>
      <c r="E29" s="27">
        <v>12200930</v>
      </c>
      <c r="F29" s="27">
        <v>8455602</v>
      </c>
      <c r="G29" s="28">
        <f t="shared" si="1"/>
        <v>0.6930293018646939</v>
      </c>
      <c r="H29" s="29">
        <v>422974</v>
      </c>
      <c r="I29" s="27">
        <v>1585510</v>
      </c>
      <c r="J29" s="30">
        <v>585538</v>
      </c>
      <c r="K29" s="30">
        <v>2594022</v>
      </c>
      <c r="L29" s="29">
        <v>2256914</v>
      </c>
      <c r="M29" s="27">
        <v>1921355</v>
      </c>
      <c r="N29" s="30">
        <v>1442937</v>
      </c>
      <c r="O29" s="30">
        <v>5621206</v>
      </c>
      <c r="P29" s="29">
        <v>4457</v>
      </c>
      <c r="Q29" s="27">
        <v>235917</v>
      </c>
      <c r="R29" s="30">
        <v>0</v>
      </c>
      <c r="S29" s="30">
        <v>240374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29</v>
      </c>
      <c r="B30" s="24" t="s">
        <v>73</v>
      </c>
      <c r="C30" s="25" t="s">
        <v>74</v>
      </c>
      <c r="D30" s="26">
        <v>9350200</v>
      </c>
      <c r="E30" s="27">
        <v>9350200</v>
      </c>
      <c r="F30" s="27">
        <v>0</v>
      </c>
      <c r="G30" s="28">
        <f t="shared" si="1"/>
        <v>0</v>
      </c>
      <c r="H30" s="29">
        <v>0</v>
      </c>
      <c r="I30" s="27">
        <v>0</v>
      </c>
      <c r="J30" s="30">
        <v>0</v>
      </c>
      <c r="K30" s="30">
        <v>0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29</v>
      </c>
      <c r="B31" s="24" t="s">
        <v>75</v>
      </c>
      <c r="C31" s="25" t="s">
        <v>76</v>
      </c>
      <c r="D31" s="26">
        <v>76701759</v>
      </c>
      <c r="E31" s="27">
        <v>99835693</v>
      </c>
      <c r="F31" s="27">
        <v>24737666</v>
      </c>
      <c r="G31" s="28">
        <f t="shared" si="1"/>
        <v>0.24778378610543625</v>
      </c>
      <c r="H31" s="29">
        <v>180600</v>
      </c>
      <c r="I31" s="27">
        <v>487575</v>
      </c>
      <c r="J31" s="30">
        <v>3794502</v>
      </c>
      <c r="K31" s="30">
        <v>4462677</v>
      </c>
      <c r="L31" s="29">
        <v>1899043</v>
      </c>
      <c r="M31" s="27">
        <v>7100504</v>
      </c>
      <c r="N31" s="30">
        <v>3458539</v>
      </c>
      <c r="O31" s="30">
        <v>12458086</v>
      </c>
      <c r="P31" s="29">
        <v>305773</v>
      </c>
      <c r="Q31" s="27">
        <v>3103702</v>
      </c>
      <c r="R31" s="30">
        <v>4407428</v>
      </c>
      <c r="S31" s="30">
        <v>7816903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29</v>
      </c>
      <c r="B32" s="24" t="s">
        <v>77</v>
      </c>
      <c r="C32" s="25" t="s">
        <v>78</v>
      </c>
      <c r="D32" s="26">
        <v>71589491</v>
      </c>
      <c r="E32" s="27">
        <v>16788399</v>
      </c>
      <c r="F32" s="27">
        <v>7177806</v>
      </c>
      <c r="G32" s="28">
        <f t="shared" si="1"/>
        <v>0.42754559264406333</v>
      </c>
      <c r="H32" s="29">
        <v>0</v>
      </c>
      <c r="I32" s="27">
        <v>0</v>
      </c>
      <c r="J32" s="30">
        <v>0</v>
      </c>
      <c r="K32" s="30">
        <v>0</v>
      </c>
      <c r="L32" s="29">
        <v>0</v>
      </c>
      <c r="M32" s="27">
        <v>0</v>
      </c>
      <c r="N32" s="30">
        <v>4585045</v>
      </c>
      <c r="O32" s="30">
        <v>4585045</v>
      </c>
      <c r="P32" s="29">
        <v>1073386</v>
      </c>
      <c r="Q32" s="27">
        <v>1519375</v>
      </c>
      <c r="R32" s="30">
        <v>0</v>
      </c>
      <c r="S32" s="30">
        <v>2592761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29</v>
      </c>
      <c r="B33" s="24" t="s">
        <v>79</v>
      </c>
      <c r="C33" s="25" t="s">
        <v>80</v>
      </c>
      <c r="D33" s="26">
        <v>40015000</v>
      </c>
      <c r="E33" s="27">
        <v>40015000</v>
      </c>
      <c r="F33" s="27">
        <v>26513194</v>
      </c>
      <c r="G33" s="28">
        <f t="shared" si="1"/>
        <v>0.6625813819817569</v>
      </c>
      <c r="H33" s="29">
        <v>1811228</v>
      </c>
      <c r="I33" s="27">
        <v>0</v>
      </c>
      <c r="J33" s="30">
        <v>1608500</v>
      </c>
      <c r="K33" s="30">
        <v>3419728</v>
      </c>
      <c r="L33" s="29">
        <v>2809363</v>
      </c>
      <c r="M33" s="27">
        <v>8409097</v>
      </c>
      <c r="N33" s="30">
        <v>8409097</v>
      </c>
      <c r="O33" s="30">
        <v>19627557</v>
      </c>
      <c r="P33" s="29">
        <v>851824</v>
      </c>
      <c r="Q33" s="27">
        <v>1162369</v>
      </c>
      <c r="R33" s="30">
        <v>1451716</v>
      </c>
      <c r="S33" s="30">
        <v>3465909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29</v>
      </c>
      <c r="B34" s="24" t="s">
        <v>81</v>
      </c>
      <c r="C34" s="25" t="s">
        <v>82</v>
      </c>
      <c r="D34" s="26">
        <v>84169000</v>
      </c>
      <c r="E34" s="27">
        <v>103315516</v>
      </c>
      <c r="F34" s="27">
        <v>44940840</v>
      </c>
      <c r="G34" s="28">
        <f t="shared" si="1"/>
        <v>0.43498635771223365</v>
      </c>
      <c r="H34" s="29">
        <v>947769</v>
      </c>
      <c r="I34" s="27">
        <v>3182611</v>
      </c>
      <c r="J34" s="30">
        <v>5687190</v>
      </c>
      <c r="K34" s="30">
        <v>9817570</v>
      </c>
      <c r="L34" s="29">
        <v>7648222</v>
      </c>
      <c r="M34" s="27">
        <v>5501931</v>
      </c>
      <c r="N34" s="30">
        <v>9323391</v>
      </c>
      <c r="O34" s="30">
        <v>22473544</v>
      </c>
      <c r="P34" s="29">
        <v>3249892</v>
      </c>
      <c r="Q34" s="27">
        <v>3160725</v>
      </c>
      <c r="R34" s="30">
        <v>6239109</v>
      </c>
      <c r="S34" s="30">
        <v>12649726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29</v>
      </c>
      <c r="B35" s="24" t="s">
        <v>83</v>
      </c>
      <c r="C35" s="25" t="s">
        <v>84</v>
      </c>
      <c r="D35" s="26">
        <v>21609550</v>
      </c>
      <c r="E35" s="27">
        <v>21609550</v>
      </c>
      <c r="F35" s="27">
        <v>11247093</v>
      </c>
      <c r="G35" s="28">
        <f t="shared" si="1"/>
        <v>0.520468635394999</v>
      </c>
      <c r="H35" s="29">
        <v>742735</v>
      </c>
      <c r="I35" s="27">
        <v>762220</v>
      </c>
      <c r="J35" s="30">
        <v>1454006</v>
      </c>
      <c r="K35" s="30">
        <v>2958961</v>
      </c>
      <c r="L35" s="29">
        <v>0</v>
      </c>
      <c r="M35" s="27">
        <v>546963</v>
      </c>
      <c r="N35" s="30">
        <v>4653074</v>
      </c>
      <c r="O35" s="30">
        <v>5200037</v>
      </c>
      <c r="P35" s="29">
        <v>2106415</v>
      </c>
      <c r="Q35" s="27">
        <v>981680</v>
      </c>
      <c r="R35" s="30">
        <v>0</v>
      </c>
      <c r="S35" s="30">
        <v>3088095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48</v>
      </c>
      <c r="B36" s="24" t="s">
        <v>85</v>
      </c>
      <c r="C36" s="25" t="s">
        <v>86</v>
      </c>
      <c r="D36" s="26">
        <v>767320342</v>
      </c>
      <c r="E36" s="27">
        <v>831291542</v>
      </c>
      <c r="F36" s="27">
        <v>262827569</v>
      </c>
      <c r="G36" s="28">
        <f t="shared" si="1"/>
        <v>0.3161677410643016</v>
      </c>
      <c r="H36" s="29">
        <v>0</v>
      </c>
      <c r="I36" s="27">
        <v>24953915</v>
      </c>
      <c r="J36" s="30">
        <v>60418041</v>
      </c>
      <c r="K36" s="30">
        <v>85371956</v>
      </c>
      <c r="L36" s="29">
        <v>26306472</v>
      </c>
      <c r="M36" s="27">
        <v>31847082</v>
      </c>
      <c r="N36" s="30">
        <v>90458650</v>
      </c>
      <c r="O36" s="30">
        <v>148612204</v>
      </c>
      <c r="P36" s="29">
        <v>11199771</v>
      </c>
      <c r="Q36" s="27">
        <v>17643638</v>
      </c>
      <c r="R36" s="30">
        <v>0</v>
      </c>
      <c r="S36" s="30">
        <v>28843409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87</v>
      </c>
      <c r="C37" s="33"/>
      <c r="D37" s="34">
        <f>SUM(D28:D36)</f>
        <v>1105976272</v>
      </c>
      <c r="E37" s="35">
        <f>SUM(E28:E36)</f>
        <v>1157426830</v>
      </c>
      <c r="F37" s="35">
        <f>SUM(F28:F36)</f>
        <v>403712464</v>
      </c>
      <c r="G37" s="36">
        <f t="shared" si="1"/>
        <v>0.3488017156125541</v>
      </c>
      <c r="H37" s="37">
        <f aca="true" t="shared" si="4" ref="H37:W37">SUM(H28:H36)</f>
        <v>4297916</v>
      </c>
      <c r="I37" s="35">
        <f t="shared" si="4"/>
        <v>31401847</v>
      </c>
      <c r="J37" s="38">
        <f t="shared" si="4"/>
        <v>74772319</v>
      </c>
      <c r="K37" s="38">
        <f t="shared" si="4"/>
        <v>110472082</v>
      </c>
      <c r="L37" s="37">
        <f t="shared" si="4"/>
        <v>42502470</v>
      </c>
      <c r="M37" s="35">
        <f t="shared" si="4"/>
        <v>55326932</v>
      </c>
      <c r="N37" s="38">
        <f t="shared" si="4"/>
        <v>125243656</v>
      </c>
      <c r="O37" s="38">
        <f t="shared" si="4"/>
        <v>223073058</v>
      </c>
      <c r="P37" s="37">
        <f t="shared" si="4"/>
        <v>23392023</v>
      </c>
      <c r="Q37" s="35">
        <f t="shared" si="4"/>
        <v>30154843</v>
      </c>
      <c r="R37" s="38">
        <f t="shared" si="4"/>
        <v>16620458</v>
      </c>
      <c r="S37" s="38">
        <f t="shared" si="4"/>
        <v>70167324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29</v>
      </c>
      <c r="B38" s="24" t="s">
        <v>88</v>
      </c>
      <c r="C38" s="25" t="s">
        <v>89</v>
      </c>
      <c r="D38" s="26">
        <v>54490612</v>
      </c>
      <c r="E38" s="27">
        <v>55135040</v>
      </c>
      <c r="F38" s="27">
        <v>21305330</v>
      </c>
      <c r="G38" s="28">
        <f t="shared" si="1"/>
        <v>0.386420867745811</v>
      </c>
      <c r="H38" s="29">
        <v>122712</v>
      </c>
      <c r="I38" s="27">
        <v>726592</v>
      </c>
      <c r="J38" s="30">
        <v>1985281</v>
      </c>
      <c r="K38" s="30">
        <v>2834585</v>
      </c>
      <c r="L38" s="29">
        <v>1752263</v>
      </c>
      <c r="M38" s="27">
        <v>6294431</v>
      </c>
      <c r="N38" s="30">
        <v>1280140</v>
      </c>
      <c r="O38" s="30">
        <v>9326834</v>
      </c>
      <c r="P38" s="29">
        <v>3374658</v>
      </c>
      <c r="Q38" s="27">
        <v>3686603</v>
      </c>
      <c r="R38" s="30">
        <v>2082650</v>
      </c>
      <c r="S38" s="30">
        <v>9143911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29</v>
      </c>
      <c r="B39" s="24" t="s">
        <v>90</v>
      </c>
      <c r="C39" s="25" t="s">
        <v>91</v>
      </c>
      <c r="D39" s="26">
        <v>62889900</v>
      </c>
      <c r="E39" s="27">
        <v>66219988</v>
      </c>
      <c r="F39" s="27">
        <v>32453571</v>
      </c>
      <c r="G39" s="28">
        <f t="shared" si="1"/>
        <v>0.4900872377083487</v>
      </c>
      <c r="H39" s="29">
        <v>2576557</v>
      </c>
      <c r="I39" s="27">
        <v>2915155</v>
      </c>
      <c r="J39" s="30">
        <v>3798910</v>
      </c>
      <c r="K39" s="30">
        <v>9290622</v>
      </c>
      <c r="L39" s="29">
        <v>3187781</v>
      </c>
      <c r="M39" s="27">
        <v>5871079</v>
      </c>
      <c r="N39" s="30">
        <v>3022689</v>
      </c>
      <c r="O39" s="30">
        <v>12081549</v>
      </c>
      <c r="P39" s="29">
        <v>3155210</v>
      </c>
      <c r="Q39" s="27">
        <v>4038164</v>
      </c>
      <c r="R39" s="30">
        <v>3888026</v>
      </c>
      <c r="S39" s="30">
        <v>11081400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29</v>
      </c>
      <c r="B40" s="24" t="s">
        <v>92</v>
      </c>
      <c r="C40" s="25" t="s">
        <v>93</v>
      </c>
      <c r="D40" s="26">
        <v>13749700</v>
      </c>
      <c r="E40" s="27">
        <v>30460271</v>
      </c>
      <c r="F40" s="27">
        <v>15971714</v>
      </c>
      <c r="G40" s="28">
        <f t="shared" si="1"/>
        <v>0.524345761730091</v>
      </c>
      <c r="H40" s="29">
        <v>5462</v>
      </c>
      <c r="I40" s="27">
        <v>1945424</v>
      </c>
      <c r="J40" s="30">
        <v>172335</v>
      </c>
      <c r="K40" s="30">
        <v>2123221</v>
      </c>
      <c r="L40" s="29">
        <v>500370</v>
      </c>
      <c r="M40" s="27">
        <v>8219312</v>
      </c>
      <c r="N40" s="30">
        <v>1913541</v>
      </c>
      <c r="O40" s="30">
        <v>10633223</v>
      </c>
      <c r="P40" s="29">
        <v>1076412</v>
      </c>
      <c r="Q40" s="27">
        <v>506034</v>
      </c>
      <c r="R40" s="30">
        <v>1632824</v>
      </c>
      <c r="S40" s="30">
        <v>3215270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29</v>
      </c>
      <c r="B41" s="24" t="s">
        <v>94</v>
      </c>
      <c r="C41" s="25" t="s">
        <v>95</v>
      </c>
      <c r="D41" s="26">
        <v>11629550</v>
      </c>
      <c r="E41" s="27">
        <v>11629550</v>
      </c>
      <c r="F41" s="27">
        <v>21994301</v>
      </c>
      <c r="G41" s="28">
        <f aca="true" t="shared" si="5" ref="G41:G57">IF($E41=0,0,$F41/$E41)</f>
        <v>1.8912426534130726</v>
      </c>
      <c r="H41" s="29">
        <v>4094523</v>
      </c>
      <c r="I41" s="27">
        <v>1848623</v>
      </c>
      <c r="J41" s="30">
        <v>0</v>
      </c>
      <c r="K41" s="30">
        <v>5943146</v>
      </c>
      <c r="L41" s="29">
        <v>2021789</v>
      </c>
      <c r="M41" s="27">
        <v>1174344</v>
      </c>
      <c r="N41" s="30">
        <v>6006499</v>
      </c>
      <c r="O41" s="30">
        <v>9202632</v>
      </c>
      <c r="P41" s="29">
        <v>6248225</v>
      </c>
      <c r="Q41" s="27">
        <v>0</v>
      </c>
      <c r="R41" s="30">
        <v>600298</v>
      </c>
      <c r="S41" s="30">
        <v>6848523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48</v>
      </c>
      <c r="B42" s="24" t="s">
        <v>96</v>
      </c>
      <c r="C42" s="25" t="s">
        <v>97</v>
      </c>
      <c r="D42" s="26">
        <v>234660932</v>
      </c>
      <c r="E42" s="27">
        <v>225011809</v>
      </c>
      <c r="F42" s="27">
        <v>106412466</v>
      </c>
      <c r="G42" s="28">
        <f t="shared" si="5"/>
        <v>0.47291947241755655</v>
      </c>
      <c r="H42" s="29">
        <v>2911726</v>
      </c>
      <c r="I42" s="27">
        <v>1477135</v>
      </c>
      <c r="J42" s="30">
        <v>2672550</v>
      </c>
      <c r="K42" s="30">
        <v>7061411</v>
      </c>
      <c r="L42" s="29">
        <v>36724919</v>
      </c>
      <c r="M42" s="27">
        <v>14837491</v>
      </c>
      <c r="N42" s="30">
        <v>15576094</v>
      </c>
      <c r="O42" s="30">
        <v>67138504</v>
      </c>
      <c r="P42" s="29">
        <v>5909286</v>
      </c>
      <c r="Q42" s="27">
        <v>9913871</v>
      </c>
      <c r="R42" s="30">
        <v>16389394</v>
      </c>
      <c r="S42" s="30">
        <v>32212551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98</v>
      </c>
      <c r="C43" s="33"/>
      <c r="D43" s="34">
        <f>SUM(D38:D42)</f>
        <v>377420694</v>
      </c>
      <c r="E43" s="35">
        <f>SUM(E38:E42)</f>
        <v>388456658</v>
      </c>
      <c r="F43" s="35">
        <f>SUM(F38:F42)</f>
        <v>198137382</v>
      </c>
      <c r="G43" s="36">
        <f t="shared" si="5"/>
        <v>0.5100630351404609</v>
      </c>
      <c r="H43" s="37">
        <f aca="true" t="shared" si="6" ref="H43:W43">SUM(H38:H42)</f>
        <v>9710980</v>
      </c>
      <c r="I43" s="35">
        <f t="shared" si="6"/>
        <v>8912929</v>
      </c>
      <c r="J43" s="38">
        <f t="shared" si="6"/>
        <v>8629076</v>
      </c>
      <c r="K43" s="38">
        <f t="shared" si="6"/>
        <v>27252985</v>
      </c>
      <c r="L43" s="37">
        <f t="shared" si="6"/>
        <v>44187122</v>
      </c>
      <c r="M43" s="35">
        <f t="shared" si="6"/>
        <v>36396657</v>
      </c>
      <c r="N43" s="38">
        <f t="shared" si="6"/>
        <v>27798963</v>
      </c>
      <c r="O43" s="38">
        <f t="shared" si="6"/>
        <v>108382742</v>
      </c>
      <c r="P43" s="37">
        <f t="shared" si="6"/>
        <v>19763791</v>
      </c>
      <c r="Q43" s="35">
        <f t="shared" si="6"/>
        <v>18144672</v>
      </c>
      <c r="R43" s="38">
        <f t="shared" si="6"/>
        <v>24593192</v>
      </c>
      <c r="S43" s="38">
        <f t="shared" si="6"/>
        <v>62501655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29</v>
      </c>
      <c r="B44" s="24" t="s">
        <v>99</v>
      </c>
      <c r="C44" s="25" t="s">
        <v>100</v>
      </c>
      <c r="D44" s="26">
        <v>145145180</v>
      </c>
      <c r="E44" s="27">
        <v>146245180</v>
      </c>
      <c r="F44" s="27">
        <v>58024765</v>
      </c>
      <c r="G44" s="28">
        <f t="shared" si="5"/>
        <v>0.39676360615782347</v>
      </c>
      <c r="H44" s="29">
        <v>6773907</v>
      </c>
      <c r="I44" s="27">
        <v>6926725</v>
      </c>
      <c r="J44" s="30">
        <v>8292869</v>
      </c>
      <c r="K44" s="30">
        <v>21993501</v>
      </c>
      <c r="L44" s="29">
        <v>1187858</v>
      </c>
      <c r="M44" s="27">
        <v>8153608</v>
      </c>
      <c r="N44" s="30">
        <v>6344302</v>
      </c>
      <c r="O44" s="30">
        <v>15685768</v>
      </c>
      <c r="P44" s="29">
        <v>1271697</v>
      </c>
      <c r="Q44" s="27">
        <v>11261114</v>
      </c>
      <c r="R44" s="30">
        <v>7812685</v>
      </c>
      <c r="S44" s="30">
        <v>20345496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29</v>
      </c>
      <c r="B45" s="24" t="s">
        <v>101</v>
      </c>
      <c r="C45" s="25" t="s">
        <v>102</v>
      </c>
      <c r="D45" s="26">
        <v>0</v>
      </c>
      <c r="E45" s="27">
        <v>0</v>
      </c>
      <c r="F45" s="27">
        <v>15143620</v>
      </c>
      <c r="G45" s="28">
        <f t="shared" si="5"/>
        <v>0</v>
      </c>
      <c r="H45" s="29">
        <v>3263948</v>
      </c>
      <c r="I45" s="27">
        <v>784503</v>
      </c>
      <c r="J45" s="30">
        <v>1020330</v>
      </c>
      <c r="K45" s="30">
        <v>5068781</v>
      </c>
      <c r="L45" s="29">
        <v>1759764</v>
      </c>
      <c r="M45" s="27">
        <v>757049</v>
      </c>
      <c r="N45" s="30">
        <v>2664441</v>
      </c>
      <c r="O45" s="30">
        <v>5181254</v>
      </c>
      <c r="P45" s="29">
        <v>1239477</v>
      </c>
      <c r="Q45" s="27">
        <v>101887</v>
      </c>
      <c r="R45" s="30">
        <v>3552221</v>
      </c>
      <c r="S45" s="30">
        <v>4893585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29</v>
      </c>
      <c r="B46" s="24" t="s">
        <v>103</v>
      </c>
      <c r="C46" s="25" t="s">
        <v>104</v>
      </c>
      <c r="D46" s="26">
        <v>77317746</v>
      </c>
      <c r="E46" s="27">
        <v>101792122</v>
      </c>
      <c r="F46" s="27">
        <v>42431409</v>
      </c>
      <c r="G46" s="28">
        <f t="shared" si="5"/>
        <v>0.4168437416011428</v>
      </c>
      <c r="H46" s="29">
        <v>4571402</v>
      </c>
      <c r="I46" s="27">
        <v>6660740</v>
      </c>
      <c r="J46" s="30">
        <v>4503937</v>
      </c>
      <c r="K46" s="30">
        <v>15736079</v>
      </c>
      <c r="L46" s="29">
        <v>3966586</v>
      </c>
      <c r="M46" s="27">
        <v>5190626</v>
      </c>
      <c r="N46" s="30">
        <v>6450702</v>
      </c>
      <c r="O46" s="30">
        <v>15607914</v>
      </c>
      <c r="P46" s="29">
        <v>3111400</v>
      </c>
      <c r="Q46" s="27">
        <v>3013053</v>
      </c>
      <c r="R46" s="30">
        <v>4962963</v>
      </c>
      <c r="S46" s="30">
        <v>11087416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29</v>
      </c>
      <c r="B47" s="24" t="s">
        <v>105</v>
      </c>
      <c r="C47" s="25" t="s">
        <v>106</v>
      </c>
      <c r="D47" s="26">
        <v>52698873</v>
      </c>
      <c r="E47" s="27">
        <v>60641000</v>
      </c>
      <c r="F47" s="27">
        <v>31553613</v>
      </c>
      <c r="G47" s="28">
        <f t="shared" si="5"/>
        <v>0.5203346415791297</v>
      </c>
      <c r="H47" s="29">
        <v>2342117</v>
      </c>
      <c r="I47" s="27">
        <v>4069427</v>
      </c>
      <c r="J47" s="30">
        <v>4101731</v>
      </c>
      <c r="K47" s="30">
        <v>10513275</v>
      </c>
      <c r="L47" s="29">
        <v>4393931</v>
      </c>
      <c r="M47" s="27">
        <v>1517471</v>
      </c>
      <c r="N47" s="30">
        <v>4320286</v>
      </c>
      <c r="O47" s="30">
        <v>10231688</v>
      </c>
      <c r="P47" s="29">
        <v>2245538</v>
      </c>
      <c r="Q47" s="27">
        <v>5538933</v>
      </c>
      <c r="R47" s="30">
        <v>3024179</v>
      </c>
      <c r="S47" s="30">
        <v>10808650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29</v>
      </c>
      <c r="B48" s="24" t="s">
        <v>107</v>
      </c>
      <c r="C48" s="25" t="s">
        <v>108</v>
      </c>
      <c r="D48" s="26">
        <v>318320006</v>
      </c>
      <c r="E48" s="27">
        <v>326690152</v>
      </c>
      <c r="F48" s="27">
        <v>122539247</v>
      </c>
      <c r="G48" s="28">
        <f t="shared" si="5"/>
        <v>0.37509317697461536</v>
      </c>
      <c r="H48" s="29">
        <v>12729003</v>
      </c>
      <c r="I48" s="27">
        <v>18769375</v>
      </c>
      <c r="J48" s="30">
        <v>12720033</v>
      </c>
      <c r="K48" s="30">
        <v>44218411</v>
      </c>
      <c r="L48" s="29">
        <v>14290060</v>
      </c>
      <c r="M48" s="27">
        <v>9374412</v>
      </c>
      <c r="N48" s="30">
        <v>23117184</v>
      </c>
      <c r="O48" s="30">
        <v>46781656</v>
      </c>
      <c r="P48" s="29">
        <v>8452567</v>
      </c>
      <c r="Q48" s="27">
        <v>2735108</v>
      </c>
      <c r="R48" s="30">
        <v>20351505</v>
      </c>
      <c r="S48" s="30">
        <v>31539180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48</v>
      </c>
      <c r="B49" s="24" t="s">
        <v>109</v>
      </c>
      <c r="C49" s="25" t="s">
        <v>110</v>
      </c>
      <c r="D49" s="26">
        <v>877559700</v>
      </c>
      <c r="E49" s="27">
        <v>877559700</v>
      </c>
      <c r="F49" s="27">
        <v>414294706</v>
      </c>
      <c r="G49" s="28">
        <f t="shared" si="5"/>
        <v>0.47209860024337946</v>
      </c>
      <c r="H49" s="29">
        <v>2765908</v>
      </c>
      <c r="I49" s="27">
        <v>13045446</v>
      </c>
      <c r="J49" s="30">
        <v>102430255</v>
      </c>
      <c r="K49" s="30">
        <v>118241609</v>
      </c>
      <c r="L49" s="29">
        <v>87290734</v>
      </c>
      <c r="M49" s="27">
        <v>10811173</v>
      </c>
      <c r="N49" s="30">
        <v>107180055</v>
      </c>
      <c r="O49" s="30">
        <v>205281962</v>
      </c>
      <c r="P49" s="29">
        <v>3388353</v>
      </c>
      <c r="Q49" s="27">
        <v>56997813</v>
      </c>
      <c r="R49" s="30">
        <v>30384969</v>
      </c>
      <c r="S49" s="30">
        <v>90771135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111</v>
      </c>
      <c r="C50" s="33"/>
      <c r="D50" s="34">
        <f>SUM(D44:D49)</f>
        <v>1471041505</v>
      </c>
      <c r="E50" s="35">
        <f>SUM(E44:E49)</f>
        <v>1512928154</v>
      </c>
      <c r="F50" s="35">
        <f>SUM(F44:F49)</f>
        <v>683987360</v>
      </c>
      <c r="G50" s="36">
        <f t="shared" si="5"/>
        <v>0.4520950702064865</v>
      </c>
      <c r="H50" s="37">
        <f aca="true" t="shared" si="7" ref="H50:W50">SUM(H44:H49)</f>
        <v>32446285</v>
      </c>
      <c r="I50" s="35">
        <f t="shared" si="7"/>
        <v>50256216</v>
      </c>
      <c r="J50" s="38">
        <f t="shared" si="7"/>
        <v>133069155</v>
      </c>
      <c r="K50" s="38">
        <f t="shared" si="7"/>
        <v>215771656</v>
      </c>
      <c r="L50" s="37">
        <f t="shared" si="7"/>
        <v>112888933</v>
      </c>
      <c r="M50" s="35">
        <f t="shared" si="7"/>
        <v>35804339</v>
      </c>
      <c r="N50" s="38">
        <f t="shared" si="7"/>
        <v>150076970</v>
      </c>
      <c r="O50" s="38">
        <f t="shared" si="7"/>
        <v>298770242</v>
      </c>
      <c r="P50" s="37">
        <f t="shared" si="7"/>
        <v>19709032</v>
      </c>
      <c r="Q50" s="35">
        <f t="shared" si="7"/>
        <v>79647908</v>
      </c>
      <c r="R50" s="38">
        <f t="shared" si="7"/>
        <v>70088522</v>
      </c>
      <c r="S50" s="38">
        <f t="shared" si="7"/>
        <v>169445462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29</v>
      </c>
      <c r="B51" s="24" t="s">
        <v>112</v>
      </c>
      <c r="C51" s="25" t="s">
        <v>113</v>
      </c>
      <c r="D51" s="26">
        <v>143606403</v>
      </c>
      <c r="E51" s="27">
        <v>126556887</v>
      </c>
      <c r="F51" s="27">
        <v>79434779</v>
      </c>
      <c r="G51" s="28">
        <f t="shared" si="5"/>
        <v>0.6276606582461214</v>
      </c>
      <c r="H51" s="29">
        <v>11166183</v>
      </c>
      <c r="I51" s="27">
        <v>9328499</v>
      </c>
      <c r="J51" s="30">
        <v>15271771</v>
      </c>
      <c r="K51" s="30">
        <v>35766453</v>
      </c>
      <c r="L51" s="29">
        <v>11683232</v>
      </c>
      <c r="M51" s="27">
        <v>12952297</v>
      </c>
      <c r="N51" s="30">
        <v>6099473</v>
      </c>
      <c r="O51" s="30">
        <v>30735002</v>
      </c>
      <c r="P51" s="29">
        <v>2943059</v>
      </c>
      <c r="Q51" s="27">
        <v>7158885</v>
      </c>
      <c r="R51" s="30">
        <v>2831380</v>
      </c>
      <c r="S51" s="30">
        <v>12933324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29</v>
      </c>
      <c r="B52" s="24" t="s">
        <v>114</v>
      </c>
      <c r="C52" s="25" t="s">
        <v>115</v>
      </c>
      <c r="D52" s="26">
        <v>85903890</v>
      </c>
      <c r="E52" s="27">
        <v>108847588</v>
      </c>
      <c r="F52" s="27">
        <v>35961215</v>
      </c>
      <c r="G52" s="28">
        <f t="shared" si="5"/>
        <v>0.33038136775249444</v>
      </c>
      <c r="H52" s="29">
        <v>3715220</v>
      </c>
      <c r="I52" s="27">
        <v>638535</v>
      </c>
      <c r="J52" s="30">
        <v>6996387</v>
      </c>
      <c r="K52" s="30">
        <v>11350142</v>
      </c>
      <c r="L52" s="29">
        <v>5789722</v>
      </c>
      <c r="M52" s="27">
        <v>0</v>
      </c>
      <c r="N52" s="30">
        <v>0</v>
      </c>
      <c r="O52" s="30">
        <v>5789722</v>
      </c>
      <c r="P52" s="29">
        <v>6119919</v>
      </c>
      <c r="Q52" s="27">
        <v>4638340</v>
      </c>
      <c r="R52" s="30">
        <v>8063092</v>
      </c>
      <c r="S52" s="30">
        <v>18821351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29</v>
      </c>
      <c r="B53" s="24" t="s">
        <v>116</v>
      </c>
      <c r="C53" s="25" t="s">
        <v>117</v>
      </c>
      <c r="D53" s="26">
        <v>93606219</v>
      </c>
      <c r="E53" s="27">
        <v>95267676</v>
      </c>
      <c r="F53" s="27">
        <v>65232183</v>
      </c>
      <c r="G53" s="28">
        <f t="shared" si="5"/>
        <v>0.6847252472076678</v>
      </c>
      <c r="H53" s="29">
        <v>8528941</v>
      </c>
      <c r="I53" s="27">
        <v>6500251</v>
      </c>
      <c r="J53" s="30">
        <v>9168891</v>
      </c>
      <c r="K53" s="30">
        <v>24198083</v>
      </c>
      <c r="L53" s="29">
        <v>17705910</v>
      </c>
      <c r="M53" s="27">
        <v>2863732</v>
      </c>
      <c r="N53" s="30">
        <v>5309529</v>
      </c>
      <c r="O53" s="30">
        <v>25879171</v>
      </c>
      <c r="P53" s="29">
        <v>7059295</v>
      </c>
      <c r="Q53" s="27">
        <v>1444600</v>
      </c>
      <c r="R53" s="30">
        <v>6651034</v>
      </c>
      <c r="S53" s="30">
        <v>15154929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29</v>
      </c>
      <c r="B54" s="24" t="s">
        <v>118</v>
      </c>
      <c r="C54" s="25" t="s">
        <v>119</v>
      </c>
      <c r="D54" s="26">
        <v>111536150</v>
      </c>
      <c r="E54" s="27">
        <v>112965591</v>
      </c>
      <c r="F54" s="27">
        <v>49465244</v>
      </c>
      <c r="G54" s="28">
        <f t="shared" si="5"/>
        <v>0.4378788581737248</v>
      </c>
      <c r="H54" s="29">
        <v>6903384</v>
      </c>
      <c r="I54" s="27">
        <v>2521099</v>
      </c>
      <c r="J54" s="30">
        <v>2397338</v>
      </c>
      <c r="K54" s="30">
        <v>11821821</v>
      </c>
      <c r="L54" s="29">
        <v>4667991</v>
      </c>
      <c r="M54" s="27">
        <v>6932793</v>
      </c>
      <c r="N54" s="30">
        <v>7528706</v>
      </c>
      <c r="O54" s="30">
        <v>19129490</v>
      </c>
      <c r="P54" s="29">
        <v>7528706</v>
      </c>
      <c r="Q54" s="27">
        <v>4453597</v>
      </c>
      <c r="R54" s="30">
        <v>6531630</v>
      </c>
      <c r="S54" s="30">
        <v>18513933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48</v>
      </c>
      <c r="B55" s="24" t="s">
        <v>120</v>
      </c>
      <c r="C55" s="25" t="s">
        <v>121</v>
      </c>
      <c r="D55" s="26">
        <v>723401033</v>
      </c>
      <c r="E55" s="27">
        <v>635211858</v>
      </c>
      <c r="F55" s="27">
        <v>396083783</v>
      </c>
      <c r="G55" s="28">
        <f t="shared" si="5"/>
        <v>0.623545952443476</v>
      </c>
      <c r="H55" s="29">
        <v>118215750</v>
      </c>
      <c r="I55" s="27">
        <v>31917336</v>
      </c>
      <c r="J55" s="30">
        <v>4449800</v>
      </c>
      <c r="K55" s="30">
        <v>154582886</v>
      </c>
      <c r="L55" s="29">
        <v>84742629</v>
      </c>
      <c r="M55" s="27">
        <v>47626162</v>
      </c>
      <c r="N55" s="30">
        <v>76185994</v>
      </c>
      <c r="O55" s="30">
        <v>208554785</v>
      </c>
      <c r="P55" s="29">
        <v>21967438</v>
      </c>
      <c r="Q55" s="27">
        <v>9826300</v>
      </c>
      <c r="R55" s="30">
        <v>1152374</v>
      </c>
      <c r="S55" s="30">
        <v>32946112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122</v>
      </c>
      <c r="C56" s="33"/>
      <c r="D56" s="34">
        <f>SUM(D51:D55)</f>
        <v>1158053695</v>
      </c>
      <c r="E56" s="35">
        <f>SUM(E51:E55)</f>
        <v>1078849600</v>
      </c>
      <c r="F56" s="35">
        <f>SUM(F51:F55)</f>
        <v>626177204</v>
      </c>
      <c r="G56" s="36">
        <f t="shared" si="5"/>
        <v>0.5804119536217096</v>
      </c>
      <c r="H56" s="37">
        <f aca="true" t="shared" si="8" ref="H56:W56">SUM(H51:H55)</f>
        <v>148529478</v>
      </c>
      <c r="I56" s="35">
        <f t="shared" si="8"/>
        <v>50905720</v>
      </c>
      <c r="J56" s="38">
        <f t="shared" si="8"/>
        <v>38284187</v>
      </c>
      <c r="K56" s="38">
        <f t="shared" si="8"/>
        <v>237719385</v>
      </c>
      <c r="L56" s="37">
        <f t="shared" si="8"/>
        <v>124589484</v>
      </c>
      <c r="M56" s="35">
        <f t="shared" si="8"/>
        <v>70374984</v>
      </c>
      <c r="N56" s="38">
        <f t="shared" si="8"/>
        <v>95123702</v>
      </c>
      <c r="O56" s="38">
        <f t="shared" si="8"/>
        <v>290088170</v>
      </c>
      <c r="P56" s="37">
        <f t="shared" si="8"/>
        <v>45618417</v>
      </c>
      <c r="Q56" s="35">
        <f t="shared" si="8"/>
        <v>27521722</v>
      </c>
      <c r="R56" s="38">
        <f t="shared" si="8"/>
        <v>25229510</v>
      </c>
      <c r="S56" s="38">
        <f t="shared" si="8"/>
        <v>98369649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123</v>
      </c>
      <c r="C57" s="41"/>
      <c r="D57" s="42">
        <f>SUM(D5:D6,D8:D17,D19:D26,D28:D36,D38:D42,D44:D49,D51:D55)</f>
        <v>8365649700</v>
      </c>
      <c r="E57" s="43">
        <f>SUM(E5:E6,E8:E17,E19:E26,E28:E36,E38:E42,E44:E49,E51:E55)</f>
        <v>7926165374</v>
      </c>
      <c r="F57" s="43">
        <f>SUM(F5:F6,F8:F17,F19:F26,F28:F36,F38:F42,F44:F49,F51:F55)</f>
        <v>4139414166</v>
      </c>
      <c r="G57" s="44">
        <f t="shared" si="5"/>
        <v>0.5222467575024886</v>
      </c>
      <c r="H57" s="45">
        <f aca="true" t="shared" si="9" ref="H57:W57">SUM(H5:H6,H8:H17,H19:H26,H28:H36,H38:H42,H44:H49,H51:H55)</f>
        <v>385171996</v>
      </c>
      <c r="I57" s="43">
        <f t="shared" si="9"/>
        <v>340922166</v>
      </c>
      <c r="J57" s="46">
        <f t="shared" si="9"/>
        <v>553757679</v>
      </c>
      <c r="K57" s="46">
        <f t="shared" si="9"/>
        <v>1279851841</v>
      </c>
      <c r="L57" s="45">
        <f t="shared" si="9"/>
        <v>638812357</v>
      </c>
      <c r="M57" s="43">
        <f t="shared" si="9"/>
        <v>480056970</v>
      </c>
      <c r="N57" s="46">
        <f t="shared" si="9"/>
        <v>685278812</v>
      </c>
      <c r="O57" s="46">
        <f t="shared" si="9"/>
        <v>1804148139</v>
      </c>
      <c r="P57" s="45">
        <f t="shared" si="9"/>
        <v>286014294</v>
      </c>
      <c r="Q57" s="43">
        <f t="shared" si="9"/>
        <v>358080121</v>
      </c>
      <c r="R57" s="46">
        <f t="shared" si="9"/>
        <v>411319771</v>
      </c>
      <c r="S57" s="46">
        <f t="shared" si="9"/>
        <v>1055414186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124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23</v>
      </c>
      <c r="B60" s="24" t="s">
        <v>125</v>
      </c>
      <c r="C60" s="25" t="s">
        <v>126</v>
      </c>
      <c r="D60" s="26">
        <v>1793890539</v>
      </c>
      <c r="E60" s="27">
        <v>1851179482</v>
      </c>
      <c r="F60" s="27">
        <v>1058761566</v>
      </c>
      <c r="G60" s="28">
        <f aca="true" t="shared" si="10" ref="G60:G89">IF($E60=0,0,$F60/$E60)</f>
        <v>0.5719389050575053</v>
      </c>
      <c r="H60" s="29">
        <v>13183332</v>
      </c>
      <c r="I60" s="27">
        <v>98881531</v>
      </c>
      <c r="J60" s="30">
        <v>130426832</v>
      </c>
      <c r="K60" s="30">
        <v>242491695</v>
      </c>
      <c r="L60" s="29">
        <v>169876070</v>
      </c>
      <c r="M60" s="27">
        <v>120801478</v>
      </c>
      <c r="N60" s="30">
        <v>170643076</v>
      </c>
      <c r="O60" s="30">
        <v>461320624</v>
      </c>
      <c r="P60" s="29">
        <v>61470349</v>
      </c>
      <c r="Q60" s="27">
        <v>150823254</v>
      </c>
      <c r="R60" s="30">
        <v>142655644</v>
      </c>
      <c r="S60" s="30">
        <v>354949247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28</v>
      </c>
      <c r="C61" s="33"/>
      <c r="D61" s="34">
        <f>D60</f>
        <v>1793890539</v>
      </c>
      <c r="E61" s="35">
        <f>E60</f>
        <v>1851179482</v>
      </c>
      <c r="F61" s="35">
        <f>F60</f>
        <v>1058761566</v>
      </c>
      <c r="G61" s="36">
        <f t="shared" si="10"/>
        <v>0.5719389050575053</v>
      </c>
      <c r="H61" s="37">
        <f aca="true" t="shared" si="11" ref="H61:W61">H60</f>
        <v>13183332</v>
      </c>
      <c r="I61" s="35">
        <f t="shared" si="11"/>
        <v>98881531</v>
      </c>
      <c r="J61" s="38">
        <f t="shared" si="11"/>
        <v>130426832</v>
      </c>
      <c r="K61" s="38">
        <f t="shared" si="11"/>
        <v>242491695</v>
      </c>
      <c r="L61" s="37">
        <f t="shared" si="11"/>
        <v>169876070</v>
      </c>
      <c r="M61" s="35">
        <f t="shared" si="11"/>
        <v>120801478</v>
      </c>
      <c r="N61" s="38">
        <f t="shared" si="11"/>
        <v>170643076</v>
      </c>
      <c r="O61" s="38">
        <f t="shared" si="11"/>
        <v>461320624</v>
      </c>
      <c r="P61" s="37">
        <f t="shared" si="11"/>
        <v>61470349</v>
      </c>
      <c r="Q61" s="35">
        <f t="shared" si="11"/>
        <v>150823254</v>
      </c>
      <c r="R61" s="38">
        <f t="shared" si="11"/>
        <v>142655644</v>
      </c>
      <c r="S61" s="38">
        <f t="shared" si="11"/>
        <v>354949247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29</v>
      </c>
      <c r="B62" s="24" t="s">
        <v>127</v>
      </c>
      <c r="C62" s="25" t="s">
        <v>128</v>
      </c>
      <c r="D62" s="26">
        <v>66806936</v>
      </c>
      <c r="E62" s="27">
        <v>22219295</v>
      </c>
      <c r="F62" s="27">
        <v>12403687</v>
      </c>
      <c r="G62" s="28">
        <f t="shared" si="10"/>
        <v>0.5582394490914315</v>
      </c>
      <c r="H62" s="29">
        <v>209641</v>
      </c>
      <c r="I62" s="27">
        <v>593685</v>
      </c>
      <c r="J62" s="30">
        <v>1186609</v>
      </c>
      <c r="K62" s="30">
        <v>1989935</v>
      </c>
      <c r="L62" s="29">
        <v>2797931</v>
      </c>
      <c r="M62" s="27">
        <v>3334050</v>
      </c>
      <c r="N62" s="30">
        <v>1155362</v>
      </c>
      <c r="O62" s="30">
        <v>7287343</v>
      </c>
      <c r="P62" s="29">
        <v>979304</v>
      </c>
      <c r="Q62" s="27">
        <v>606991</v>
      </c>
      <c r="R62" s="30">
        <v>1540114</v>
      </c>
      <c r="S62" s="30">
        <v>3126409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29</v>
      </c>
      <c r="B63" s="24" t="s">
        <v>129</v>
      </c>
      <c r="C63" s="25" t="s">
        <v>130</v>
      </c>
      <c r="D63" s="26">
        <v>56714000</v>
      </c>
      <c r="E63" s="27">
        <v>45701000</v>
      </c>
      <c r="F63" s="27">
        <v>4729291</v>
      </c>
      <c r="G63" s="28">
        <f t="shared" si="10"/>
        <v>0.1034833154635566</v>
      </c>
      <c r="H63" s="29">
        <v>0</v>
      </c>
      <c r="I63" s="27">
        <v>107938</v>
      </c>
      <c r="J63" s="30">
        <v>1662131</v>
      </c>
      <c r="K63" s="30">
        <v>1770069</v>
      </c>
      <c r="L63" s="29">
        <v>1877673</v>
      </c>
      <c r="M63" s="27">
        <v>0</v>
      </c>
      <c r="N63" s="30">
        <v>239211</v>
      </c>
      <c r="O63" s="30">
        <v>2116884</v>
      </c>
      <c r="P63" s="29">
        <v>0</v>
      </c>
      <c r="Q63" s="27">
        <v>842338</v>
      </c>
      <c r="R63" s="30">
        <v>0</v>
      </c>
      <c r="S63" s="30">
        <v>842338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29</v>
      </c>
      <c r="B64" s="24" t="s">
        <v>131</v>
      </c>
      <c r="C64" s="25" t="s">
        <v>132</v>
      </c>
      <c r="D64" s="26">
        <v>87508100</v>
      </c>
      <c r="E64" s="27">
        <v>76860000</v>
      </c>
      <c r="F64" s="27">
        <v>61374557</v>
      </c>
      <c r="G64" s="28">
        <f t="shared" si="10"/>
        <v>0.7985240307051783</v>
      </c>
      <c r="H64" s="29">
        <v>8418956</v>
      </c>
      <c r="I64" s="27">
        <v>1140241</v>
      </c>
      <c r="J64" s="30">
        <v>4819552</v>
      </c>
      <c r="K64" s="30">
        <v>14378749</v>
      </c>
      <c r="L64" s="29">
        <v>5497891</v>
      </c>
      <c r="M64" s="27">
        <v>6047454</v>
      </c>
      <c r="N64" s="30">
        <v>14311393</v>
      </c>
      <c r="O64" s="30">
        <v>25856738</v>
      </c>
      <c r="P64" s="29">
        <v>7645591</v>
      </c>
      <c r="Q64" s="27">
        <v>4049458</v>
      </c>
      <c r="R64" s="30">
        <v>9444021</v>
      </c>
      <c r="S64" s="30">
        <v>21139070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29</v>
      </c>
      <c r="B65" s="24" t="s">
        <v>133</v>
      </c>
      <c r="C65" s="25" t="s">
        <v>134</v>
      </c>
      <c r="D65" s="26">
        <v>13368000</v>
      </c>
      <c r="E65" s="27">
        <v>13368000</v>
      </c>
      <c r="F65" s="27">
        <v>4089983</v>
      </c>
      <c r="G65" s="28">
        <f t="shared" si="10"/>
        <v>0.30595324655894673</v>
      </c>
      <c r="H65" s="29">
        <v>906109</v>
      </c>
      <c r="I65" s="27">
        <v>1352511</v>
      </c>
      <c r="J65" s="30">
        <v>692653</v>
      </c>
      <c r="K65" s="30">
        <v>2951273</v>
      </c>
      <c r="L65" s="29">
        <v>0</v>
      </c>
      <c r="M65" s="27">
        <v>657716</v>
      </c>
      <c r="N65" s="30">
        <v>480994</v>
      </c>
      <c r="O65" s="30">
        <v>1138710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48</v>
      </c>
      <c r="B66" s="24" t="s">
        <v>135</v>
      </c>
      <c r="C66" s="25" t="s">
        <v>136</v>
      </c>
      <c r="D66" s="26">
        <v>915000</v>
      </c>
      <c r="E66" s="27">
        <v>45800</v>
      </c>
      <c r="F66" s="27">
        <v>0</v>
      </c>
      <c r="G66" s="28">
        <f t="shared" si="10"/>
        <v>0</v>
      </c>
      <c r="H66" s="29">
        <v>0</v>
      </c>
      <c r="I66" s="27">
        <v>0</v>
      </c>
      <c r="J66" s="30">
        <v>0</v>
      </c>
      <c r="K66" s="30">
        <v>0</v>
      </c>
      <c r="L66" s="29">
        <v>0</v>
      </c>
      <c r="M66" s="27">
        <v>0</v>
      </c>
      <c r="N66" s="30">
        <v>0</v>
      </c>
      <c r="O66" s="30">
        <v>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137</v>
      </c>
      <c r="C67" s="33"/>
      <c r="D67" s="34">
        <f>SUM(D62:D66)</f>
        <v>225312036</v>
      </c>
      <c r="E67" s="35">
        <f>SUM(E62:E66)</f>
        <v>158194095</v>
      </c>
      <c r="F67" s="35">
        <f>SUM(F62:F66)</f>
        <v>82597518</v>
      </c>
      <c r="G67" s="36">
        <f t="shared" si="10"/>
        <v>0.5221276938307969</v>
      </c>
      <c r="H67" s="37">
        <f aca="true" t="shared" si="12" ref="H67:W67">SUM(H62:H66)</f>
        <v>9534706</v>
      </c>
      <c r="I67" s="35">
        <f t="shared" si="12"/>
        <v>3194375</v>
      </c>
      <c r="J67" s="38">
        <f t="shared" si="12"/>
        <v>8360945</v>
      </c>
      <c r="K67" s="38">
        <f t="shared" si="12"/>
        <v>21090026</v>
      </c>
      <c r="L67" s="37">
        <f t="shared" si="12"/>
        <v>10173495</v>
      </c>
      <c r="M67" s="35">
        <f t="shared" si="12"/>
        <v>10039220</v>
      </c>
      <c r="N67" s="38">
        <f t="shared" si="12"/>
        <v>16186960</v>
      </c>
      <c r="O67" s="38">
        <f t="shared" si="12"/>
        <v>36399675</v>
      </c>
      <c r="P67" s="37">
        <f t="shared" si="12"/>
        <v>8624895</v>
      </c>
      <c r="Q67" s="35">
        <f t="shared" si="12"/>
        <v>5498787</v>
      </c>
      <c r="R67" s="38">
        <f t="shared" si="12"/>
        <v>10984135</v>
      </c>
      <c r="S67" s="38">
        <f t="shared" si="12"/>
        <v>25107817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29</v>
      </c>
      <c r="B68" s="24" t="s">
        <v>138</v>
      </c>
      <c r="C68" s="25" t="s">
        <v>139</v>
      </c>
      <c r="D68" s="26">
        <v>33789665</v>
      </c>
      <c r="E68" s="27">
        <v>47979000</v>
      </c>
      <c r="F68" s="27">
        <v>32368218</v>
      </c>
      <c r="G68" s="28">
        <f t="shared" si="10"/>
        <v>0.6746330269492903</v>
      </c>
      <c r="H68" s="29">
        <v>3221469</v>
      </c>
      <c r="I68" s="27">
        <v>1630073</v>
      </c>
      <c r="J68" s="30">
        <v>3897377</v>
      </c>
      <c r="K68" s="30">
        <v>8748919</v>
      </c>
      <c r="L68" s="29">
        <v>371461</v>
      </c>
      <c r="M68" s="27">
        <v>4114950</v>
      </c>
      <c r="N68" s="30">
        <v>2766025</v>
      </c>
      <c r="O68" s="30">
        <v>7252436</v>
      </c>
      <c r="P68" s="29">
        <v>293476</v>
      </c>
      <c r="Q68" s="27">
        <v>3870682</v>
      </c>
      <c r="R68" s="30">
        <v>12202705</v>
      </c>
      <c r="S68" s="30">
        <v>16366863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29</v>
      </c>
      <c r="B69" s="24" t="s">
        <v>140</v>
      </c>
      <c r="C69" s="25" t="s">
        <v>141</v>
      </c>
      <c r="D69" s="26">
        <v>50326351</v>
      </c>
      <c r="E69" s="27">
        <v>50326351</v>
      </c>
      <c r="F69" s="27">
        <v>15240439</v>
      </c>
      <c r="G69" s="28">
        <f t="shared" si="10"/>
        <v>0.3028321882506443</v>
      </c>
      <c r="H69" s="29">
        <v>0</v>
      </c>
      <c r="I69" s="27">
        <v>2939760</v>
      </c>
      <c r="J69" s="30">
        <v>4344228</v>
      </c>
      <c r="K69" s="30">
        <v>7283988</v>
      </c>
      <c r="L69" s="29">
        <v>79197</v>
      </c>
      <c r="M69" s="27">
        <v>1749150</v>
      </c>
      <c r="N69" s="30">
        <v>1093644</v>
      </c>
      <c r="O69" s="30">
        <v>2921991</v>
      </c>
      <c r="P69" s="29">
        <v>0</v>
      </c>
      <c r="Q69" s="27">
        <v>3116229</v>
      </c>
      <c r="R69" s="30">
        <v>1918231</v>
      </c>
      <c r="S69" s="30">
        <v>5034460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29</v>
      </c>
      <c r="B70" s="24" t="s">
        <v>142</v>
      </c>
      <c r="C70" s="25" t="s">
        <v>143</v>
      </c>
      <c r="D70" s="26">
        <v>20571000</v>
      </c>
      <c r="E70" s="27">
        <v>41855000</v>
      </c>
      <c r="F70" s="27">
        <v>7310743</v>
      </c>
      <c r="G70" s="28">
        <f t="shared" si="10"/>
        <v>0.1746683311432326</v>
      </c>
      <c r="H70" s="29">
        <v>650220</v>
      </c>
      <c r="I70" s="27">
        <v>777066</v>
      </c>
      <c r="J70" s="30">
        <v>1233378</v>
      </c>
      <c r="K70" s="30">
        <v>2660664</v>
      </c>
      <c r="L70" s="29">
        <v>1660498</v>
      </c>
      <c r="M70" s="27">
        <v>18766</v>
      </c>
      <c r="N70" s="30">
        <v>12732</v>
      </c>
      <c r="O70" s="30">
        <v>1691996</v>
      </c>
      <c r="P70" s="29">
        <v>1897894</v>
      </c>
      <c r="Q70" s="27">
        <v>0</v>
      </c>
      <c r="R70" s="30">
        <v>1060189</v>
      </c>
      <c r="S70" s="30">
        <v>2958083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29</v>
      </c>
      <c r="B71" s="24" t="s">
        <v>144</v>
      </c>
      <c r="C71" s="25" t="s">
        <v>145</v>
      </c>
      <c r="D71" s="26">
        <v>146450187</v>
      </c>
      <c r="E71" s="27">
        <v>146451000</v>
      </c>
      <c r="F71" s="27">
        <v>62637628</v>
      </c>
      <c r="G71" s="28">
        <f t="shared" si="10"/>
        <v>0.42770365514745545</v>
      </c>
      <c r="H71" s="29">
        <v>5235920</v>
      </c>
      <c r="I71" s="27">
        <v>6193175</v>
      </c>
      <c r="J71" s="30">
        <v>8086256</v>
      </c>
      <c r="K71" s="30">
        <v>19515351</v>
      </c>
      <c r="L71" s="29">
        <v>5778617</v>
      </c>
      <c r="M71" s="27">
        <v>3670137</v>
      </c>
      <c r="N71" s="30">
        <v>1505778</v>
      </c>
      <c r="O71" s="30">
        <v>10954532</v>
      </c>
      <c r="P71" s="29">
        <v>7269687</v>
      </c>
      <c r="Q71" s="27">
        <v>8532765</v>
      </c>
      <c r="R71" s="30">
        <v>16365293</v>
      </c>
      <c r="S71" s="30">
        <v>32167745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29</v>
      </c>
      <c r="B72" s="24" t="s">
        <v>146</v>
      </c>
      <c r="C72" s="25" t="s">
        <v>147</v>
      </c>
      <c r="D72" s="26">
        <v>45853000</v>
      </c>
      <c r="E72" s="27">
        <v>45853000</v>
      </c>
      <c r="F72" s="27">
        <v>23313241</v>
      </c>
      <c r="G72" s="28">
        <f t="shared" si="10"/>
        <v>0.508434366344623</v>
      </c>
      <c r="H72" s="29">
        <v>2374920</v>
      </c>
      <c r="I72" s="27">
        <v>3233447</v>
      </c>
      <c r="J72" s="30">
        <v>2234483</v>
      </c>
      <c r="K72" s="30">
        <v>7842850</v>
      </c>
      <c r="L72" s="29">
        <v>5462395</v>
      </c>
      <c r="M72" s="27">
        <v>1693711</v>
      </c>
      <c r="N72" s="30">
        <v>1441162</v>
      </c>
      <c r="O72" s="30">
        <v>8597268</v>
      </c>
      <c r="P72" s="29">
        <v>1301208</v>
      </c>
      <c r="Q72" s="27">
        <v>3124010</v>
      </c>
      <c r="R72" s="30">
        <v>2447905</v>
      </c>
      <c r="S72" s="30">
        <v>6873123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48</v>
      </c>
      <c r="B73" s="24" t="s">
        <v>148</v>
      </c>
      <c r="C73" s="25" t="s">
        <v>149</v>
      </c>
      <c r="D73" s="26">
        <v>1660000</v>
      </c>
      <c r="E73" s="27">
        <v>2319460</v>
      </c>
      <c r="F73" s="27">
        <v>379966</v>
      </c>
      <c r="G73" s="28">
        <f t="shared" si="10"/>
        <v>0.16381657799660265</v>
      </c>
      <c r="H73" s="29">
        <v>0</v>
      </c>
      <c r="I73" s="27">
        <v>16035</v>
      </c>
      <c r="J73" s="30">
        <v>16035</v>
      </c>
      <c r="K73" s="30">
        <v>32070</v>
      </c>
      <c r="L73" s="29">
        <v>165335</v>
      </c>
      <c r="M73" s="27">
        <v>114538</v>
      </c>
      <c r="N73" s="30">
        <v>0</v>
      </c>
      <c r="O73" s="30">
        <v>279873</v>
      </c>
      <c r="P73" s="29">
        <v>0</v>
      </c>
      <c r="Q73" s="27">
        <v>68023</v>
      </c>
      <c r="R73" s="30">
        <v>0</v>
      </c>
      <c r="S73" s="30">
        <v>68023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150</v>
      </c>
      <c r="C74" s="33"/>
      <c r="D74" s="34">
        <f>SUM(D68:D73)</f>
        <v>298650203</v>
      </c>
      <c r="E74" s="35">
        <f>SUM(E68:E73)</f>
        <v>334783811</v>
      </c>
      <c r="F74" s="35">
        <f>SUM(F68:F73)</f>
        <v>141250235</v>
      </c>
      <c r="G74" s="36">
        <f t="shared" si="10"/>
        <v>0.4219147711416667</v>
      </c>
      <c r="H74" s="37">
        <f aca="true" t="shared" si="13" ref="H74:W74">SUM(H68:H73)</f>
        <v>11482529</v>
      </c>
      <c r="I74" s="35">
        <f t="shared" si="13"/>
        <v>14789556</v>
      </c>
      <c r="J74" s="38">
        <f t="shared" si="13"/>
        <v>19811757</v>
      </c>
      <c r="K74" s="38">
        <f t="shared" si="13"/>
        <v>46083842</v>
      </c>
      <c r="L74" s="37">
        <f t="shared" si="13"/>
        <v>13517503</v>
      </c>
      <c r="M74" s="35">
        <f t="shared" si="13"/>
        <v>11361252</v>
      </c>
      <c r="N74" s="38">
        <f t="shared" si="13"/>
        <v>6819341</v>
      </c>
      <c r="O74" s="38">
        <f t="shared" si="13"/>
        <v>31698096</v>
      </c>
      <c r="P74" s="37">
        <f t="shared" si="13"/>
        <v>10762265</v>
      </c>
      <c r="Q74" s="35">
        <f t="shared" si="13"/>
        <v>18711709</v>
      </c>
      <c r="R74" s="38">
        <f t="shared" si="13"/>
        <v>33994323</v>
      </c>
      <c r="S74" s="38">
        <f t="shared" si="13"/>
        <v>63468297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29</v>
      </c>
      <c r="B75" s="24" t="s">
        <v>151</v>
      </c>
      <c r="C75" s="25" t="s">
        <v>152</v>
      </c>
      <c r="D75" s="26">
        <v>79623797</v>
      </c>
      <c r="E75" s="27">
        <v>20001436</v>
      </c>
      <c r="F75" s="27">
        <v>61347208</v>
      </c>
      <c r="G75" s="28">
        <f t="shared" si="10"/>
        <v>3.067140179335124</v>
      </c>
      <c r="H75" s="29">
        <v>4195050</v>
      </c>
      <c r="I75" s="27">
        <v>3860801</v>
      </c>
      <c r="J75" s="30">
        <v>0</v>
      </c>
      <c r="K75" s="30">
        <v>8055851</v>
      </c>
      <c r="L75" s="29">
        <v>5803728</v>
      </c>
      <c r="M75" s="27">
        <v>5432265</v>
      </c>
      <c r="N75" s="30">
        <v>4369430</v>
      </c>
      <c r="O75" s="30">
        <v>15605423</v>
      </c>
      <c r="P75" s="29">
        <v>12427022</v>
      </c>
      <c r="Q75" s="27">
        <v>5336577</v>
      </c>
      <c r="R75" s="30">
        <v>19922335</v>
      </c>
      <c r="S75" s="30">
        <v>37685934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29</v>
      </c>
      <c r="B76" s="24" t="s">
        <v>153</v>
      </c>
      <c r="C76" s="25" t="s">
        <v>154</v>
      </c>
      <c r="D76" s="26">
        <v>84008000</v>
      </c>
      <c r="E76" s="27">
        <v>78808001</v>
      </c>
      <c r="F76" s="27">
        <v>39218878</v>
      </c>
      <c r="G76" s="28">
        <f t="shared" si="10"/>
        <v>0.4976509682056267</v>
      </c>
      <c r="H76" s="29">
        <v>0</v>
      </c>
      <c r="I76" s="27">
        <v>0</v>
      </c>
      <c r="J76" s="30">
        <v>2465035</v>
      </c>
      <c r="K76" s="30">
        <v>2465035</v>
      </c>
      <c r="L76" s="29">
        <v>3609706</v>
      </c>
      <c r="M76" s="27">
        <v>5080018</v>
      </c>
      <c r="N76" s="30">
        <v>5080018</v>
      </c>
      <c r="O76" s="30">
        <v>13769742</v>
      </c>
      <c r="P76" s="29">
        <v>4385383</v>
      </c>
      <c r="Q76" s="27">
        <v>3291843</v>
      </c>
      <c r="R76" s="30">
        <v>15306875</v>
      </c>
      <c r="S76" s="30">
        <v>22984101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29</v>
      </c>
      <c r="B77" s="24" t="s">
        <v>155</v>
      </c>
      <c r="C77" s="25" t="s">
        <v>156</v>
      </c>
      <c r="D77" s="26">
        <v>67597000</v>
      </c>
      <c r="E77" s="27">
        <v>67597000</v>
      </c>
      <c r="F77" s="27">
        <v>19395549</v>
      </c>
      <c r="G77" s="28">
        <f t="shared" si="10"/>
        <v>0.28692913886710947</v>
      </c>
      <c r="H77" s="29">
        <v>3869321</v>
      </c>
      <c r="I77" s="27">
        <v>2451555</v>
      </c>
      <c r="J77" s="30">
        <v>498764</v>
      </c>
      <c r="K77" s="30">
        <v>6819640</v>
      </c>
      <c r="L77" s="29">
        <v>3095053</v>
      </c>
      <c r="M77" s="27">
        <v>2706130</v>
      </c>
      <c r="N77" s="30">
        <v>2182562</v>
      </c>
      <c r="O77" s="30">
        <v>7983745</v>
      </c>
      <c r="P77" s="29">
        <v>1156294</v>
      </c>
      <c r="Q77" s="27">
        <v>1600349</v>
      </c>
      <c r="R77" s="30">
        <v>1835521</v>
      </c>
      <c r="S77" s="30">
        <v>4592164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29</v>
      </c>
      <c r="B78" s="24" t="s">
        <v>157</v>
      </c>
      <c r="C78" s="25" t="s">
        <v>158</v>
      </c>
      <c r="D78" s="26">
        <v>450665000</v>
      </c>
      <c r="E78" s="27">
        <v>260790692</v>
      </c>
      <c r="F78" s="27">
        <v>140031134</v>
      </c>
      <c r="G78" s="28">
        <f t="shared" si="10"/>
        <v>0.5369483585710183</v>
      </c>
      <c r="H78" s="29">
        <v>13889445</v>
      </c>
      <c r="I78" s="27">
        <v>13124441</v>
      </c>
      <c r="J78" s="30">
        <v>8730306</v>
      </c>
      <c r="K78" s="30">
        <v>35744192</v>
      </c>
      <c r="L78" s="29">
        <v>18361577</v>
      </c>
      <c r="M78" s="27">
        <v>23844486</v>
      </c>
      <c r="N78" s="30">
        <v>20884403</v>
      </c>
      <c r="O78" s="30">
        <v>63090466</v>
      </c>
      <c r="P78" s="29">
        <v>11334131</v>
      </c>
      <c r="Q78" s="27">
        <v>2295408</v>
      </c>
      <c r="R78" s="30">
        <v>27566937</v>
      </c>
      <c r="S78" s="30">
        <v>41196476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29</v>
      </c>
      <c r="B79" s="24" t="s">
        <v>159</v>
      </c>
      <c r="C79" s="25" t="s">
        <v>160</v>
      </c>
      <c r="D79" s="26">
        <v>48292000</v>
      </c>
      <c r="E79" s="27">
        <v>33719796</v>
      </c>
      <c r="F79" s="27">
        <v>23106393</v>
      </c>
      <c r="G79" s="28">
        <f t="shared" si="10"/>
        <v>0.6852471171533778</v>
      </c>
      <c r="H79" s="29">
        <v>1034386</v>
      </c>
      <c r="I79" s="27">
        <v>2107822</v>
      </c>
      <c r="J79" s="30">
        <v>613688</v>
      </c>
      <c r="K79" s="30">
        <v>3755896</v>
      </c>
      <c r="L79" s="29">
        <v>2663415</v>
      </c>
      <c r="M79" s="27">
        <v>3846345</v>
      </c>
      <c r="N79" s="30">
        <v>3825320</v>
      </c>
      <c r="O79" s="30">
        <v>10335080</v>
      </c>
      <c r="P79" s="29">
        <v>212993</v>
      </c>
      <c r="Q79" s="27">
        <v>4006164</v>
      </c>
      <c r="R79" s="30">
        <v>4796260</v>
      </c>
      <c r="S79" s="30">
        <v>9015417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29</v>
      </c>
      <c r="B80" s="24" t="s">
        <v>161</v>
      </c>
      <c r="C80" s="25" t="s">
        <v>162</v>
      </c>
      <c r="D80" s="26">
        <v>46579350</v>
      </c>
      <c r="E80" s="27">
        <v>46579350</v>
      </c>
      <c r="F80" s="27">
        <v>20865921</v>
      </c>
      <c r="G80" s="28">
        <f t="shared" si="10"/>
        <v>0.4479650531834386</v>
      </c>
      <c r="H80" s="29">
        <v>1818295</v>
      </c>
      <c r="I80" s="27">
        <v>894459</v>
      </c>
      <c r="J80" s="30">
        <v>1630024</v>
      </c>
      <c r="K80" s="30">
        <v>4342778</v>
      </c>
      <c r="L80" s="29">
        <v>2949421</v>
      </c>
      <c r="M80" s="27">
        <v>1109168</v>
      </c>
      <c r="N80" s="30">
        <v>1450936</v>
      </c>
      <c r="O80" s="30">
        <v>5509525</v>
      </c>
      <c r="P80" s="29">
        <v>2113215</v>
      </c>
      <c r="Q80" s="27">
        <v>2113215</v>
      </c>
      <c r="R80" s="30">
        <v>6787188</v>
      </c>
      <c r="S80" s="30">
        <v>11013618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48</v>
      </c>
      <c r="B81" s="24" t="s">
        <v>163</v>
      </c>
      <c r="C81" s="25" t="s">
        <v>164</v>
      </c>
      <c r="D81" s="26">
        <v>2200000</v>
      </c>
      <c r="E81" s="27">
        <v>1562000</v>
      </c>
      <c r="F81" s="27">
        <v>1238088</v>
      </c>
      <c r="G81" s="28">
        <f t="shared" si="10"/>
        <v>0.792629961587708</v>
      </c>
      <c r="H81" s="29">
        <v>0</v>
      </c>
      <c r="I81" s="27">
        <v>28274</v>
      </c>
      <c r="J81" s="30">
        <v>0</v>
      </c>
      <c r="K81" s="30">
        <v>28274</v>
      </c>
      <c r="L81" s="29">
        <v>1126474</v>
      </c>
      <c r="M81" s="27">
        <v>0</v>
      </c>
      <c r="N81" s="30">
        <v>83340</v>
      </c>
      <c r="O81" s="30">
        <v>1209814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165</v>
      </c>
      <c r="C82" s="33"/>
      <c r="D82" s="34">
        <f>SUM(D75:D81)</f>
        <v>778965147</v>
      </c>
      <c r="E82" s="35">
        <f>SUM(E75:E81)</f>
        <v>509058275</v>
      </c>
      <c r="F82" s="35">
        <f>SUM(F75:F81)</f>
        <v>305203171</v>
      </c>
      <c r="G82" s="36">
        <f t="shared" si="10"/>
        <v>0.5995446611687041</v>
      </c>
      <c r="H82" s="37">
        <f aca="true" t="shared" si="14" ref="H82:W82">SUM(H75:H81)</f>
        <v>24806497</v>
      </c>
      <c r="I82" s="35">
        <f t="shared" si="14"/>
        <v>22467352</v>
      </c>
      <c r="J82" s="38">
        <f t="shared" si="14"/>
        <v>13937817</v>
      </c>
      <c r="K82" s="38">
        <f t="shared" si="14"/>
        <v>61211666</v>
      </c>
      <c r="L82" s="37">
        <f t="shared" si="14"/>
        <v>37609374</v>
      </c>
      <c r="M82" s="35">
        <f t="shared" si="14"/>
        <v>42018412</v>
      </c>
      <c r="N82" s="38">
        <f t="shared" si="14"/>
        <v>37876009</v>
      </c>
      <c r="O82" s="38">
        <f t="shared" si="14"/>
        <v>117503795</v>
      </c>
      <c r="P82" s="37">
        <f t="shared" si="14"/>
        <v>31629038</v>
      </c>
      <c r="Q82" s="35">
        <f t="shared" si="14"/>
        <v>18643556</v>
      </c>
      <c r="R82" s="38">
        <f t="shared" si="14"/>
        <v>76215116</v>
      </c>
      <c r="S82" s="38">
        <f t="shared" si="14"/>
        <v>126487710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29</v>
      </c>
      <c r="B83" s="24" t="s">
        <v>166</v>
      </c>
      <c r="C83" s="25" t="s">
        <v>167</v>
      </c>
      <c r="D83" s="26">
        <v>106497000</v>
      </c>
      <c r="E83" s="27">
        <v>130305772</v>
      </c>
      <c r="F83" s="27">
        <v>114665161</v>
      </c>
      <c r="G83" s="28">
        <f t="shared" si="10"/>
        <v>0.8799699294978276</v>
      </c>
      <c r="H83" s="29">
        <v>6245463</v>
      </c>
      <c r="I83" s="27">
        <v>5481856</v>
      </c>
      <c r="J83" s="30">
        <v>6024639</v>
      </c>
      <c r="K83" s="30">
        <v>17751958</v>
      </c>
      <c r="L83" s="29">
        <v>29143345</v>
      </c>
      <c r="M83" s="27">
        <v>5268521</v>
      </c>
      <c r="N83" s="30">
        <v>18390851</v>
      </c>
      <c r="O83" s="30">
        <v>52802717</v>
      </c>
      <c r="P83" s="29">
        <v>7314012</v>
      </c>
      <c r="Q83" s="27">
        <v>17232413</v>
      </c>
      <c r="R83" s="30">
        <v>19564061</v>
      </c>
      <c r="S83" s="30">
        <v>44110486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29</v>
      </c>
      <c r="B84" s="24" t="s">
        <v>168</v>
      </c>
      <c r="C84" s="25" t="s">
        <v>169</v>
      </c>
      <c r="D84" s="26">
        <v>43636939</v>
      </c>
      <c r="E84" s="27">
        <v>43636939</v>
      </c>
      <c r="F84" s="27">
        <v>36363849</v>
      </c>
      <c r="G84" s="28">
        <f t="shared" si="10"/>
        <v>0.8333272184834046</v>
      </c>
      <c r="H84" s="29">
        <v>0</v>
      </c>
      <c r="I84" s="27">
        <v>3995875</v>
      </c>
      <c r="J84" s="30">
        <v>8830680</v>
      </c>
      <c r="K84" s="30">
        <v>12826555</v>
      </c>
      <c r="L84" s="29">
        <v>1050474</v>
      </c>
      <c r="M84" s="27">
        <v>4960976</v>
      </c>
      <c r="N84" s="30">
        <v>7327855</v>
      </c>
      <c r="O84" s="30">
        <v>13339305</v>
      </c>
      <c r="P84" s="29">
        <v>589569</v>
      </c>
      <c r="Q84" s="27">
        <v>1355873</v>
      </c>
      <c r="R84" s="30">
        <v>8252547</v>
      </c>
      <c r="S84" s="30">
        <v>10197989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29</v>
      </c>
      <c r="B85" s="24" t="s">
        <v>170</v>
      </c>
      <c r="C85" s="25" t="s">
        <v>171</v>
      </c>
      <c r="D85" s="26">
        <v>185851620</v>
      </c>
      <c r="E85" s="27">
        <v>151717820</v>
      </c>
      <c r="F85" s="27">
        <v>51641626</v>
      </c>
      <c r="G85" s="28">
        <f t="shared" si="10"/>
        <v>0.3403794359818774</v>
      </c>
      <c r="H85" s="29">
        <v>10466303</v>
      </c>
      <c r="I85" s="27">
        <v>55144</v>
      </c>
      <c r="J85" s="30">
        <v>1597079</v>
      </c>
      <c r="K85" s="30">
        <v>12118526</v>
      </c>
      <c r="L85" s="29">
        <v>17066525</v>
      </c>
      <c r="M85" s="27">
        <v>7521128</v>
      </c>
      <c r="N85" s="30">
        <v>4325921</v>
      </c>
      <c r="O85" s="30">
        <v>28913574</v>
      </c>
      <c r="P85" s="29">
        <v>1652622</v>
      </c>
      <c r="Q85" s="27">
        <v>6051037</v>
      </c>
      <c r="R85" s="30">
        <v>2905867</v>
      </c>
      <c r="S85" s="30">
        <v>10609526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29</v>
      </c>
      <c r="B86" s="24" t="s">
        <v>172</v>
      </c>
      <c r="C86" s="25" t="s">
        <v>173</v>
      </c>
      <c r="D86" s="26">
        <v>42103380</v>
      </c>
      <c r="E86" s="27">
        <v>42103380</v>
      </c>
      <c r="F86" s="27">
        <v>14542525</v>
      </c>
      <c r="G86" s="28">
        <f t="shared" si="10"/>
        <v>0.34540041678364064</v>
      </c>
      <c r="H86" s="29">
        <v>10167294</v>
      </c>
      <c r="I86" s="27">
        <v>351300</v>
      </c>
      <c r="J86" s="30">
        <v>0</v>
      </c>
      <c r="K86" s="30">
        <v>10518594</v>
      </c>
      <c r="L86" s="29">
        <v>66143</v>
      </c>
      <c r="M86" s="27">
        <v>3192561</v>
      </c>
      <c r="N86" s="30">
        <v>307689</v>
      </c>
      <c r="O86" s="30">
        <v>3566393</v>
      </c>
      <c r="P86" s="29">
        <v>29500</v>
      </c>
      <c r="Q86" s="27">
        <v>309144</v>
      </c>
      <c r="R86" s="30">
        <v>118894</v>
      </c>
      <c r="S86" s="30">
        <v>457538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48</v>
      </c>
      <c r="B87" s="24" t="s">
        <v>174</v>
      </c>
      <c r="C87" s="25" t="s">
        <v>175</v>
      </c>
      <c r="D87" s="26">
        <v>700000</v>
      </c>
      <c r="E87" s="27">
        <v>700000</v>
      </c>
      <c r="F87" s="27">
        <v>3665885</v>
      </c>
      <c r="G87" s="28">
        <f t="shared" si="10"/>
        <v>5.236978571428572</v>
      </c>
      <c r="H87" s="29">
        <v>6732</v>
      </c>
      <c r="I87" s="27">
        <v>6732</v>
      </c>
      <c r="J87" s="30">
        <v>277580</v>
      </c>
      <c r="K87" s="30">
        <v>291044</v>
      </c>
      <c r="L87" s="29">
        <v>606550</v>
      </c>
      <c r="M87" s="27">
        <v>269110</v>
      </c>
      <c r="N87" s="30">
        <v>4897</v>
      </c>
      <c r="O87" s="30">
        <v>880557</v>
      </c>
      <c r="P87" s="29">
        <v>306295</v>
      </c>
      <c r="Q87" s="27">
        <v>1721543</v>
      </c>
      <c r="R87" s="30">
        <v>466446</v>
      </c>
      <c r="S87" s="30">
        <v>2494284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176</v>
      </c>
      <c r="C88" s="33"/>
      <c r="D88" s="34">
        <f>SUM(D83:D87)</f>
        <v>378788939</v>
      </c>
      <c r="E88" s="35">
        <f>SUM(E83:E87)</f>
        <v>368463911</v>
      </c>
      <c r="F88" s="35">
        <f>SUM(F83:F87)</f>
        <v>220879046</v>
      </c>
      <c r="G88" s="36">
        <f t="shared" si="10"/>
        <v>0.5994591041509083</v>
      </c>
      <c r="H88" s="37">
        <f aca="true" t="shared" si="15" ref="H88:W88">SUM(H83:H87)</f>
        <v>26885792</v>
      </c>
      <c r="I88" s="35">
        <f t="shared" si="15"/>
        <v>9890907</v>
      </c>
      <c r="J88" s="38">
        <f t="shared" si="15"/>
        <v>16729978</v>
      </c>
      <c r="K88" s="38">
        <f t="shared" si="15"/>
        <v>53506677</v>
      </c>
      <c r="L88" s="37">
        <f t="shared" si="15"/>
        <v>47933037</v>
      </c>
      <c r="M88" s="35">
        <f t="shared" si="15"/>
        <v>21212296</v>
      </c>
      <c r="N88" s="38">
        <f t="shared" si="15"/>
        <v>30357213</v>
      </c>
      <c r="O88" s="38">
        <f t="shared" si="15"/>
        <v>99502546</v>
      </c>
      <c r="P88" s="37">
        <f t="shared" si="15"/>
        <v>9891998</v>
      </c>
      <c r="Q88" s="35">
        <f t="shared" si="15"/>
        <v>26670010</v>
      </c>
      <c r="R88" s="38">
        <f t="shared" si="15"/>
        <v>31307815</v>
      </c>
      <c r="S88" s="38">
        <f t="shared" si="15"/>
        <v>67869823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177</v>
      </c>
      <c r="C89" s="41"/>
      <c r="D89" s="42">
        <f>SUM(D60,D62:D66,D68:D73,D75:D81,D83:D87)</f>
        <v>3475606864</v>
      </c>
      <c r="E89" s="43">
        <f>SUM(E60,E62:E66,E68:E73,E75:E81,E83:E87)</f>
        <v>3221679574</v>
      </c>
      <c r="F89" s="43">
        <f>SUM(F60,F62:F66,F68:F73,F75:F81,F83:F87)</f>
        <v>1808691536</v>
      </c>
      <c r="G89" s="44">
        <f t="shared" si="10"/>
        <v>0.5614126093099785</v>
      </c>
      <c r="H89" s="45">
        <f aca="true" t="shared" si="16" ref="H89:W89">SUM(H60,H62:H66,H68:H73,H75:H81,H83:H87)</f>
        <v>85892856</v>
      </c>
      <c r="I89" s="43">
        <f t="shared" si="16"/>
        <v>149223721</v>
      </c>
      <c r="J89" s="46">
        <f t="shared" si="16"/>
        <v>189267329</v>
      </c>
      <c r="K89" s="46">
        <f t="shared" si="16"/>
        <v>424383906</v>
      </c>
      <c r="L89" s="45">
        <f t="shared" si="16"/>
        <v>279109479</v>
      </c>
      <c r="M89" s="43">
        <f t="shared" si="16"/>
        <v>205432658</v>
      </c>
      <c r="N89" s="46">
        <f t="shared" si="16"/>
        <v>261882599</v>
      </c>
      <c r="O89" s="46">
        <f t="shared" si="16"/>
        <v>746424736</v>
      </c>
      <c r="P89" s="45">
        <f t="shared" si="16"/>
        <v>122378545</v>
      </c>
      <c r="Q89" s="43">
        <f t="shared" si="16"/>
        <v>220347316</v>
      </c>
      <c r="R89" s="46">
        <f t="shared" si="16"/>
        <v>295157033</v>
      </c>
      <c r="S89" s="46">
        <f t="shared" si="16"/>
        <v>637882894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178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23</v>
      </c>
      <c r="B92" s="24" t="s">
        <v>179</v>
      </c>
      <c r="C92" s="25" t="s">
        <v>180</v>
      </c>
      <c r="D92" s="26">
        <v>4471563427</v>
      </c>
      <c r="E92" s="27">
        <v>4647061405</v>
      </c>
      <c r="F92" s="27">
        <v>1809219025</v>
      </c>
      <c r="G92" s="28">
        <f aca="true" t="shared" si="17" ref="G92:G98">IF($E92=0,0,$F92/$E92)</f>
        <v>0.3893253967019616</v>
      </c>
      <c r="H92" s="29">
        <v>15650212</v>
      </c>
      <c r="I92" s="27">
        <v>93731497</v>
      </c>
      <c r="J92" s="30">
        <v>190545626</v>
      </c>
      <c r="K92" s="30">
        <v>299927335</v>
      </c>
      <c r="L92" s="29">
        <v>346432627</v>
      </c>
      <c r="M92" s="27">
        <v>232686921</v>
      </c>
      <c r="N92" s="30">
        <v>421506134</v>
      </c>
      <c r="O92" s="30">
        <v>1000625682</v>
      </c>
      <c r="P92" s="29">
        <v>112207643</v>
      </c>
      <c r="Q92" s="27">
        <v>170229785</v>
      </c>
      <c r="R92" s="30">
        <v>226228580</v>
      </c>
      <c r="S92" s="30">
        <v>508666008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23</v>
      </c>
      <c r="B93" s="24" t="s">
        <v>181</v>
      </c>
      <c r="C93" s="25" t="s">
        <v>182</v>
      </c>
      <c r="D93" s="26">
        <v>9896853000</v>
      </c>
      <c r="E93" s="27">
        <v>9323557000</v>
      </c>
      <c r="F93" s="27">
        <v>4079403686</v>
      </c>
      <c r="G93" s="28">
        <f t="shared" si="17"/>
        <v>0.4375372710222075</v>
      </c>
      <c r="H93" s="29">
        <v>65506000</v>
      </c>
      <c r="I93" s="27">
        <v>310142114</v>
      </c>
      <c r="J93" s="30">
        <v>583579886</v>
      </c>
      <c r="K93" s="30">
        <v>959228000</v>
      </c>
      <c r="L93" s="29">
        <v>320812800</v>
      </c>
      <c r="M93" s="27">
        <v>691616000</v>
      </c>
      <c r="N93" s="30">
        <v>690752200</v>
      </c>
      <c r="O93" s="30">
        <v>1703181000</v>
      </c>
      <c r="P93" s="29">
        <v>447776000</v>
      </c>
      <c r="Q93" s="27">
        <v>465553218</v>
      </c>
      <c r="R93" s="30">
        <v>503665468</v>
      </c>
      <c r="S93" s="30">
        <v>1416994686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23</v>
      </c>
      <c r="B94" s="24" t="s">
        <v>183</v>
      </c>
      <c r="C94" s="25" t="s">
        <v>184</v>
      </c>
      <c r="D94" s="26">
        <v>3856566482</v>
      </c>
      <c r="E94" s="27">
        <v>3995193295</v>
      </c>
      <c r="F94" s="27">
        <v>2098466933</v>
      </c>
      <c r="G94" s="28">
        <f t="shared" si="17"/>
        <v>0.5252479111902394</v>
      </c>
      <c r="H94" s="29">
        <v>55244079</v>
      </c>
      <c r="I94" s="27">
        <v>114501055</v>
      </c>
      <c r="J94" s="30">
        <v>216441982</v>
      </c>
      <c r="K94" s="30">
        <v>386187116</v>
      </c>
      <c r="L94" s="29">
        <v>281689707</v>
      </c>
      <c r="M94" s="27">
        <v>430223532</v>
      </c>
      <c r="N94" s="30">
        <v>356853854</v>
      </c>
      <c r="O94" s="30">
        <v>1068767093</v>
      </c>
      <c r="P94" s="29">
        <v>118180439</v>
      </c>
      <c r="Q94" s="27">
        <v>280718812</v>
      </c>
      <c r="R94" s="30">
        <v>244613473</v>
      </c>
      <c r="S94" s="30">
        <v>643512724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28</v>
      </c>
      <c r="C95" s="33"/>
      <c r="D95" s="34">
        <f>SUM(D92:D94)</f>
        <v>18224982909</v>
      </c>
      <c r="E95" s="35">
        <f>SUM(E92:E94)</f>
        <v>17965811700</v>
      </c>
      <c r="F95" s="35">
        <f>SUM(F92:F94)</f>
        <v>7987089644</v>
      </c>
      <c r="G95" s="36">
        <f t="shared" si="17"/>
        <v>0.4445715995119775</v>
      </c>
      <c r="H95" s="37">
        <f aca="true" t="shared" si="18" ref="H95:W95">SUM(H92:H94)</f>
        <v>136400291</v>
      </c>
      <c r="I95" s="35">
        <f t="shared" si="18"/>
        <v>518374666</v>
      </c>
      <c r="J95" s="38">
        <f t="shared" si="18"/>
        <v>990567494</v>
      </c>
      <c r="K95" s="38">
        <f t="shared" si="18"/>
        <v>1645342451</v>
      </c>
      <c r="L95" s="37">
        <f t="shared" si="18"/>
        <v>948935134</v>
      </c>
      <c r="M95" s="35">
        <f t="shared" si="18"/>
        <v>1354526453</v>
      </c>
      <c r="N95" s="38">
        <f t="shared" si="18"/>
        <v>1469112188</v>
      </c>
      <c r="O95" s="38">
        <f t="shared" si="18"/>
        <v>3772573775</v>
      </c>
      <c r="P95" s="37">
        <f t="shared" si="18"/>
        <v>678164082</v>
      </c>
      <c r="Q95" s="35">
        <f t="shared" si="18"/>
        <v>916501815</v>
      </c>
      <c r="R95" s="38">
        <f t="shared" si="18"/>
        <v>974507521</v>
      </c>
      <c r="S95" s="38">
        <f t="shared" si="18"/>
        <v>2569173418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29</v>
      </c>
      <c r="B96" s="24" t="s">
        <v>185</v>
      </c>
      <c r="C96" s="25" t="s">
        <v>186</v>
      </c>
      <c r="D96" s="26">
        <v>533880960</v>
      </c>
      <c r="E96" s="27">
        <v>335840772</v>
      </c>
      <c r="F96" s="27">
        <v>125849321</v>
      </c>
      <c r="G96" s="28">
        <f t="shared" si="17"/>
        <v>0.374729132054282</v>
      </c>
      <c r="H96" s="29">
        <v>1325265</v>
      </c>
      <c r="I96" s="27">
        <v>12065345</v>
      </c>
      <c r="J96" s="30">
        <v>41508931</v>
      </c>
      <c r="K96" s="30">
        <v>54899541</v>
      </c>
      <c r="L96" s="29">
        <v>11415108</v>
      </c>
      <c r="M96" s="27">
        <v>10828985</v>
      </c>
      <c r="N96" s="30">
        <v>27790986</v>
      </c>
      <c r="O96" s="30">
        <v>50035079</v>
      </c>
      <c r="P96" s="29">
        <v>2279814</v>
      </c>
      <c r="Q96" s="27">
        <v>3111798</v>
      </c>
      <c r="R96" s="30">
        <v>15523089</v>
      </c>
      <c r="S96" s="30">
        <v>20914701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29</v>
      </c>
      <c r="B97" s="24" t="s">
        <v>187</v>
      </c>
      <c r="C97" s="25" t="s">
        <v>188</v>
      </c>
      <c r="D97" s="26">
        <v>91790000</v>
      </c>
      <c r="E97" s="27">
        <v>92569404</v>
      </c>
      <c r="F97" s="27">
        <v>38026557</v>
      </c>
      <c r="G97" s="28">
        <f t="shared" si="17"/>
        <v>0.4107896924560517</v>
      </c>
      <c r="H97" s="29">
        <v>665468</v>
      </c>
      <c r="I97" s="27">
        <v>2193170</v>
      </c>
      <c r="J97" s="30">
        <v>4232310</v>
      </c>
      <c r="K97" s="30">
        <v>7090948</v>
      </c>
      <c r="L97" s="29">
        <v>8161315</v>
      </c>
      <c r="M97" s="27">
        <v>1171928</v>
      </c>
      <c r="N97" s="30">
        <v>5390197</v>
      </c>
      <c r="O97" s="30">
        <v>14723440</v>
      </c>
      <c r="P97" s="29">
        <v>3791286</v>
      </c>
      <c r="Q97" s="27">
        <v>5244680</v>
      </c>
      <c r="R97" s="30">
        <v>7176203</v>
      </c>
      <c r="S97" s="30">
        <v>16212169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29</v>
      </c>
      <c r="B98" s="24" t="s">
        <v>189</v>
      </c>
      <c r="C98" s="25" t="s">
        <v>190</v>
      </c>
      <c r="D98" s="26">
        <v>52199000</v>
      </c>
      <c r="E98" s="27">
        <v>45086528</v>
      </c>
      <c r="F98" s="27">
        <v>10696780</v>
      </c>
      <c r="G98" s="28">
        <f t="shared" si="17"/>
        <v>0.2372500273252356</v>
      </c>
      <c r="H98" s="29">
        <v>269583</v>
      </c>
      <c r="I98" s="27">
        <v>449286</v>
      </c>
      <c r="J98" s="30">
        <v>1657998</v>
      </c>
      <c r="K98" s="30">
        <v>2376867</v>
      </c>
      <c r="L98" s="29">
        <v>478953</v>
      </c>
      <c r="M98" s="27">
        <v>123595</v>
      </c>
      <c r="N98" s="30">
        <v>2463866</v>
      </c>
      <c r="O98" s="30">
        <v>3066414</v>
      </c>
      <c r="P98" s="29">
        <v>131620</v>
      </c>
      <c r="Q98" s="27">
        <v>1935443</v>
      </c>
      <c r="R98" s="30">
        <v>3186436</v>
      </c>
      <c r="S98" s="30">
        <v>5253499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48</v>
      </c>
      <c r="B99" s="24" t="s">
        <v>191</v>
      </c>
      <c r="C99" s="25" t="s">
        <v>192</v>
      </c>
      <c r="D99" s="26">
        <v>13616000</v>
      </c>
      <c r="E99" s="27">
        <v>9950741</v>
      </c>
      <c r="F99" s="27">
        <v>6896190</v>
      </c>
      <c r="G99" s="28">
        <f aca="true" t="shared" si="19" ref="G99:G107">IF($E99=0,0,$F99/$E99)</f>
        <v>0.693032810320357</v>
      </c>
      <c r="H99" s="29">
        <v>57984</v>
      </c>
      <c r="I99" s="27">
        <v>716875</v>
      </c>
      <c r="J99" s="30">
        <v>1036844</v>
      </c>
      <c r="K99" s="30">
        <v>1811703</v>
      </c>
      <c r="L99" s="29">
        <v>670523</v>
      </c>
      <c r="M99" s="27">
        <v>405442</v>
      </c>
      <c r="N99" s="30">
        <v>841444</v>
      </c>
      <c r="O99" s="30">
        <v>1917409</v>
      </c>
      <c r="P99" s="29">
        <v>1283923</v>
      </c>
      <c r="Q99" s="27">
        <v>1294597</v>
      </c>
      <c r="R99" s="30">
        <v>588558</v>
      </c>
      <c r="S99" s="30">
        <v>3167078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193</v>
      </c>
      <c r="C100" s="33"/>
      <c r="D100" s="34">
        <f>SUM(D96:D99)</f>
        <v>691485960</v>
      </c>
      <c r="E100" s="35">
        <f>SUM(E96:E99)</f>
        <v>483447445</v>
      </c>
      <c r="F100" s="35">
        <f>SUM(F96:F99)</f>
        <v>181468848</v>
      </c>
      <c r="G100" s="36">
        <f t="shared" si="19"/>
        <v>0.37536416807415335</v>
      </c>
      <c r="H100" s="37">
        <f aca="true" t="shared" si="20" ref="H100:W100">SUM(H96:H99)</f>
        <v>2318300</v>
      </c>
      <c r="I100" s="35">
        <f t="shared" si="20"/>
        <v>15424676</v>
      </c>
      <c r="J100" s="38">
        <f t="shared" si="20"/>
        <v>48436083</v>
      </c>
      <c r="K100" s="38">
        <f t="shared" si="20"/>
        <v>66179059</v>
      </c>
      <c r="L100" s="37">
        <f t="shared" si="20"/>
        <v>20725899</v>
      </c>
      <c r="M100" s="35">
        <f t="shared" si="20"/>
        <v>12529950</v>
      </c>
      <c r="N100" s="38">
        <f t="shared" si="20"/>
        <v>36486493</v>
      </c>
      <c r="O100" s="38">
        <f t="shared" si="20"/>
        <v>69742342</v>
      </c>
      <c r="P100" s="37">
        <f t="shared" si="20"/>
        <v>7486643</v>
      </c>
      <c r="Q100" s="35">
        <f t="shared" si="20"/>
        <v>11586518</v>
      </c>
      <c r="R100" s="38">
        <f t="shared" si="20"/>
        <v>26474286</v>
      </c>
      <c r="S100" s="38">
        <f t="shared" si="20"/>
        <v>45547447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29</v>
      </c>
      <c r="B101" s="24" t="s">
        <v>194</v>
      </c>
      <c r="C101" s="25" t="s">
        <v>195</v>
      </c>
      <c r="D101" s="26">
        <v>293360149</v>
      </c>
      <c r="E101" s="27">
        <v>383640412</v>
      </c>
      <c r="F101" s="27">
        <v>196367393</v>
      </c>
      <c r="G101" s="28">
        <f t="shared" si="19"/>
        <v>0.511852732031786</v>
      </c>
      <c r="H101" s="29">
        <v>1946907</v>
      </c>
      <c r="I101" s="27">
        <v>7310135</v>
      </c>
      <c r="J101" s="30">
        <v>20144214</v>
      </c>
      <c r="K101" s="30">
        <v>29401256</v>
      </c>
      <c r="L101" s="29">
        <v>21464871</v>
      </c>
      <c r="M101" s="27">
        <v>29191720</v>
      </c>
      <c r="N101" s="30">
        <v>46160231</v>
      </c>
      <c r="O101" s="30">
        <v>96816822</v>
      </c>
      <c r="P101" s="29">
        <v>7647928</v>
      </c>
      <c r="Q101" s="27">
        <v>33521619</v>
      </c>
      <c r="R101" s="30">
        <v>28979768</v>
      </c>
      <c r="S101" s="30">
        <v>70149315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29</v>
      </c>
      <c r="B102" s="24" t="s">
        <v>196</v>
      </c>
      <c r="C102" s="25" t="s">
        <v>197</v>
      </c>
      <c r="D102" s="26">
        <v>103097000</v>
      </c>
      <c r="E102" s="27">
        <v>125699859</v>
      </c>
      <c r="F102" s="27">
        <v>58777027</v>
      </c>
      <c r="G102" s="28">
        <f t="shared" si="19"/>
        <v>0.46759819356678833</v>
      </c>
      <c r="H102" s="29">
        <v>4282658</v>
      </c>
      <c r="I102" s="27">
        <v>4368278</v>
      </c>
      <c r="J102" s="30">
        <v>2562819</v>
      </c>
      <c r="K102" s="30">
        <v>11213755</v>
      </c>
      <c r="L102" s="29">
        <v>5486246</v>
      </c>
      <c r="M102" s="27">
        <v>9398505</v>
      </c>
      <c r="N102" s="30">
        <v>13114300</v>
      </c>
      <c r="O102" s="30">
        <v>27999051</v>
      </c>
      <c r="P102" s="29">
        <v>5239024</v>
      </c>
      <c r="Q102" s="27">
        <v>3098485</v>
      </c>
      <c r="R102" s="30">
        <v>11226712</v>
      </c>
      <c r="S102" s="30">
        <v>19564221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29</v>
      </c>
      <c r="B103" s="24" t="s">
        <v>198</v>
      </c>
      <c r="C103" s="25" t="s">
        <v>199</v>
      </c>
      <c r="D103" s="26">
        <v>62322354</v>
      </c>
      <c r="E103" s="27">
        <v>62322354</v>
      </c>
      <c r="F103" s="27">
        <v>65105078</v>
      </c>
      <c r="G103" s="28">
        <f t="shared" si="19"/>
        <v>1.0446504957113782</v>
      </c>
      <c r="H103" s="29">
        <v>0</v>
      </c>
      <c r="I103" s="27">
        <v>0</v>
      </c>
      <c r="J103" s="30">
        <v>864000</v>
      </c>
      <c r="K103" s="30">
        <v>864000</v>
      </c>
      <c r="L103" s="29">
        <v>17000</v>
      </c>
      <c r="M103" s="27">
        <v>0</v>
      </c>
      <c r="N103" s="30">
        <v>15576002</v>
      </c>
      <c r="O103" s="30">
        <v>15593002</v>
      </c>
      <c r="P103" s="29">
        <v>0</v>
      </c>
      <c r="Q103" s="27">
        <v>46371000</v>
      </c>
      <c r="R103" s="30">
        <v>2277076</v>
      </c>
      <c r="S103" s="30">
        <v>48648076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29</v>
      </c>
      <c r="B104" s="24" t="s">
        <v>200</v>
      </c>
      <c r="C104" s="25" t="s">
        <v>201</v>
      </c>
      <c r="D104" s="26">
        <v>76008000</v>
      </c>
      <c r="E104" s="27">
        <v>212947767</v>
      </c>
      <c r="F104" s="27">
        <v>75947313</v>
      </c>
      <c r="G104" s="28">
        <f t="shared" si="19"/>
        <v>0.3566476139662925</v>
      </c>
      <c r="H104" s="29">
        <v>0</v>
      </c>
      <c r="I104" s="27">
        <v>0</v>
      </c>
      <c r="J104" s="30">
        <v>2904298</v>
      </c>
      <c r="K104" s="30">
        <v>2904298</v>
      </c>
      <c r="L104" s="29">
        <v>5411299</v>
      </c>
      <c r="M104" s="27">
        <v>19286527</v>
      </c>
      <c r="N104" s="30">
        <v>7330736</v>
      </c>
      <c r="O104" s="30">
        <v>32028562</v>
      </c>
      <c r="P104" s="29">
        <v>14041254</v>
      </c>
      <c r="Q104" s="27">
        <v>11411994</v>
      </c>
      <c r="R104" s="30">
        <v>15561205</v>
      </c>
      <c r="S104" s="30">
        <v>41014453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48</v>
      </c>
      <c r="B105" s="24" t="s">
        <v>202</v>
      </c>
      <c r="C105" s="25" t="s">
        <v>203</v>
      </c>
      <c r="D105" s="26">
        <v>20100000</v>
      </c>
      <c r="E105" s="27">
        <v>10200000</v>
      </c>
      <c r="F105" s="27">
        <v>7895529</v>
      </c>
      <c r="G105" s="28">
        <f t="shared" si="19"/>
        <v>0.7740714705882353</v>
      </c>
      <c r="H105" s="29">
        <v>0</v>
      </c>
      <c r="I105" s="27">
        <v>0</v>
      </c>
      <c r="J105" s="30">
        <v>0</v>
      </c>
      <c r="K105" s="30">
        <v>0</v>
      </c>
      <c r="L105" s="29">
        <v>0</v>
      </c>
      <c r="M105" s="27">
        <v>1636991</v>
      </c>
      <c r="N105" s="30">
        <v>58200</v>
      </c>
      <c r="O105" s="30">
        <v>1695191</v>
      </c>
      <c r="P105" s="29">
        <v>0</v>
      </c>
      <c r="Q105" s="27">
        <v>0</v>
      </c>
      <c r="R105" s="30">
        <v>6200338</v>
      </c>
      <c r="S105" s="30">
        <v>6200338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204</v>
      </c>
      <c r="C106" s="33"/>
      <c r="D106" s="34">
        <f>SUM(D101:D105)</f>
        <v>554887503</v>
      </c>
      <c r="E106" s="35">
        <f>SUM(E101:E105)</f>
        <v>794810392</v>
      </c>
      <c r="F106" s="35">
        <f>SUM(F101:F105)</f>
        <v>404092340</v>
      </c>
      <c r="G106" s="36">
        <f t="shared" si="19"/>
        <v>0.5084135085138646</v>
      </c>
      <c r="H106" s="37">
        <f aca="true" t="shared" si="21" ref="H106:W106">SUM(H101:H105)</f>
        <v>6229565</v>
      </c>
      <c r="I106" s="35">
        <f t="shared" si="21"/>
        <v>11678413</v>
      </c>
      <c r="J106" s="38">
        <f t="shared" si="21"/>
        <v>26475331</v>
      </c>
      <c r="K106" s="38">
        <f t="shared" si="21"/>
        <v>44383309</v>
      </c>
      <c r="L106" s="37">
        <f t="shared" si="21"/>
        <v>32379416</v>
      </c>
      <c r="M106" s="35">
        <f t="shared" si="21"/>
        <v>59513743</v>
      </c>
      <c r="N106" s="38">
        <f t="shared" si="21"/>
        <v>82239469</v>
      </c>
      <c r="O106" s="38">
        <f t="shared" si="21"/>
        <v>174132628</v>
      </c>
      <c r="P106" s="37">
        <f t="shared" si="21"/>
        <v>26928206</v>
      </c>
      <c r="Q106" s="35">
        <f t="shared" si="21"/>
        <v>94403098</v>
      </c>
      <c r="R106" s="38">
        <f t="shared" si="21"/>
        <v>64245099</v>
      </c>
      <c r="S106" s="38">
        <f t="shared" si="21"/>
        <v>185576403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205</v>
      </c>
      <c r="C107" s="41"/>
      <c r="D107" s="42">
        <f>SUM(D92:D94,D96:D99,D101:D105)</f>
        <v>19471356372</v>
      </c>
      <c r="E107" s="43">
        <f>SUM(E92:E94,E96:E99,E101:E105)</f>
        <v>19244069537</v>
      </c>
      <c r="F107" s="43">
        <f>SUM(F92:F94,F96:F99,F101:F105)</f>
        <v>8572650832</v>
      </c>
      <c r="G107" s="44">
        <f t="shared" si="19"/>
        <v>0.44546974929172956</v>
      </c>
      <c r="H107" s="45">
        <f aca="true" t="shared" si="22" ref="H107:W107">SUM(H92:H94,H96:H99,H101:H105)</f>
        <v>144948156</v>
      </c>
      <c r="I107" s="43">
        <f t="shared" si="22"/>
        <v>545477755</v>
      </c>
      <c r="J107" s="46">
        <f t="shared" si="22"/>
        <v>1065478908</v>
      </c>
      <c r="K107" s="46">
        <f t="shared" si="22"/>
        <v>1755904819</v>
      </c>
      <c r="L107" s="45">
        <f t="shared" si="22"/>
        <v>1002040449</v>
      </c>
      <c r="M107" s="43">
        <f t="shared" si="22"/>
        <v>1426570146</v>
      </c>
      <c r="N107" s="46">
        <f t="shared" si="22"/>
        <v>1587838150</v>
      </c>
      <c r="O107" s="46">
        <f t="shared" si="22"/>
        <v>4016448745</v>
      </c>
      <c r="P107" s="45">
        <f t="shared" si="22"/>
        <v>712578931</v>
      </c>
      <c r="Q107" s="43">
        <f t="shared" si="22"/>
        <v>1022491431</v>
      </c>
      <c r="R107" s="46">
        <f t="shared" si="22"/>
        <v>1065226906</v>
      </c>
      <c r="S107" s="46">
        <f t="shared" si="22"/>
        <v>2800297268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206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23</v>
      </c>
      <c r="B110" s="24" t="s">
        <v>207</v>
      </c>
      <c r="C110" s="25" t="s">
        <v>208</v>
      </c>
      <c r="D110" s="26">
        <v>6046925999</v>
      </c>
      <c r="E110" s="27">
        <v>6038935000</v>
      </c>
      <c r="F110" s="27">
        <v>3098437000</v>
      </c>
      <c r="G110" s="28">
        <f aca="true" t="shared" si="23" ref="G110:G141">IF($E110=0,0,$F110/$E110)</f>
        <v>0.513076726277067</v>
      </c>
      <c r="H110" s="29">
        <v>85038000</v>
      </c>
      <c r="I110" s="27">
        <v>332286000</v>
      </c>
      <c r="J110" s="30">
        <v>406292000</v>
      </c>
      <c r="K110" s="30">
        <v>823616000</v>
      </c>
      <c r="L110" s="29">
        <v>291941000</v>
      </c>
      <c r="M110" s="27">
        <v>371393000</v>
      </c>
      <c r="N110" s="30">
        <v>509742000</v>
      </c>
      <c r="O110" s="30">
        <v>1173076000</v>
      </c>
      <c r="P110" s="29">
        <v>306624000</v>
      </c>
      <c r="Q110" s="27">
        <v>340210000</v>
      </c>
      <c r="R110" s="30">
        <v>454911000</v>
      </c>
      <c r="S110" s="30">
        <v>1101745000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28</v>
      </c>
      <c r="C111" s="33"/>
      <c r="D111" s="34">
        <f>D110</f>
        <v>6046925999</v>
      </c>
      <c r="E111" s="35">
        <f>E110</f>
        <v>6038935000</v>
      </c>
      <c r="F111" s="35">
        <f>F110</f>
        <v>3098437000</v>
      </c>
      <c r="G111" s="36">
        <f t="shared" si="23"/>
        <v>0.513076726277067</v>
      </c>
      <c r="H111" s="37">
        <f aca="true" t="shared" si="24" ref="H111:W111">H110</f>
        <v>85038000</v>
      </c>
      <c r="I111" s="35">
        <f t="shared" si="24"/>
        <v>332286000</v>
      </c>
      <c r="J111" s="38">
        <f t="shared" si="24"/>
        <v>406292000</v>
      </c>
      <c r="K111" s="38">
        <f t="shared" si="24"/>
        <v>823616000</v>
      </c>
      <c r="L111" s="37">
        <f t="shared" si="24"/>
        <v>291941000</v>
      </c>
      <c r="M111" s="35">
        <f t="shared" si="24"/>
        <v>371393000</v>
      </c>
      <c r="N111" s="38">
        <f t="shared" si="24"/>
        <v>509742000</v>
      </c>
      <c r="O111" s="38">
        <f t="shared" si="24"/>
        <v>1173076000</v>
      </c>
      <c r="P111" s="37">
        <f t="shared" si="24"/>
        <v>306624000</v>
      </c>
      <c r="Q111" s="35">
        <f t="shared" si="24"/>
        <v>340210000</v>
      </c>
      <c r="R111" s="38">
        <f t="shared" si="24"/>
        <v>454911000</v>
      </c>
      <c r="S111" s="38">
        <f t="shared" si="24"/>
        <v>1101745000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29</v>
      </c>
      <c r="B112" s="24" t="s">
        <v>209</v>
      </c>
      <c r="C112" s="25" t="s">
        <v>210</v>
      </c>
      <c r="D112" s="26">
        <v>39530100</v>
      </c>
      <c r="E112" s="27">
        <v>39530100</v>
      </c>
      <c r="F112" s="27">
        <v>10804353</v>
      </c>
      <c r="G112" s="28">
        <f t="shared" si="23"/>
        <v>0.27331964755970767</v>
      </c>
      <c r="H112" s="29">
        <v>467710</v>
      </c>
      <c r="I112" s="27">
        <v>0</v>
      </c>
      <c r="J112" s="30">
        <v>1665083</v>
      </c>
      <c r="K112" s="30">
        <v>2132793</v>
      </c>
      <c r="L112" s="29">
        <v>1359491</v>
      </c>
      <c r="M112" s="27">
        <v>1040141</v>
      </c>
      <c r="N112" s="30">
        <v>4890928</v>
      </c>
      <c r="O112" s="30">
        <v>7290560</v>
      </c>
      <c r="P112" s="29">
        <v>727965</v>
      </c>
      <c r="Q112" s="27">
        <v>653035</v>
      </c>
      <c r="R112" s="30">
        <v>0</v>
      </c>
      <c r="S112" s="30">
        <v>1381000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29</v>
      </c>
      <c r="B113" s="24" t="s">
        <v>211</v>
      </c>
      <c r="C113" s="25" t="s">
        <v>212</v>
      </c>
      <c r="D113" s="26">
        <v>57934200</v>
      </c>
      <c r="E113" s="27">
        <v>63333854</v>
      </c>
      <c r="F113" s="27">
        <v>25918836</v>
      </c>
      <c r="G113" s="28">
        <f t="shared" si="23"/>
        <v>0.40924141455216034</v>
      </c>
      <c r="H113" s="29">
        <v>1978995</v>
      </c>
      <c r="I113" s="27">
        <v>8122683</v>
      </c>
      <c r="J113" s="30">
        <v>2032664</v>
      </c>
      <c r="K113" s="30">
        <v>12134342</v>
      </c>
      <c r="L113" s="29">
        <v>2219101</v>
      </c>
      <c r="M113" s="27">
        <v>4105055</v>
      </c>
      <c r="N113" s="30">
        <v>2376390</v>
      </c>
      <c r="O113" s="30">
        <v>8700546</v>
      </c>
      <c r="P113" s="29">
        <v>905952</v>
      </c>
      <c r="Q113" s="27">
        <v>1902377</v>
      </c>
      <c r="R113" s="30">
        <v>2275619</v>
      </c>
      <c r="S113" s="30">
        <v>5083948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29</v>
      </c>
      <c r="B114" s="24" t="s">
        <v>213</v>
      </c>
      <c r="C114" s="25" t="s">
        <v>214</v>
      </c>
      <c r="D114" s="26">
        <v>57137000</v>
      </c>
      <c r="E114" s="27">
        <v>76084312</v>
      </c>
      <c r="F114" s="27">
        <v>53411234</v>
      </c>
      <c r="G114" s="28">
        <f t="shared" si="23"/>
        <v>0.7020006174203166</v>
      </c>
      <c r="H114" s="29">
        <v>2434770</v>
      </c>
      <c r="I114" s="27">
        <v>11577577</v>
      </c>
      <c r="J114" s="30">
        <v>12476887</v>
      </c>
      <c r="K114" s="30">
        <v>26489234</v>
      </c>
      <c r="L114" s="29">
        <v>4119614</v>
      </c>
      <c r="M114" s="27">
        <v>7353209</v>
      </c>
      <c r="N114" s="30">
        <v>4836885</v>
      </c>
      <c r="O114" s="30">
        <v>16309708</v>
      </c>
      <c r="P114" s="29">
        <v>4169757</v>
      </c>
      <c r="Q114" s="27">
        <v>2929810</v>
      </c>
      <c r="R114" s="30">
        <v>3512725</v>
      </c>
      <c r="S114" s="30">
        <v>10612292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29</v>
      </c>
      <c r="B115" s="24" t="s">
        <v>215</v>
      </c>
      <c r="C115" s="25" t="s">
        <v>216</v>
      </c>
      <c r="D115" s="26">
        <v>29561346</v>
      </c>
      <c r="E115" s="27">
        <v>36535076</v>
      </c>
      <c r="F115" s="27">
        <v>14804739</v>
      </c>
      <c r="G115" s="28">
        <f t="shared" si="23"/>
        <v>0.4052198769204695</v>
      </c>
      <c r="H115" s="29">
        <v>1647874</v>
      </c>
      <c r="I115" s="27">
        <v>392158</v>
      </c>
      <c r="J115" s="30">
        <v>1002288</v>
      </c>
      <c r="K115" s="30">
        <v>3042320</v>
      </c>
      <c r="L115" s="29">
        <v>354742</v>
      </c>
      <c r="M115" s="27">
        <v>2760270</v>
      </c>
      <c r="N115" s="30">
        <v>0</v>
      </c>
      <c r="O115" s="30">
        <v>3115012</v>
      </c>
      <c r="P115" s="29">
        <v>0</v>
      </c>
      <c r="Q115" s="27">
        <v>1765855</v>
      </c>
      <c r="R115" s="30">
        <v>6881552</v>
      </c>
      <c r="S115" s="30">
        <v>8647407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29</v>
      </c>
      <c r="B116" s="24" t="s">
        <v>217</v>
      </c>
      <c r="C116" s="25" t="s">
        <v>218</v>
      </c>
      <c r="D116" s="26">
        <v>45150000</v>
      </c>
      <c r="E116" s="27">
        <v>45150000</v>
      </c>
      <c r="F116" s="27">
        <v>31246119</v>
      </c>
      <c r="G116" s="28">
        <f t="shared" si="23"/>
        <v>0.6920513621262459</v>
      </c>
      <c r="H116" s="29">
        <v>1347060</v>
      </c>
      <c r="I116" s="27">
        <v>1736728</v>
      </c>
      <c r="J116" s="30">
        <v>1999</v>
      </c>
      <c r="K116" s="30">
        <v>3085787</v>
      </c>
      <c r="L116" s="29">
        <v>1860660</v>
      </c>
      <c r="M116" s="27">
        <v>5610026</v>
      </c>
      <c r="N116" s="30">
        <v>10293919</v>
      </c>
      <c r="O116" s="30">
        <v>17764605</v>
      </c>
      <c r="P116" s="29">
        <v>3161406</v>
      </c>
      <c r="Q116" s="27">
        <v>5445628</v>
      </c>
      <c r="R116" s="30">
        <v>1788693</v>
      </c>
      <c r="S116" s="30">
        <v>10395727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29</v>
      </c>
      <c r="B117" s="24" t="s">
        <v>219</v>
      </c>
      <c r="C117" s="25" t="s">
        <v>220</v>
      </c>
      <c r="D117" s="26">
        <v>163336260</v>
      </c>
      <c r="E117" s="27">
        <v>163336260</v>
      </c>
      <c r="F117" s="27">
        <v>71539721</v>
      </c>
      <c r="G117" s="28">
        <f t="shared" si="23"/>
        <v>0.4379904437630689</v>
      </c>
      <c r="H117" s="29">
        <v>260554</v>
      </c>
      <c r="I117" s="27">
        <v>8074264</v>
      </c>
      <c r="J117" s="30">
        <v>7209516</v>
      </c>
      <c r="K117" s="30">
        <v>15544334</v>
      </c>
      <c r="L117" s="29">
        <v>11809423</v>
      </c>
      <c r="M117" s="27">
        <v>10263601</v>
      </c>
      <c r="N117" s="30">
        <v>18077910</v>
      </c>
      <c r="O117" s="30">
        <v>40150934</v>
      </c>
      <c r="P117" s="29">
        <v>2544228</v>
      </c>
      <c r="Q117" s="27">
        <v>8111892</v>
      </c>
      <c r="R117" s="30">
        <v>5188333</v>
      </c>
      <c r="S117" s="30">
        <v>15844453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48</v>
      </c>
      <c r="B118" s="24" t="s">
        <v>221</v>
      </c>
      <c r="C118" s="25" t="s">
        <v>222</v>
      </c>
      <c r="D118" s="26">
        <v>396652920</v>
      </c>
      <c r="E118" s="27">
        <v>416367218</v>
      </c>
      <c r="F118" s="27">
        <v>191975783</v>
      </c>
      <c r="G118" s="28">
        <f t="shared" si="23"/>
        <v>0.46107324184201265</v>
      </c>
      <c r="H118" s="29">
        <v>9488448</v>
      </c>
      <c r="I118" s="27">
        <v>30412869</v>
      </c>
      <c r="J118" s="30">
        <v>12872718</v>
      </c>
      <c r="K118" s="30">
        <v>52774035</v>
      </c>
      <c r="L118" s="29">
        <v>32470763</v>
      </c>
      <c r="M118" s="27">
        <v>29139153</v>
      </c>
      <c r="N118" s="30">
        <v>31934682</v>
      </c>
      <c r="O118" s="30">
        <v>93544598</v>
      </c>
      <c r="P118" s="29">
        <v>6939313</v>
      </c>
      <c r="Q118" s="27">
        <v>19417960</v>
      </c>
      <c r="R118" s="30">
        <v>19299877</v>
      </c>
      <c r="S118" s="30">
        <v>45657150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223</v>
      </c>
      <c r="C119" s="33"/>
      <c r="D119" s="34">
        <f>SUM(D112:D118)</f>
        <v>789301826</v>
      </c>
      <c r="E119" s="35">
        <f>SUM(E112:E118)</f>
        <v>840336820</v>
      </c>
      <c r="F119" s="35">
        <f>SUM(F112:F118)</f>
        <v>399700785</v>
      </c>
      <c r="G119" s="36">
        <f t="shared" si="23"/>
        <v>0.4756435461199951</v>
      </c>
      <c r="H119" s="37">
        <f aca="true" t="shared" si="25" ref="H119:W119">SUM(H112:H118)</f>
        <v>17625411</v>
      </c>
      <c r="I119" s="35">
        <f t="shared" si="25"/>
        <v>60316279</v>
      </c>
      <c r="J119" s="38">
        <f t="shared" si="25"/>
        <v>37261155</v>
      </c>
      <c r="K119" s="38">
        <f t="shared" si="25"/>
        <v>115202845</v>
      </c>
      <c r="L119" s="37">
        <f t="shared" si="25"/>
        <v>54193794</v>
      </c>
      <c r="M119" s="35">
        <f t="shared" si="25"/>
        <v>60271455</v>
      </c>
      <c r="N119" s="38">
        <f t="shared" si="25"/>
        <v>72410714</v>
      </c>
      <c r="O119" s="38">
        <f t="shared" si="25"/>
        <v>186875963</v>
      </c>
      <c r="P119" s="37">
        <f t="shared" si="25"/>
        <v>18448621</v>
      </c>
      <c r="Q119" s="35">
        <f t="shared" si="25"/>
        <v>40226557</v>
      </c>
      <c r="R119" s="38">
        <f t="shared" si="25"/>
        <v>38946799</v>
      </c>
      <c r="S119" s="38">
        <f t="shared" si="25"/>
        <v>97621977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29</v>
      </c>
      <c r="B120" s="24" t="s">
        <v>224</v>
      </c>
      <c r="C120" s="25" t="s">
        <v>225</v>
      </c>
      <c r="D120" s="26">
        <v>32264000</v>
      </c>
      <c r="E120" s="27">
        <v>44096000</v>
      </c>
      <c r="F120" s="27">
        <v>35826344</v>
      </c>
      <c r="G120" s="28">
        <f t="shared" si="23"/>
        <v>0.8124624455732946</v>
      </c>
      <c r="H120" s="29">
        <v>8742574</v>
      </c>
      <c r="I120" s="27">
        <v>3841866</v>
      </c>
      <c r="J120" s="30">
        <v>3663048</v>
      </c>
      <c r="K120" s="30">
        <v>16247488</v>
      </c>
      <c r="L120" s="29">
        <v>6629906</v>
      </c>
      <c r="M120" s="27">
        <v>4589513</v>
      </c>
      <c r="N120" s="30">
        <v>1958753</v>
      </c>
      <c r="O120" s="30">
        <v>13178172</v>
      </c>
      <c r="P120" s="29">
        <v>1709938</v>
      </c>
      <c r="Q120" s="27">
        <v>2720897</v>
      </c>
      <c r="R120" s="30">
        <v>1969849</v>
      </c>
      <c r="S120" s="30">
        <v>6400684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29</v>
      </c>
      <c r="B121" s="24" t="s">
        <v>226</v>
      </c>
      <c r="C121" s="25" t="s">
        <v>227</v>
      </c>
      <c r="D121" s="26">
        <v>27249000</v>
      </c>
      <c r="E121" s="27">
        <v>44408681</v>
      </c>
      <c r="F121" s="27">
        <v>13484308</v>
      </c>
      <c r="G121" s="28">
        <f t="shared" si="23"/>
        <v>0.3036412632926432</v>
      </c>
      <c r="H121" s="29">
        <v>0</v>
      </c>
      <c r="I121" s="27">
        <v>860556</v>
      </c>
      <c r="J121" s="30">
        <v>451099</v>
      </c>
      <c r="K121" s="30">
        <v>1311655</v>
      </c>
      <c r="L121" s="29">
        <v>421614</v>
      </c>
      <c r="M121" s="27">
        <v>2981638</v>
      </c>
      <c r="N121" s="30">
        <v>5543688</v>
      </c>
      <c r="O121" s="30">
        <v>8946940</v>
      </c>
      <c r="P121" s="29">
        <v>586541</v>
      </c>
      <c r="Q121" s="27">
        <v>41040</v>
      </c>
      <c r="R121" s="30">
        <v>2598132</v>
      </c>
      <c r="S121" s="30">
        <v>3225713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29</v>
      </c>
      <c r="B122" s="24" t="s">
        <v>228</v>
      </c>
      <c r="C122" s="25" t="s">
        <v>229</v>
      </c>
      <c r="D122" s="26">
        <v>16595000</v>
      </c>
      <c r="E122" s="27">
        <v>14650000</v>
      </c>
      <c r="F122" s="27">
        <v>12116353</v>
      </c>
      <c r="G122" s="28">
        <f t="shared" si="23"/>
        <v>0.8270548122866894</v>
      </c>
      <c r="H122" s="29">
        <v>9830398</v>
      </c>
      <c r="I122" s="27">
        <v>485955</v>
      </c>
      <c r="J122" s="30">
        <v>1800000</v>
      </c>
      <c r="K122" s="30">
        <v>12116353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29</v>
      </c>
      <c r="B123" s="24" t="s">
        <v>230</v>
      </c>
      <c r="C123" s="25" t="s">
        <v>231</v>
      </c>
      <c r="D123" s="26">
        <v>13353100</v>
      </c>
      <c r="E123" s="27">
        <v>13353100</v>
      </c>
      <c r="F123" s="27">
        <v>3609146</v>
      </c>
      <c r="G123" s="28">
        <f t="shared" si="23"/>
        <v>0.2702852521137414</v>
      </c>
      <c r="H123" s="29">
        <v>0</v>
      </c>
      <c r="I123" s="27">
        <v>1063744</v>
      </c>
      <c r="J123" s="30">
        <v>9232</v>
      </c>
      <c r="K123" s="30">
        <v>1072976</v>
      </c>
      <c r="L123" s="29">
        <v>9346</v>
      </c>
      <c r="M123" s="27">
        <v>4390</v>
      </c>
      <c r="N123" s="30">
        <v>0</v>
      </c>
      <c r="O123" s="30">
        <v>13736</v>
      </c>
      <c r="P123" s="29">
        <v>631553</v>
      </c>
      <c r="Q123" s="27">
        <v>749107</v>
      </c>
      <c r="R123" s="30">
        <v>1141774</v>
      </c>
      <c r="S123" s="30">
        <v>2522434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29</v>
      </c>
      <c r="B124" s="24" t="s">
        <v>232</v>
      </c>
      <c r="C124" s="25" t="s">
        <v>233</v>
      </c>
      <c r="D124" s="26">
        <v>709060000</v>
      </c>
      <c r="E124" s="27">
        <v>710287627</v>
      </c>
      <c r="F124" s="27">
        <v>301784327</v>
      </c>
      <c r="G124" s="28">
        <f t="shared" si="23"/>
        <v>0.4248762269372883</v>
      </c>
      <c r="H124" s="29">
        <v>9089294</v>
      </c>
      <c r="I124" s="27">
        <v>23544190</v>
      </c>
      <c r="J124" s="30">
        <v>39949067</v>
      </c>
      <c r="K124" s="30">
        <v>72582551</v>
      </c>
      <c r="L124" s="29">
        <v>46125827</v>
      </c>
      <c r="M124" s="27">
        <v>39268702</v>
      </c>
      <c r="N124" s="30">
        <v>63575102</v>
      </c>
      <c r="O124" s="30">
        <v>148969631</v>
      </c>
      <c r="P124" s="29">
        <v>15750247</v>
      </c>
      <c r="Q124" s="27">
        <v>32316468</v>
      </c>
      <c r="R124" s="30">
        <v>32165430</v>
      </c>
      <c r="S124" s="30">
        <v>80232145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29</v>
      </c>
      <c r="B125" s="24" t="s">
        <v>234</v>
      </c>
      <c r="C125" s="25" t="s">
        <v>235</v>
      </c>
      <c r="D125" s="26">
        <v>19301000</v>
      </c>
      <c r="E125" s="27">
        <v>19301000</v>
      </c>
      <c r="F125" s="27">
        <v>10822593</v>
      </c>
      <c r="G125" s="28">
        <f t="shared" si="23"/>
        <v>0.5607270607740532</v>
      </c>
      <c r="H125" s="29">
        <v>0</v>
      </c>
      <c r="I125" s="27">
        <v>1454163</v>
      </c>
      <c r="J125" s="30">
        <v>812507</v>
      </c>
      <c r="K125" s="30">
        <v>2266670</v>
      </c>
      <c r="L125" s="29">
        <v>2508418</v>
      </c>
      <c r="M125" s="27">
        <v>1725611</v>
      </c>
      <c r="N125" s="30">
        <v>81000</v>
      </c>
      <c r="O125" s="30">
        <v>4315029</v>
      </c>
      <c r="P125" s="29">
        <v>648858</v>
      </c>
      <c r="Q125" s="27">
        <v>2062079</v>
      </c>
      <c r="R125" s="30">
        <v>1529957</v>
      </c>
      <c r="S125" s="30">
        <v>4240894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29</v>
      </c>
      <c r="B126" s="24" t="s">
        <v>236</v>
      </c>
      <c r="C126" s="25" t="s">
        <v>237</v>
      </c>
      <c r="D126" s="26">
        <v>25850400</v>
      </c>
      <c r="E126" s="27">
        <v>47645818</v>
      </c>
      <c r="F126" s="27">
        <v>23133928</v>
      </c>
      <c r="G126" s="28">
        <f t="shared" si="23"/>
        <v>0.4855395283590262</v>
      </c>
      <c r="H126" s="29">
        <v>1328568</v>
      </c>
      <c r="I126" s="27">
        <v>1952344</v>
      </c>
      <c r="J126" s="30">
        <v>4416361</v>
      </c>
      <c r="K126" s="30">
        <v>7697273</v>
      </c>
      <c r="L126" s="29">
        <v>5915798</v>
      </c>
      <c r="M126" s="27">
        <v>4162046</v>
      </c>
      <c r="N126" s="30">
        <v>3232807</v>
      </c>
      <c r="O126" s="30">
        <v>13310651</v>
      </c>
      <c r="P126" s="29">
        <v>1194062</v>
      </c>
      <c r="Q126" s="27">
        <v>298673</v>
      </c>
      <c r="R126" s="30">
        <v>633269</v>
      </c>
      <c r="S126" s="30">
        <v>2126004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48</v>
      </c>
      <c r="B127" s="24" t="s">
        <v>238</v>
      </c>
      <c r="C127" s="25" t="s">
        <v>239</v>
      </c>
      <c r="D127" s="26">
        <v>260496000</v>
      </c>
      <c r="E127" s="27">
        <v>277045000</v>
      </c>
      <c r="F127" s="27">
        <v>253100729</v>
      </c>
      <c r="G127" s="28">
        <f t="shared" si="23"/>
        <v>0.9135726289952896</v>
      </c>
      <c r="H127" s="29">
        <v>146683606</v>
      </c>
      <c r="I127" s="27">
        <v>14220195</v>
      </c>
      <c r="J127" s="30">
        <v>14220195</v>
      </c>
      <c r="K127" s="30">
        <v>175123996</v>
      </c>
      <c r="L127" s="29">
        <v>23038083</v>
      </c>
      <c r="M127" s="27">
        <v>9663835</v>
      </c>
      <c r="N127" s="30">
        <v>16080000</v>
      </c>
      <c r="O127" s="30">
        <v>48781918</v>
      </c>
      <c r="P127" s="29">
        <v>463031</v>
      </c>
      <c r="Q127" s="27">
        <v>6660706</v>
      </c>
      <c r="R127" s="30">
        <v>22071078</v>
      </c>
      <c r="S127" s="30">
        <v>29194815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240</v>
      </c>
      <c r="C128" s="33"/>
      <c r="D128" s="34">
        <f>SUM(D120:D127)</f>
        <v>1104168500</v>
      </c>
      <c r="E128" s="35">
        <f>SUM(E120:E127)</f>
        <v>1170787226</v>
      </c>
      <c r="F128" s="35">
        <f>SUM(F120:F127)</f>
        <v>653877728</v>
      </c>
      <c r="G128" s="36">
        <f t="shared" si="23"/>
        <v>0.5584940743109884</v>
      </c>
      <c r="H128" s="37">
        <f aca="true" t="shared" si="26" ref="H128:W128">SUM(H120:H127)</f>
        <v>175674440</v>
      </c>
      <c r="I128" s="35">
        <f t="shared" si="26"/>
        <v>47423013</v>
      </c>
      <c r="J128" s="38">
        <f t="shared" si="26"/>
        <v>65321509</v>
      </c>
      <c r="K128" s="38">
        <f t="shared" si="26"/>
        <v>288418962</v>
      </c>
      <c r="L128" s="37">
        <f t="shared" si="26"/>
        <v>84648992</v>
      </c>
      <c r="M128" s="35">
        <f t="shared" si="26"/>
        <v>62395735</v>
      </c>
      <c r="N128" s="38">
        <f t="shared" si="26"/>
        <v>90471350</v>
      </c>
      <c r="O128" s="38">
        <f t="shared" si="26"/>
        <v>237516077</v>
      </c>
      <c r="P128" s="37">
        <f t="shared" si="26"/>
        <v>20984230</v>
      </c>
      <c r="Q128" s="35">
        <f t="shared" si="26"/>
        <v>44848970</v>
      </c>
      <c r="R128" s="38">
        <f t="shared" si="26"/>
        <v>62109489</v>
      </c>
      <c r="S128" s="38">
        <f t="shared" si="26"/>
        <v>127942689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29</v>
      </c>
      <c r="B129" s="24" t="s">
        <v>241</v>
      </c>
      <c r="C129" s="25" t="s">
        <v>242</v>
      </c>
      <c r="D129" s="26">
        <v>168275000</v>
      </c>
      <c r="E129" s="27">
        <v>197367598</v>
      </c>
      <c r="F129" s="27">
        <v>54256048</v>
      </c>
      <c r="G129" s="28">
        <f t="shared" si="23"/>
        <v>0.2748984562298823</v>
      </c>
      <c r="H129" s="29">
        <v>1558053</v>
      </c>
      <c r="I129" s="27">
        <v>5709258</v>
      </c>
      <c r="J129" s="30">
        <v>3116918</v>
      </c>
      <c r="K129" s="30">
        <v>10384229</v>
      </c>
      <c r="L129" s="29">
        <v>3330664</v>
      </c>
      <c r="M129" s="27">
        <v>7118617</v>
      </c>
      <c r="N129" s="30">
        <v>7460906</v>
      </c>
      <c r="O129" s="30">
        <v>17910187</v>
      </c>
      <c r="P129" s="29">
        <v>9829448</v>
      </c>
      <c r="Q129" s="27">
        <v>6792547</v>
      </c>
      <c r="R129" s="30">
        <v>9339637</v>
      </c>
      <c r="S129" s="30">
        <v>25961632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29</v>
      </c>
      <c r="B130" s="24" t="s">
        <v>243</v>
      </c>
      <c r="C130" s="25" t="s">
        <v>244</v>
      </c>
      <c r="D130" s="26">
        <v>60201000</v>
      </c>
      <c r="E130" s="27">
        <v>60877000</v>
      </c>
      <c r="F130" s="27">
        <v>44050273</v>
      </c>
      <c r="G130" s="28">
        <f t="shared" si="23"/>
        <v>0.7235946745076137</v>
      </c>
      <c r="H130" s="29">
        <v>0</v>
      </c>
      <c r="I130" s="27">
        <v>0</v>
      </c>
      <c r="J130" s="30">
        <v>0</v>
      </c>
      <c r="K130" s="30">
        <v>0</v>
      </c>
      <c r="L130" s="29">
        <v>0</v>
      </c>
      <c r="M130" s="27">
        <v>0</v>
      </c>
      <c r="N130" s="30">
        <v>1403603</v>
      </c>
      <c r="O130" s="30">
        <v>1403603</v>
      </c>
      <c r="P130" s="29">
        <v>0</v>
      </c>
      <c r="Q130" s="27">
        <v>38957281</v>
      </c>
      <c r="R130" s="30">
        <v>3689389</v>
      </c>
      <c r="S130" s="30">
        <v>42646670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29</v>
      </c>
      <c r="B131" s="24" t="s">
        <v>245</v>
      </c>
      <c r="C131" s="25" t="s">
        <v>246</v>
      </c>
      <c r="D131" s="26">
        <v>34935000</v>
      </c>
      <c r="E131" s="27">
        <v>14525100</v>
      </c>
      <c r="F131" s="27">
        <v>19803622</v>
      </c>
      <c r="G131" s="28">
        <f t="shared" si="23"/>
        <v>1.3634069300727705</v>
      </c>
      <c r="H131" s="29">
        <v>1490814</v>
      </c>
      <c r="I131" s="27">
        <v>2295000</v>
      </c>
      <c r="J131" s="30">
        <v>1989929</v>
      </c>
      <c r="K131" s="30">
        <v>5775743</v>
      </c>
      <c r="L131" s="29">
        <v>1056777</v>
      </c>
      <c r="M131" s="27">
        <v>1898023</v>
      </c>
      <c r="N131" s="30">
        <v>5354188</v>
      </c>
      <c r="O131" s="30">
        <v>8308988</v>
      </c>
      <c r="P131" s="29">
        <v>1130687</v>
      </c>
      <c r="Q131" s="27">
        <v>1053762</v>
      </c>
      <c r="R131" s="30">
        <v>3534442</v>
      </c>
      <c r="S131" s="30">
        <v>5718891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29</v>
      </c>
      <c r="B132" s="24" t="s">
        <v>247</v>
      </c>
      <c r="C132" s="25" t="s">
        <v>248</v>
      </c>
      <c r="D132" s="26">
        <v>81062302</v>
      </c>
      <c r="E132" s="27">
        <v>116975061</v>
      </c>
      <c r="F132" s="27">
        <v>64835147</v>
      </c>
      <c r="G132" s="28">
        <f t="shared" si="23"/>
        <v>0.554264699207979</v>
      </c>
      <c r="H132" s="29">
        <v>9928323</v>
      </c>
      <c r="I132" s="27">
        <v>10683052</v>
      </c>
      <c r="J132" s="30">
        <v>2007493</v>
      </c>
      <c r="K132" s="30">
        <v>22618868</v>
      </c>
      <c r="L132" s="29">
        <v>7227356</v>
      </c>
      <c r="M132" s="27">
        <v>4946331</v>
      </c>
      <c r="N132" s="30">
        <v>11608445</v>
      </c>
      <c r="O132" s="30">
        <v>23782132</v>
      </c>
      <c r="P132" s="29">
        <v>6150432</v>
      </c>
      <c r="Q132" s="27">
        <v>3708514</v>
      </c>
      <c r="R132" s="30">
        <v>8575201</v>
      </c>
      <c r="S132" s="30">
        <v>18434147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29</v>
      </c>
      <c r="B133" s="24" t="s">
        <v>249</v>
      </c>
      <c r="C133" s="25" t="s">
        <v>250</v>
      </c>
      <c r="D133" s="26">
        <v>28349594</v>
      </c>
      <c r="E133" s="27">
        <v>28349594</v>
      </c>
      <c r="F133" s="27">
        <v>22815224</v>
      </c>
      <c r="G133" s="28">
        <f t="shared" si="23"/>
        <v>0.8047813312599821</v>
      </c>
      <c r="H133" s="29">
        <v>5081125</v>
      </c>
      <c r="I133" s="27">
        <v>2487037</v>
      </c>
      <c r="J133" s="30">
        <v>1222727</v>
      </c>
      <c r="K133" s="30">
        <v>8790889</v>
      </c>
      <c r="L133" s="29">
        <v>2911860</v>
      </c>
      <c r="M133" s="27">
        <v>3716505</v>
      </c>
      <c r="N133" s="30">
        <v>3124296</v>
      </c>
      <c r="O133" s="30">
        <v>9752661</v>
      </c>
      <c r="P133" s="29">
        <v>4056892</v>
      </c>
      <c r="Q133" s="27">
        <v>214782</v>
      </c>
      <c r="R133" s="30">
        <v>0</v>
      </c>
      <c r="S133" s="30">
        <v>4271674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48</v>
      </c>
      <c r="B134" s="24" t="s">
        <v>251</v>
      </c>
      <c r="C134" s="25" t="s">
        <v>252</v>
      </c>
      <c r="D134" s="26">
        <v>319070000</v>
      </c>
      <c r="E134" s="27">
        <v>260903278</v>
      </c>
      <c r="F134" s="27">
        <v>97690412</v>
      </c>
      <c r="G134" s="28">
        <f t="shared" si="23"/>
        <v>0.3744315240071457</v>
      </c>
      <c r="H134" s="29">
        <v>0</v>
      </c>
      <c r="I134" s="27">
        <v>11557776</v>
      </c>
      <c r="J134" s="30">
        <v>13649453</v>
      </c>
      <c r="K134" s="30">
        <v>25207229</v>
      </c>
      <c r="L134" s="29">
        <v>27200920</v>
      </c>
      <c r="M134" s="27">
        <v>432263</v>
      </c>
      <c r="N134" s="30">
        <v>23948000</v>
      </c>
      <c r="O134" s="30">
        <v>51581183</v>
      </c>
      <c r="P134" s="29">
        <v>902000</v>
      </c>
      <c r="Q134" s="27">
        <v>10000000</v>
      </c>
      <c r="R134" s="30">
        <v>10000000</v>
      </c>
      <c r="S134" s="30">
        <v>20902000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253</v>
      </c>
      <c r="C135" s="33"/>
      <c r="D135" s="34">
        <f>SUM(D129:D134)</f>
        <v>691892896</v>
      </c>
      <c r="E135" s="35">
        <f>SUM(E129:E134)</f>
        <v>678997631</v>
      </c>
      <c r="F135" s="35">
        <f>SUM(F129:F134)</f>
        <v>303450726</v>
      </c>
      <c r="G135" s="36">
        <f t="shared" si="23"/>
        <v>0.44690984496233094</v>
      </c>
      <c r="H135" s="37">
        <f aca="true" t="shared" si="27" ref="H135:W135">SUM(H129:H134)</f>
        <v>18058315</v>
      </c>
      <c r="I135" s="35">
        <f t="shared" si="27"/>
        <v>32732123</v>
      </c>
      <c r="J135" s="38">
        <f t="shared" si="27"/>
        <v>21986520</v>
      </c>
      <c r="K135" s="38">
        <f t="shared" si="27"/>
        <v>72776958</v>
      </c>
      <c r="L135" s="37">
        <f t="shared" si="27"/>
        <v>41727577</v>
      </c>
      <c r="M135" s="35">
        <f t="shared" si="27"/>
        <v>18111739</v>
      </c>
      <c r="N135" s="38">
        <f t="shared" si="27"/>
        <v>52899438</v>
      </c>
      <c r="O135" s="38">
        <f t="shared" si="27"/>
        <v>112738754</v>
      </c>
      <c r="P135" s="37">
        <f t="shared" si="27"/>
        <v>22069459</v>
      </c>
      <c r="Q135" s="35">
        <f t="shared" si="27"/>
        <v>60726886</v>
      </c>
      <c r="R135" s="38">
        <f t="shared" si="27"/>
        <v>35138669</v>
      </c>
      <c r="S135" s="38">
        <f t="shared" si="27"/>
        <v>117935014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29</v>
      </c>
      <c r="B136" s="24" t="s">
        <v>254</v>
      </c>
      <c r="C136" s="25" t="s">
        <v>255</v>
      </c>
      <c r="D136" s="26">
        <v>45843900</v>
      </c>
      <c r="E136" s="27">
        <v>48769940</v>
      </c>
      <c r="F136" s="27">
        <v>11547840</v>
      </c>
      <c r="G136" s="28">
        <f t="shared" si="23"/>
        <v>0.236781919354422</v>
      </c>
      <c r="H136" s="29">
        <v>0</v>
      </c>
      <c r="I136" s="27">
        <v>1487744</v>
      </c>
      <c r="J136" s="30">
        <v>2111224</v>
      </c>
      <c r="K136" s="30">
        <v>3598968</v>
      </c>
      <c r="L136" s="29">
        <v>1157859</v>
      </c>
      <c r="M136" s="27">
        <v>2124687</v>
      </c>
      <c r="N136" s="30">
        <v>59769</v>
      </c>
      <c r="O136" s="30">
        <v>3342315</v>
      </c>
      <c r="P136" s="29">
        <v>592991</v>
      </c>
      <c r="Q136" s="27">
        <v>880368</v>
      </c>
      <c r="R136" s="30">
        <v>3133198</v>
      </c>
      <c r="S136" s="30">
        <v>4606557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29</v>
      </c>
      <c r="B137" s="24" t="s">
        <v>256</v>
      </c>
      <c r="C137" s="25" t="s">
        <v>257</v>
      </c>
      <c r="D137" s="26">
        <v>115392000</v>
      </c>
      <c r="E137" s="27">
        <v>141025705</v>
      </c>
      <c r="F137" s="27">
        <v>89674416</v>
      </c>
      <c r="G137" s="28">
        <f t="shared" si="23"/>
        <v>0.6358728431813193</v>
      </c>
      <c r="H137" s="29">
        <v>19869125</v>
      </c>
      <c r="I137" s="27">
        <v>5563341</v>
      </c>
      <c r="J137" s="30">
        <v>5563341</v>
      </c>
      <c r="K137" s="30">
        <v>30995807</v>
      </c>
      <c r="L137" s="29">
        <v>7492409</v>
      </c>
      <c r="M137" s="27">
        <v>4210124</v>
      </c>
      <c r="N137" s="30">
        <v>10178426</v>
      </c>
      <c r="O137" s="30">
        <v>21880959</v>
      </c>
      <c r="P137" s="29">
        <v>4982497</v>
      </c>
      <c r="Q137" s="27">
        <v>18420080</v>
      </c>
      <c r="R137" s="30">
        <v>13395073</v>
      </c>
      <c r="S137" s="30">
        <v>36797650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29</v>
      </c>
      <c r="B138" s="24" t="s">
        <v>258</v>
      </c>
      <c r="C138" s="25" t="s">
        <v>259</v>
      </c>
      <c r="D138" s="26">
        <v>58048000</v>
      </c>
      <c r="E138" s="27">
        <v>58048000</v>
      </c>
      <c r="F138" s="27">
        <v>24141715</v>
      </c>
      <c r="G138" s="28">
        <f t="shared" si="23"/>
        <v>0.4158922788037486</v>
      </c>
      <c r="H138" s="29">
        <v>1214679</v>
      </c>
      <c r="I138" s="27">
        <v>6036143</v>
      </c>
      <c r="J138" s="30">
        <v>271826</v>
      </c>
      <c r="K138" s="30">
        <v>7522648</v>
      </c>
      <c r="L138" s="29">
        <v>8390194</v>
      </c>
      <c r="M138" s="27">
        <v>385489</v>
      </c>
      <c r="N138" s="30">
        <v>7608769</v>
      </c>
      <c r="O138" s="30">
        <v>16384452</v>
      </c>
      <c r="P138" s="29">
        <v>0</v>
      </c>
      <c r="Q138" s="27">
        <v>234615</v>
      </c>
      <c r="R138" s="30">
        <v>0</v>
      </c>
      <c r="S138" s="30">
        <v>234615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29</v>
      </c>
      <c r="B139" s="24" t="s">
        <v>260</v>
      </c>
      <c r="C139" s="25" t="s">
        <v>261</v>
      </c>
      <c r="D139" s="26">
        <v>105731000</v>
      </c>
      <c r="E139" s="27">
        <v>84545000</v>
      </c>
      <c r="F139" s="27">
        <v>51887108</v>
      </c>
      <c r="G139" s="28">
        <f t="shared" si="23"/>
        <v>0.6137217812998995</v>
      </c>
      <c r="H139" s="29">
        <v>16353417</v>
      </c>
      <c r="I139" s="27">
        <v>1983107</v>
      </c>
      <c r="J139" s="30">
        <v>6280901</v>
      </c>
      <c r="K139" s="30">
        <v>24617425</v>
      </c>
      <c r="L139" s="29">
        <v>9751120</v>
      </c>
      <c r="M139" s="27">
        <v>3513731</v>
      </c>
      <c r="N139" s="30">
        <v>4163602</v>
      </c>
      <c r="O139" s="30">
        <v>17428453</v>
      </c>
      <c r="P139" s="29">
        <v>2163394</v>
      </c>
      <c r="Q139" s="27">
        <v>4279969</v>
      </c>
      <c r="R139" s="30">
        <v>3397867</v>
      </c>
      <c r="S139" s="30">
        <v>9841230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48</v>
      </c>
      <c r="B140" s="24" t="s">
        <v>262</v>
      </c>
      <c r="C140" s="25" t="s">
        <v>263</v>
      </c>
      <c r="D140" s="26">
        <v>424875000</v>
      </c>
      <c r="E140" s="27">
        <v>419841033</v>
      </c>
      <c r="F140" s="27">
        <v>318701874</v>
      </c>
      <c r="G140" s="28">
        <f t="shared" si="23"/>
        <v>0.7591013001342344</v>
      </c>
      <c r="H140" s="29">
        <v>25067754</v>
      </c>
      <c r="I140" s="27">
        <v>49911299</v>
      </c>
      <c r="J140" s="30">
        <v>33864993</v>
      </c>
      <c r="K140" s="30">
        <v>108844046</v>
      </c>
      <c r="L140" s="29">
        <v>16833138</v>
      </c>
      <c r="M140" s="27">
        <v>52367503</v>
      </c>
      <c r="N140" s="30">
        <v>66864676</v>
      </c>
      <c r="O140" s="30">
        <v>136065317</v>
      </c>
      <c r="P140" s="29">
        <v>9214155</v>
      </c>
      <c r="Q140" s="27">
        <v>26097371</v>
      </c>
      <c r="R140" s="30">
        <v>38480985</v>
      </c>
      <c r="S140" s="30">
        <v>73792511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264</v>
      </c>
      <c r="C141" s="33"/>
      <c r="D141" s="34">
        <f>SUM(D136:D140)</f>
        <v>749889900</v>
      </c>
      <c r="E141" s="35">
        <f>SUM(E136:E140)</f>
        <v>752229678</v>
      </c>
      <c r="F141" s="35">
        <f>SUM(F136:F140)</f>
        <v>495952953</v>
      </c>
      <c r="G141" s="36">
        <f t="shared" si="23"/>
        <v>0.6593105370671111</v>
      </c>
      <c r="H141" s="37">
        <f aca="true" t="shared" si="28" ref="H141:W141">SUM(H136:H140)</f>
        <v>62504975</v>
      </c>
      <c r="I141" s="35">
        <f t="shared" si="28"/>
        <v>64981634</v>
      </c>
      <c r="J141" s="38">
        <f t="shared" si="28"/>
        <v>48092285</v>
      </c>
      <c r="K141" s="38">
        <f t="shared" si="28"/>
        <v>175578894</v>
      </c>
      <c r="L141" s="37">
        <f t="shared" si="28"/>
        <v>43624720</v>
      </c>
      <c r="M141" s="35">
        <f t="shared" si="28"/>
        <v>62601534</v>
      </c>
      <c r="N141" s="38">
        <f t="shared" si="28"/>
        <v>88875242</v>
      </c>
      <c r="O141" s="38">
        <f t="shared" si="28"/>
        <v>195101496</v>
      </c>
      <c r="P141" s="37">
        <f t="shared" si="28"/>
        <v>16953037</v>
      </c>
      <c r="Q141" s="35">
        <f t="shared" si="28"/>
        <v>49912403</v>
      </c>
      <c r="R141" s="38">
        <f t="shared" si="28"/>
        <v>58407123</v>
      </c>
      <c r="S141" s="38">
        <f t="shared" si="28"/>
        <v>125272563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29</v>
      </c>
      <c r="B142" s="24" t="s">
        <v>265</v>
      </c>
      <c r="C142" s="25" t="s">
        <v>266</v>
      </c>
      <c r="D142" s="26">
        <v>400509490</v>
      </c>
      <c r="E142" s="27">
        <v>389559958</v>
      </c>
      <c r="F142" s="27">
        <v>221306915</v>
      </c>
      <c r="G142" s="28">
        <f aca="true" t="shared" si="29" ref="G142:G173">IF($E142=0,0,$F142/$E142)</f>
        <v>0.5680946166443523</v>
      </c>
      <c r="H142" s="29">
        <v>3762361</v>
      </c>
      <c r="I142" s="27">
        <v>12575139</v>
      </c>
      <c r="J142" s="30">
        <v>26071072</v>
      </c>
      <c r="K142" s="30">
        <v>42408572</v>
      </c>
      <c r="L142" s="29">
        <v>26416825</v>
      </c>
      <c r="M142" s="27">
        <v>31616801</v>
      </c>
      <c r="N142" s="30">
        <v>35145932</v>
      </c>
      <c r="O142" s="30">
        <v>93179558</v>
      </c>
      <c r="P142" s="29">
        <v>18600464</v>
      </c>
      <c r="Q142" s="27">
        <v>25690913</v>
      </c>
      <c r="R142" s="30">
        <v>41427408</v>
      </c>
      <c r="S142" s="30">
        <v>85718785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29</v>
      </c>
      <c r="B143" s="24" t="s">
        <v>267</v>
      </c>
      <c r="C143" s="25" t="s">
        <v>268</v>
      </c>
      <c r="D143" s="26">
        <v>24895760</v>
      </c>
      <c r="E143" s="27">
        <v>24895760</v>
      </c>
      <c r="F143" s="27">
        <v>6480547</v>
      </c>
      <c r="G143" s="28">
        <f t="shared" si="29"/>
        <v>0.2603072571393683</v>
      </c>
      <c r="H143" s="29">
        <v>429683</v>
      </c>
      <c r="I143" s="27">
        <v>859648</v>
      </c>
      <c r="J143" s="30">
        <v>1685391</v>
      </c>
      <c r="K143" s="30">
        <v>2974722</v>
      </c>
      <c r="L143" s="29">
        <v>178000</v>
      </c>
      <c r="M143" s="27">
        <v>828994</v>
      </c>
      <c r="N143" s="30">
        <v>2017879</v>
      </c>
      <c r="O143" s="30">
        <v>3024873</v>
      </c>
      <c r="P143" s="29">
        <v>0</v>
      </c>
      <c r="Q143" s="27">
        <v>205607</v>
      </c>
      <c r="R143" s="30">
        <v>275345</v>
      </c>
      <c r="S143" s="30">
        <v>480952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29</v>
      </c>
      <c r="B144" s="24" t="s">
        <v>269</v>
      </c>
      <c r="C144" s="25" t="s">
        <v>270</v>
      </c>
      <c r="D144" s="26">
        <v>42536906</v>
      </c>
      <c r="E144" s="27">
        <v>49089000</v>
      </c>
      <c r="F144" s="27">
        <v>29463217</v>
      </c>
      <c r="G144" s="28">
        <f t="shared" si="29"/>
        <v>0.6001999837030699</v>
      </c>
      <c r="H144" s="29">
        <v>2681870</v>
      </c>
      <c r="I144" s="27">
        <v>2785265</v>
      </c>
      <c r="J144" s="30">
        <v>8409658</v>
      </c>
      <c r="K144" s="30">
        <v>13876793</v>
      </c>
      <c r="L144" s="29">
        <v>4995886</v>
      </c>
      <c r="M144" s="27">
        <v>4753126</v>
      </c>
      <c r="N144" s="30">
        <v>2826342</v>
      </c>
      <c r="O144" s="30">
        <v>12575354</v>
      </c>
      <c r="P144" s="29">
        <v>2070903</v>
      </c>
      <c r="Q144" s="27">
        <v>922406</v>
      </c>
      <c r="R144" s="30">
        <v>17761</v>
      </c>
      <c r="S144" s="30">
        <v>3011070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48</v>
      </c>
      <c r="B145" s="24" t="s">
        <v>271</v>
      </c>
      <c r="C145" s="25" t="s">
        <v>272</v>
      </c>
      <c r="D145" s="26">
        <v>70515211</v>
      </c>
      <c r="E145" s="27">
        <v>69324000</v>
      </c>
      <c r="F145" s="27">
        <v>35290629</v>
      </c>
      <c r="G145" s="28">
        <f t="shared" si="29"/>
        <v>0.5090679851133807</v>
      </c>
      <c r="H145" s="29">
        <v>0</v>
      </c>
      <c r="I145" s="27">
        <v>3580347</v>
      </c>
      <c r="J145" s="30">
        <v>2160039</v>
      </c>
      <c r="K145" s="30">
        <v>5740386</v>
      </c>
      <c r="L145" s="29">
        <v>5511523</v>
      </c>
      <c r="M145" s="27">
        <v>14400818</v>
      </c>
      <c r="N145" s="30">
        <v>768593</v>
      </c>
      <c r="O145" s="30">
        <v>20680934</v>
      </c>
      <c r="P145" s="29">
        <v>4571000</v>
      </c>
      <c r="Q145" s="27">
        <v>1746895</v>
      </c>
      <c r="R145" s="30">
        <v>2551414</v>
      </c>
      <c r="S145" s="30">
        <v>8869309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273</v>
      </c>
      <c r="C146" s="33"/>
      <c r="D146" s="34">
        <f>SUM(D142:D145)</f>
        <v>538457367</v>
      </c>
      <c r="E146" s="35">
        <f>SUM(E142:E145)</f>
        <v>532868718</v>
      </c>
      <c r="F146" s="35">
        <f>SUM(F142:F145)</f>
        <v>292541308</v>
      </c>
      <c r="G146" s="36">
        <f t="shared" si="29"/>
        <v>0.5489932099936105</v>
      </c>
      <c r="H146" s="37">
        <f aca="true" t="shared" si="30" ref="H146:W146">SUM(H142:H145)</f>
        <v>6873914</v>
      </c>
      <c r="I146" s="35">
        <f t="shared" si="30"/>
        <v>19800399</v>
      </c>
      <c r="J146" s="38">
        <f t="shared" si="30"/>
        <v>38326160</v>
      </c>
      <c r="K146" s="38">
        <f t="shared" si="30"/>
        <v>65000473</v>
      </c>
      <c r="L146" s="37">
        <f t="shared" si="30"/>
        <v>37102234</v>
      </c>
      <c r="M146" s="35">
        <f t="shared" si="30"/>
        <v>51599739</v>
      </c>
      <c r="N146" s="38">
        <f t="shared" si="30"/>
        <v>40758746</v>
      </c>
      <c r="O146" s="38">
        <f t="shared" si="30"/>
        <v>129460719</v>
      </c>
      <c r="P146" s="37">
        <f t="shared" si="30"/>
        <v>25242367</v>
      </c>
      <c r="Q146" s="35">
        <f t="shared" si="30"/>
        <v>28565821</v>
      </c>
      <c r="R146" s="38">
        <f t="shared" si="30"/>
        <v>44271928</v>
      </c>
      <c r="S146" s="38">
        <f t="shared" si="30"/>
        <v>98080116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29</v>
      </c>
      <c r="B147" s="24" t="s">
        <v>274</v>
      </c>
      <c r="C147" s="25" t="s">
        <v>275</v>
      </c>
      <c r="D147" s="26">
        <v>39321500</v>
      </c>
      <c r="E147" s="27">
        <v>39321500</v>
      </c>
      <c r="F147" s="27">
        <v>21012448</v>
      </c>
      <c r="G147" s="28">
        <f t="shared" si="29"/>
        <v>0.534375545185204</v>
      </c>
      <c r="H147" s="29">
        <v>3003386</v>
      </c>
      <c r="I147" s="27">
        <v>0</v>
      </c>
      <c r="J147" s="30">
        <v>5719731</v>
      </c>
      <c r="K147" s="30">
        <v>8723117</v>
      </c>
      <c r="L147" s="29">
        <v>1068966</v>
      </c>
      <c r="M147" s="27">
        <v>1913068</v>
      </c>
      <c r="N147" s="30">
        <v>1471558</v>
      </c>
      <c r="O147" s="30">
        <v>4453592</v>
      </c>
      <c r="P147" s="29">
        <v>114000</v>
      </c>
      <c r="Q147" s="27">
        <v>969943</v>
      </c>
      <c r="R147" s="30">
        <v>6751796</v>
      </c>
      <c r="S147" s="30">
        <v>7835739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29</v>
      </c>
      <c r="B148" s="24" t="s">
        <v>276</v>
      </c>
      <c r="C148" s="25" t="s">
        <v>277</v>
      </c>
      <c r="D148" s="26">
        <v>56332000</v>
      </c>
      <c r="E148" s="27">
        <v>56332000</v>
      </c>
      <c r="F148" s="27">
        <v>39068206</v>
      </c>
      <c r="G148" s="28">
        <f t="shared" si="29"/>
        <v>0.6935348647305262</v>
      </c>
      <c r="H148" s="29">
        <v>2450868</v>
      </c>
      <c r="I148" s="27">
        <v>720246</v>
      </c>
      <c r="J148" s="30">
        <v>7275273</v>
      </c>
      <c r="K148" s="30">
        <v>10446387</v>
      </c>
      <c r="L148" s="29">
        <v>7275273</v>
      </c>
      <c r="M148" s="27">
        <v>8238932</v>
      </c>
      <c r="N148" s="30">
        <v>8238932</v>
      </c>
      <c r="O148" s="30">
        <v>23753137</v>
      </c>
      <c r="P148" s="29">
        <v>833593</v>
      </c>
      <c r="Q148" s="27">
        <v>1572904</v>
      </c>
      <c r="R148" s="30">
        <v>2462185</v>
      </c>
      <c r="S148" s="30">
        <v>4868682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29</v>
      </c>
      <c r="B149" s="24" t="s">
        <v>278</v>
      </c>
      <c r="C149" s="25" t="s">
        <v>279</v>
      </c>
      <c r="D149" s="26">
        <v>65061000</v>
      </c>
      <c r="E149" s="27">
        <v>65061000</v>
      </c>
      <c r="F149" s="27">
        <v>87051696</v>
      </c>
      <c r="G149" s="28">
        <f t="shared" si="29"/>
        <v>1.338001198874902</v>
      </c>
      <c r="H149" s="29">
        <v>9729036</v>
      </c>
      <c r="I149" s="27">
        <v>9825844</v>
      </c>
      <c r="J149" s="30">
        <v>14483496</v>
      </c>
      <c r="K149" s="30">
        <v>34038376</v>
      </c>
      <c r="L149" s="29">
        <v>6798624</v>
      </c>
      <c r="M149" s="27">
        <v>1043326</v>
      </c>
      <c r="N149" s="30">
        <v>44999049</v>
      </c>
      <c r="O149" s="30">
        <v>52840999</v>
      </c>
      <c r="P149" s="29">
        <v>172321</v>
      </c>
      <c r="Q149" s="27">
        <v>0</v>
      </c>
      <c r="R149" s="30">
        <v>0</v>
      </c>
      <c r="S149" s="30">
        <v>172321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29</v>
      </c>
      <c r="B150" s="24" t="s">
        <v>280</v>
      </c>
      <c r="C150" s="25" t="s">
        <v>281</v>
      </c>
      <c r="D150" s="26">
        <v>47873000</v>
      </c>
      <c r="E150" s="27">
        <v>47873000</v>
      </c>
      <c r="F150" s="27">
        <v>32433387</v>
      </c>
      <c r="G150" s="28">
        <f t="shared" si="29"/>
        <v>0.677488083053078</v>
      </c>
      <c r="H150" s="29">
        <v>2365386</v>
      </c>
      <c r="I150" s="27">
        <v>2550143</v>
      </c>
      <c r="J150" s="30">
        <v>7872379</v>
      </c>
      <c r="K150" s="30">
        <v>12787908</v>
      </c>
      <c r="L150" s="29">
        <v>4084273</v>
      </c>
      <c r="M150" s="27">
        <v>3556068</v>
      </c>
      <c r="N150" s="30">
        <v>2623095</v>
      </c>
      <c r="O150" s="30">
        <v>10263436</v>
      </c>
      <c r="P150" s="29">
        <v>3790541</v>
      </c>
      <c r="Q150" s="27">
        <v>1396049</v>
      </c>
      <c r="R150" s="30">
        <v>4195453</v>
      </c>
      <c r="S150" s="30">
        <v>9382043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29</v>
      </c>
      <c r="B151" s="24" t="s">
        <v>282</v>
      </c>
      <c r="C151" s="25" t="s">
        <v>283</v>
      </c>
      <c r="D151" s="26">
        <v>53994000</v>
      </c>
      <c r="E151" s="27">
        <v>53994000</v>
      </c>
      <c r="F151" s="27">
        <v>40662373</v>
      </c>
      <c r="G151" s="28">
        <f t="shared" si="29"/>
        <v>0.7530905841389784</v>
      </c>
      <c r="H151" s="29">
        <v>770809</v>
      </c>
      <c r="I151" s="27">
        <v>452839</v>
      </c>
      <c r="J151" s="30">
        <v>12077152</v>
      </c>
      <c r="K151" s="30">
        <v>13300800</v>
      </c>
      <c r="L151" s="29">
        <v>16186588</v>
      </c>
      <c r="M151" s="27">
        <v>0</v>
      </c>
      <c r="N151" s="30">
        <v>9385429</v>
      </c>
      <c r="O151" s="30">
        <v>25572017</v>
      </c>
      <c r="P151" s="29">
        <v>351106</v>
      </c>
      <c r="Q151" s="27">
        <v>0</v>
      </c>
      <c r="R151" s="30">
        <v>1438450</v>
      </c>
      <c r="S151" s="30">
        <v>1789556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48</v>
      </c>
      <c r="B152" s="24" t="s">
        <v>284</v>
      </c>
      <c r="C152" s="25" t="s">
        <v>285</v>
      </c>
      <c r="D152" s="26">
        <v>503386000</v>
      </c>
      <c r="E152" s="27">
        <v>526995000</v>
      </c>
      <c r="F152" s="27">
        <v>352695224</v>
      </c>
      <c r="G152" s="28">
        <f t="shared" si="29"/>
        <v>0.6692572491200106</v>
      </c>
      <c r="H152" s="29">
        <v>13109985</v>
      </c>
      <c r="I152" s="27">
        <v>25552810</v>
      </c>
      <c r="J152" s="30">
        <v>29863232</v>
      </c>
      <c r="K152" s="30">
        <v>68526027</v>
      </c>
      <c r="L152" s="29">
        <v>26569422</v>
      </c>
      <c r="M152" s="27">
        <v>30608489</v>
      </c>
      <c r="N152" s="30">
        <v>104007039</v>
      </c>
      <c r="O152" s="30">
        <v>161184950</v>
      </c>
      <c r="P152" s="29">
        <v>23220681</v>
      </c>
      <c r="Q152" s="27">
        <v>39856629</v>
      </c>
      <c r="R152" s="30">
        <v>59906937</v>
      </c>
      <c r="S152" s="30">
        <v>122984247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286</v>
      </c>
      <c r="C153" s="33"/>
      <c r="D153" s="34">
        <f>SUM(D147:D152)</f>
        <v>765967500</v>
      </c>
      <c r="E153" s="35">
        <f>SUM(E147:E152)</f>
        <v>789576500</v>
      </c>
      <c r="F153" s="35">
        <f>SUM(F147:F152)</f>
        <v>572923334</v>
      </c>
      <c r="G153" s="36">
        <f t="shared" si="29"/>
        <v>0.7256083913338353</v>
      </c>
      <c r="H153" s="37">
        <f aca="true" t="shared" si="31" ref="H153:W153">SUM(H147:H152)</f>
        <v>31429470</v>
      </c>
      <c r="I153" s="35">
        <f t="shared" si="31"/>
        <v>39101882</v>
      </c>
      <c r="J153" s="38">
        <f t="shared" si="31"/>
        <v>77291263</v>
      </c>
      <c r="K153" s="38">
        <f t="shared" si="31"/>
        <v>147822615</v>
      </c>
      <c r="L153" s="37">
        <f t="shared" si="31"/>
        <v>61983146</v>
      </c>
      <c r="M153" s="35">
        <f t="shared" si="31"/>
        <v>45359883</v>
      </c>
      <c r="N153" s="38">
        <f t="shared" si="31"/>
        <v>170725102</v>
      </c>
      <c r="O153" s="38">
        <f t="shared" si="31"/>
        <v>278068131</v>
      </c>
      <c r="P153" s="37">
        <f t="shared" si="31"/>
        <v>28482242</v>
      </c>
      <c r="Q153" s="35">
        <f t="shared" si="31"/>
        <v>43795525</v>
      </c>
      <c r="R153" s="38">
        <f t="shared" si="31"/>
        <v>74754821</v>
      </c>
      <c r="S153" s="38">
        <f t="shared" si="31"/>
        <v>147032588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29</v>
      </c>
      <c r="B154" s="24" t="s">
        <v>287</v>
      </c>
      <c r="C154" s="25" t="s">
        <v>288</v>
      </c>
      <c r="D154" s="26">
        <v>84954364</v>
      </c>
      <c r="E154" s="27">
        <v>94954000</v>
      </c>
      <c r="F154" s="27">
        <v>35716695</v>
      </c>
      <c r="G154" s="28">
        <f t="shared" si="29"/>
        <v>0.3761473450302252</v>
      </c>
      <c r="H154" s="29">
        <v>2921877</v>
      </c>
      <c r="I154" s="27">
        <v>4206700</v>
      </c>
      <c r="J154" s="30">
        <v>2739973</v>
      </c>
      <c r="K154" s="30">
        <v>9868550</v>
      </c>
      <c r="L154" s="29">
        <v>3602918</v>
      </c>
      <c r="M154" s="27">
        <v>6451591</v>
      </c>
      <c r="N154" s="30">
        <v>7485476</v>
      </c>
      <c r="O154" s="30">
        <v>17539985</v>
      </c>
      <c r="P154" s="29">
        <v>0</v>
      </c>
      <c r="Q154" s="27">
        <v>3966928</v>
      </c>
      <c r="R154" s="30">
        <v>4341232</v>
      </c>
      <c r="S154" s="30">
        <v>8308160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29</v>
      </c>
      <c r="B155" s="24" t="s">
        <v>289</v>
      </c>
      <c r="C155" s="25" t="s">
        <v>290</v>
      </c>
      <c r="D155" s="26">
        <v>66228700</v>
      </c>
      <c r="E155" s="27">
        <v>66228700</v>
      </c>
      <c r="F155" s="27">
        <v>27268326</v>
      </c>
      <c r="G155" s="28">
        <f t="shared" si="29"/>
        <v>0.4117297485833181</v>
      </c>
      <c r="H155" s="29">
        <v>435057</v>
      </c>
      <c r="I155" s="27">
        <v>3367011</v>
      </c>
      <c r="J155" s="30">
        <v>2114471</v>
      </c>
      <c r="K155" s="30">
        <v>5916539</v>
      </c>
      <c r="L155" s="29">
        <v>3789221</v>
      </c>
      <c r="M155" s="27">
        <v>4049040</v>
      </c>
      <c r="N155" s="30">
        <v>4798226</v>
      </c>
      <c r="O155" s="30">
        <v>12636487</v>
      </c>
      <c r="P155" s="29">
        <v>922443</v>
      </c>
      <c r="Q155" s="27">
        <v>6693588</v>
      </c>
      <c r="R155" s="30">
        <v>1099269</v>
      </c>
      <c r="S155" s="30">
        <v>8715300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29</v>
      </c>
      <c r="B156" s="24" t="s">
        <v>291</v>
      </c>
      <c r="C156" s="25" t="s">
        <v>292</v>
      </c>
      <c r="D156" s="26">
        <v>11719000</v>
      </c>
      <c r="E156" s="27">
        <v>11719000</v>
      </c>
      <c r="F156" s="27">
        <v>11313146</v>
      </c>
      <c r="G156" s="28">
        <f t="shared" si="29"/>
        <v>0.9653678641522314</v>
      </c>
      <c r="H156" s="29">
        <v>3457706</v>
      </c>
      <c r="I156" s="27">
        <v>1259783</v>
      </c>
      <c r="J156" s="30">
        <v>2658681</v>
      </c>
      <c r="K156" s="30">
        <v>7376170</v>
      </c>
      <c r="L156" s="29">
        <v>346560</v>
      </c>
      <c r="M156" s="27">
        <v>2682944</v>
      </c>
      <c r="N156" s="30">
        <v>187333</v>
      </c>
      <c r="O156" s="30">
        <v>3216837</v>
      </c>
      <c r="P156" s="29">
        <v>81346</v>
      </c>
      <c r="Q156" s="27">
        <v>553315</v>
      </c>
      <c r="R156" s="30">
        <v>85478</v>
      </c>
      <c r="S156" s="30">
        <v>720139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29</v>
      </c>
      <c r="B157" s="24" t="s">
        <v>293</v>
      </c>
      <c r="C157" s="25" t="s">
        <v>294</v>
      </c>
      <c r="D157" s="26">
        <v>16452000</v>
      </c>
      <c r="E157" s="27">
        <v>16452000</v>
      </c>
      <c r="F157" s="27">
        <v>8656678</v>
      </c>
      <c r="G157" s="28">
        <f t="shared" si="29"/>
        <v>0.526177850717238</v>
      </c>
      <c r="H157" s="29">
        <v>0</v>
      </c>
      <c r="I157" s="27">
        <v>343527</v>
      </c>
      <c r="J157" s="30">
        <v>2693400</v>
      </c>
      <c r="K157" s="30">
        <v>3036927</v>
      </c>
      <c r="L157" s="29">
        <v>3074907</v>
      </c>
      <c r="M157" s="27">
        <v>31295</v>
      </c>
      <c r="N157" s="30">
        <v>1063901</v>
      </c>
      <c r="O157" s="30">
        <v>4170103</v>
      </c>
      <c r="P157" s="29">
        <v>377521</v>
      </c>
      <c r="Q157" s="27">
        <v>694606</v>
      </c>
      <c r="R157" s="30">
        <v>377521</v>
      </c>
      <c r="S157" s="30">
        <v>1449648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29</v>
      </c>
      <c r="B158" s="24" t="s">
        <v>295</v>
      </c>
      <c r="C158" s="25" t="s">
        <v>296</v>
      </c>
      <c r="D158" s="26">
        <v>48250000</v>
      </c>
      <c r="E158" s="27">
        <v>42022278</v>
      </c>
      <c r="F158" s="27">
        <v>20960766</v>
      </c>
      <c r="G158" s="28">
        <f t="shared" si="29"/>
        <v>0.4988012786931732</v>
      </c>
      <c r="H158" s="29">
        <v>219366</v>
      </c>
      <c r="I158" s="27">
        <v>612983</v>
      </c>
      <c r="J158" s="30">
        <v>407654</v>
      </c>
      <c r="K158" s="30">
        <v>1240003</v>
      </c>
      <c r="L158" s="29">
        <v>1622807</v>
      </c>
      <c r="M158" s="27">
        <v>642955</v>
      </c>
      <c r="N158" s="30">
        <v>4585268</v>
      </c>
      <c r="O158" s="30">
        <v>6851030</v>
      </c>
      <c r="P158" s="29">
        <v>5455354</v>
      </c>
      <c r="Q158" s="27">
        <v>3662815</v>
      </c>
      <c r="R158" s="30">
        <v>3751564</v>
      </c>
      <c r="S158" s="30">
        <v>12869733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48</v>
      </c>
      <c r="B159" s="24" t="s">
        <v>297</v>
      </c>
      <c r="C159" s="25" t="s">
        <v>298</v>
      </c>
      <c r="D159" s="26">
        <v>252173000</v>
      </c>
      <c r="E159" s="27">
        <v>253371560</v>
      </c>
      <c r="F159" s="27">
        <v>77274934</v>
      </c>
      <c r="G159" s="28">
        <f t="shared" si="29"/>
        <v>0.30498661333576665</v>
      </c>
      <c r="H159" s="29">
        <v>17992299</v>
      </c>
      <c r="I159" s="27">
        <v>4164362</v>
      </c>
      <c r="J159" s="30">
        <v>13120972</v>
      </c>
      <c r="K159" s="30">
        <v>35277633</v>
      </c>
      <c r="L159" s="29">
        <v>0</v>
      </c>
      <c r="M159" s="27">
        <v>12677078</v>
      </c>
      <c r="N159" s="30">
        <v>11920400</v>
      </c>
      <c r="O159" s="30">
        <v>24597478</v>
      </c>
      <c r="P159" s="29">
        <v>17399823</v>
      </c>
      <c r="Q159" s="27">
        <v>0</v>
      </c>
      <c r="R159" s="30">
        <v>0</v>
      </c>
      <c r="S159" s="30">
        <v>17399823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299</v>
      </c>
      <c r="C160" s="33"/>
      <c r="D160" s="34">
        <f>SUM(D154:D159)</f>
        <v>479777064</v>
      </c>
      <c r="E160" s="35">
        <f>SUM(E154:E159)</f>
        <v>484747538</v>
      </c>
      <c r="F160" s="35">
        <f>SUM(F154:F159)</f>
        <v>181190545</v>
      </c>
      <c r="G160" s="36">
        <f t="shared" si="29"/>
        <v>0.37378332182473095</v>
      </c>
      <c r="H160" s="37">
        <f aca="true" t="shared" si="32" ref="H160:W160">SUM(H154:H159)</f>
        <v>25026305</v>
      </c>
      <c r="I160" s="35">
        <f t="shared" si="32"/>
        <v>13954366</v>
      </c>
      <c r="J160" s="38">
        <f t="shared" si="32"/>
        <v>23735151</v>
      </c>
      <c r="K160" s="38">
        <f t="shared" si="32"/>
        <v>62715822</v>
      </c>
      <c r="L160" s="37">
        <f t="shared" si="32"/>
        <v>12436413</v>
      </c>
      <c r="M160" s="35">
        <f t="shared" si="32"/>
        <v>26534903</v>
      </c>
      <c r="N160" s="38">
        <f t="shared" si="32"/>
        <v>30040604</v>
      </c>
      <c r="O160" s="38">
        <f t="shared" si="32"/>
        <v>69011920</v>
      </c>
      <c r="P160" s="37">
        <f t="shared" si="32"/>
        <v>24236487</v>
      </c>
      <c r="Q160" s="35">
        <f t="shared" si="32"/>
        <v>15571252</v>
      </c>
      <c r="R160" s="38">
        <f t="shared" si="32"/>
        <v>9655064</v>
      </c>
      <c r="S160" s="38">
        <f t="shared" si="32"/>
        <v>49462803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29</v>
      </c>
      <c r="B161" s="24" t="s">
        <v>300</v>
      </c>
      <c r="C161" s="25" t="s">
        <v>301</v>
      </c>
      <c r="D161" s="26">
        <v>63257000</v>
      </c>
      <c r="E161" s="27">
        <v>46257319</v>
      </c>
      <c r="F161" s="27">
        <v>6108349</v>
      </c>
      <c r="G161" s="28">
        <f t="shared" si="29"/>
        <v>0.13205151383719407</v>
      </c>
      <c r="H161" s="29">
        <v>6108349</v>
      </c>
      <c r="I161" s="27">
        <v>0</v>
      </c>
      <c r="J161" s="30">
        <v>0</v>
      </c>
      <c r="K161" s="30">
        <v>6108349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29</v>
      </c>
      <c r="B162" s="24" t="s">
        <v>302</v>
      </c>
      <c r="C162" s="25" t="s">
        <v>303</v>
      </c>
      <c r="D162" s="26">
        <v>448780800</v>
      </c>
      <c r="E162" s="27">
        <v>510260500</v>
      </c>
      <c r="F162" s="27">
        <v>250213498</v>
      </c>
      <c r="G162" s="28">
        <f t="shared" si="29"/>
        <v>0.4903642316032693</v>
      </c>
      <c r="H162" s="29">
        <v>62489</v>
      </c>
      <c r="I162" s="27">
        <v>8650714</v>
      </c>
      <c r="J162" s="30">
        <v>27024137</v>
      </c>
      <c r="K162" s="30">
        <v>35737340</v>
      </c>
      <c r="L162" s="29">
        <v>17183772</v>
      </c>
      <c r="M162" s="27">
        <v>15653716</v>
      </c>
      <c r="N162" s="30">
        <v>31226463</v>
      </c>
      <c r="O162" s="30">
        <v>64063951</v>
      </c>
      <c r="P162" s="29">
        <v>99761196</v>
      </c>
      <c r="Q162" s="27">
        <v>15209631</v>
      </c>
      <c r="R162" s="30">
        <v>35441380</v>
      </c>
      <c r="S162" s="30">
        <v>150412207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29</v>
      </c>
      <c r="B163" s="24" t="s">
        <v>304</v>
      </c>
      <c r="C163" s="25" t="s">
        <v>305</v>
      </c>
      <c r="D163" s="26">
        <v>15366838</v>
      </c>
      <c r="E163" s="27">
        <v>15366838</v>
      </c>
      <c r="F163" s="27">
        <v>15146395</v>
      </c>
      <c r="G163" s="28">
        <f t="shared" si="29"/>
        <v>0.9856546284928623</v>
      </c>
      <c r="H163" s="29">
        <v>795314</v>
      </c>
      <c r="I163" s="27">
        <v>795314</v>
      </c>
      <c r="J163" s="30">
        <v>3987586</v>
      </c>
      <c r="K163" s="30">
        <v>5578214</v>
      </c>
      <c r="L163" s="29">
        <v>111348</v>
      </c>
      <c r="M163" s="27">
        <v>949322</v>
      </c>
      <c r="N163" s="30">
        <v>850770</v>
      </c>
      <c r="O163" s="30">
        <v>1911440</v>
      </c>
      <c r="P163" s="29">
        <v>1585980</v>
      </c>
      <c r="Q163" s="27">
        <v>1873299</v>
      </c>
      <c r="R163" s="30">
        <v>4197462</v>
      </c>
      <c r="S163" s="30">
        <v>7656741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29</v>
      </c>
      <c r="B164" s="24" t="s">
        <v>306</v>
      </c>
      <c r="C164" s="25" t="s">
        <v>307</v>
      </c>
      <c r="D164" s="26">
        <v>72363900</v>
      </c>
      <c r="E164" s="27">
        <v>79744790</v>
      </c>
      <c r="F164" s="27">
        <v>36877485</v>
      </c>
      <c r="G164" s="28">
        <f t="shared" si="29"/>
        <v>0.4624438160787683</v>
      </c>
      <c r="H164" s="29">
        <v>2313362</v>
      </c>
      <c r="I164" s="27">
        <v>2959947</v>
      </c>
      <c r="J164" s="30">
        <v>3652720</v>
      </c>
      <c r="K164" s="30">
        <v>8926029</v>
      </c>
      <c r="L164" s="29">
        <v>4779329</v>
      </c>
      <c r="M164" s="27">
        <v>4248529</v>
      </c>
      <c r="N164" s="30">
        <v>6609547</v>
      </c>
      <c r="O164" s="30">
        <v>15637405</v>
      </c>
      <c r="P164" s="29">
        <v>1404423</v>
      </c>
      <c r="Q164" s="27">
        <v>3811700</v>
      </c>
      <c r="R164" s="30">
        <v>7097928</v>
      </c>
      <c r="S164" s="30">
        <v>12314051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29</v>
      </c>
      <c r="B165" s="24" t="s">
        <v>308</v>
      </c>
      <c r="C165" s="25" t="s">
        <v>309</v>
      </c>
      <c r="D165" s="26">
        <v>28956000</v>
      </c>
      <c r="E165" s="27">
        <v>28956000</v>
      </c>
      <c r="F165" s="27">
        <v>30006364</v>
      </c>
      <c r="G165" s="28">
        <f t="shared" si="29"/>
        <v>1.0362744854261638</v>
      </c>
      <c r="H165" s="29">
        <v>2192873</v>
      </c>
      <c r="I165" s="27">
        <v>2232064</v>
      </c>
      <c r="J165" s="30">
        <v>3082704</v>
      </c>
      <c r="K165" s="30">
        <v>7507641</v>
      </c>
      <c r="L165" s="29">
        <v>5836702</v>
      </c>
      <c r="M165" s="27">
        <v>2033609</v>
      </c>
      <c r="N165" s="30">
        <v>10062267</v>
      </c>
      <c r="O165" s="30">
        <v>17932578</v>
      </c>
      <c r="P165" s="29">
        <v>1115530</v>
      </c>
      <c r="Q165" s="27">
        <v>3450615</v>
      </c>
      <c r="R165" s="30">
        <v>0</v>
      </c>
      <c r="S165" s="30">
        <v>4566145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29</v>
      </c>
      <c r="B166" s="24" t="s">
        <v>310</v>
      </c>
      <c r="C166" s="25" t="s">
        <v>311</v>
      </c>
      <c r="D166" s="26">
        <v>60208000</v>
      </c>
      <c r="E166" s="27">
        <v>57588000</v>
      </c>
      <c r="F166" s="27">
        <v>42986741</v>
      </c>
      <c r="G166" s="28">
        <f t="shared" si="29"/>
        <v>0.7464530978676113</v>
      </c>
      <c r="H166" s="29">
        <v>3119626</v>
      </c>
      <c r="I166" s="27">
        <v>5382906</v>
      </c>
      <c r="J166" s="30">
        <v>4245400</v>
      </c>
      <c r="K166" s="30">
        <v>12747932</v>
      </c>
      <c r="L166" s="29">
        <v>2547442</v>
      </c>
      <c r="M166" s="27">
        <v>1432155</v>
      </c>
      <c r="N166" s="30">
        <v>7618447</v>
      </c>
      <c r="O166" s="30">
        <v>11598044</v>
      </c>
      <c r="P166" s="29">
        <v>66084</v>
      </c>
      <c r="Q166" s="27">
        <v>8484725</v>
      </c>
      <c r="R166" s="30">
        <v>10089956</v>
      </c>
      <c r="S166" s="30">
        <v>18640765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48</v>
      </c>
      <c r="B167" s="24" t="s">
        <v>312</v>
      </c>
      <c r="C167" s="25" t="s">
        <v>313</v>
      </c>
      <c r="D167" s="26">
        <v>512244979</v>
      </c>
      <c r="E167" s="27">
        <v>549902434</v>
      </c>
      <c r="F167" s="27">
        <v>208408998</v>
      </c>
      <c r="G167" s="28">
        <f t="shared" si="29"/>
        <v>0.3789926814544705</v>
      </c>
      <c r="H167" s="29">
        <v>142620</v>
      </c>
      <c r="I167" s="27">
        <v>9268844</v>
      </c>
      <c r="J167" s="30">
        <v>20125215</v>
      </c>
      <c r="K167" s="30">
        <v>29536679</v>
      </c>
      <c r="L167" s="29">
        <v>31743633</v>
      </c>
      <c r="M167" s="27">
        <v>17748083</v>
      </c>
      <c r="N167" s="30">
        <v>36773030</v>
      </c>
      <c r="O167" s="30">
        <v>86264746</v>
      </c>
      <c r="P167" s="29">
        <v>24415561</v>
      </c>
      <c r="Q167" s="27">
        <v>50681044</v>
      </c>
      <c r="R167" s="30">
        <v>17510968</v>
      </c>
      <c r="S167" s="30">
        <v>92607573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53"/>
      <c r="B168" s="54" t="s">
        <v>314</v>
      </c>
      <c r="C168" s="55"/>
      <c r="D168" s="56">
        <f>SUM(D161:D167)</f>
        <v>1201177517</v>
      </c>
      <c r="E168" s="57">
        <f>SUM(E161:E167)</f>
        <v>1288075881</v>
      </c>
      <c r="F168" s="57">
        <f>SUM(F161:F167)</f>
        <v>589747830</v>
      </c>
      <c r="G168" s="58">
        <f t="shared" si="29"/>
        <v>0.457851776202927</v>
      </c>
      <c r="H168" s="59">
        <f aca="true" t="shared" si="33" ref="H168:W168">SUM(H161:H167)</f>
        <v>14734633</v>
      </c>
      <c r="I168" s="57">
        <f t="shared" si="33"/>
        <v>29289789</v>
      </c>
      <c r="J168" s="60">
        <f t="shared" si="33"/>
        <v>62117762</v>
      </c>
      <c r="K168" s="60">
        <f t="shared" si="33"/>
        <v>106142184</v>
      </c>
      <c r="L168" s="59">
        <f t="shared" si="33"/>
        <v>62202226</v>
      </c>
      <c r="M168" s="57">
        <f t="shared" si="33"/>
        <v>42065414</v>
      </c>
      <c r="N168" s="60">
        <f t="shared" si="33"/>
        <v>93140524</v>
      </c>
      <c r="O168" s="60">
        <f t="shared" si="33"/>
        <v>197408164</v>
      </c>
      <c r="P168" s="59">
        <f t="shared" si="33"/>
        <v>128348774</v>
      </c>
      <c r="Q168" s="57">
        <f t="shared" si="33"/>
        <v>83511014</v>
      </c>
      <c r="R168" s="60">
        <f t="shared" si="33"/>
        <v>74337694</v>
      </c>
      <c r="S168" s="60">
        <f t="shared" si="33"/>
        <v>286197482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29</v>
      </c>
      <c r="B169" s="24" t="s">
        <v>315</v>
      </c>
      <c r="C169" s="25" t="s">
        <v>316</v>
      </c>
      <c r="D169" s="26">
        <v>82112000</v>
      </c>
      <c r="E169" s="27">
        <v>64719000</v>
      </c>
      <c r="F169" s="27">
        <v>29292799</v>
      </c>
      <c r="G169" s="28">
        <f t="shared" si="29"/>
        <v>0.45261513620420585</v>
      </c>
      <c r="H169" s="29">
        <v>3296798</v>
      </c>
      <c r="I169" s="27">
        <v>1669422</v>
      </c>
      <c r="J169" s="30">
        <v>1592081</v>
      </c>
      <c r="K169" s="30">
        <v>6558301</v>
      </c>
      <c r="L169" s="29">
        <v>4024893</v>
      </c>
      <c r="M169" s="27">
        <v>2525066</v>
      </c>
      <c r="N169" s="30">
        <v>6350929</v>
      </c>
      <c r="O169" s="30">
        <v>12900888</v>
      </c>
      <c r="P169" s="29">
        <v>5115851</v>
      </c>
      <c r="Q169" s="27">
        <v>4717759</v>
      </c>
      <c r="R169" s="30">
        <v>0</v>
      </c>
      <c r="S169" s="30">
        <v>9833610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29</v>
      </c>
      <c r="B170" s="24" t="s">
        <v>317</v>
      </c>
      <c r="C170" s="25" t="s">
        <v>318</v>
      </c>
      <c r="D170" s="26">
        <v>375343940</v>
      </c>
      <c r="E170" s="27">
        <v>359370373</v>
      </c>
      <c r="F170" s="27">
        <v>151013700</v>
      </c>
      <c r="G170" s="28">
        <f t="shared" si="29"/>
        <v>0.4202174451370258</v>
      </c>
      <c r="H170" s="29">
        <v>1183</v>
      </c>
      <c r="I170" s="27">
        <v>4187284</v>
      </c>
      <c r="J170" s="30">
        <v>16538071</v>
      </c>
      <c r="K170" s="30">
        <v>20726538</v>
      </c>
      <c r="L170" s="29">
        <v>20124532</v>
      </c>
      <c r="M170" s="27">
        <v>18714227</v>
      </c>
      <c r="N170" s="30">
        <v>31262815</v>
      </c>
      <c r="O170" s="30">
        <v>70101574</v>
      </c>
      <c r="P170" s="29">
        <v>12295132</v>
      </c>
      <c r="Q170" s="27">
        <v>18350564</v>
      </c>
      <c r="R170" s="30">
        <v>29539892</v>
      </c>
      <c r="S170" s="30">
        <v>60185588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29</v>
      </c>
      <c r="B171" s="24" t="s">
        <v>319</v>
      </c>
      <c r="C171" s="25" t="s">
        <v>320</v>
      </c>
      <c r="D171" s="26">
        <v>61927000</v>
      </c>
      <c r="E171" s="27">
        <v>64667000</v>
      </c>
      <c r="F171" s="27">
        <v>30808085</v>
      </c>
      <c r="G171" s="28">
        <f t="shared" si="29"/>
        <v>0.47641122983902146</v>
      </c>
      <c r="H171" s="29">
        <v>3445035</v>
      </c>
      <c r="I171" s="27">
        <v>774400</v>
      </c>
      <c r="J171" s="30">
        <v>4709603</v>
      </c>
      <c r="K171" s="30">
        <v>8929038</v>
      </c>
      <c r="L171" s="29">
        <v>3205110</v>
      </c>
      <c r="M171" s="27">
        <v>955600</v>
      </c>
      <c r="N171" s="30">
        <v>5283249</v>
      </c>
      <c r="O171" s="30">
        <v>9443959</v>
      </c>
      <c r="P171" s="29">
        <v>695185</v>
      </c>
      <c r="Q171" s="27">
        <v>5828936</v>
      </c>
      <c r="R171" s="30">
        <v>5910967</v>
      </c>
      <c r="S171" s="30">
        <v>12435088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29</v>
      </c>
      <c r="B172" s="24" t="s">
        <v>321</v>
      </c>
      <c r="C172" s="25" t="s">
        <v>322</v>
      </c>
      <c r="D172" s="26">
        <v>39330000</v>
      </c>
      <c r="E172" s="27">
        <v>32364860</v>
      </c>
      <c r="F172" s="27">
        <v>17059471</v>
      </c>
      <c r="G172" s="28">
        <f t="shared" si="29"/>
        <v>0.5270985568916411</v>
      </c>
      <c r="H172" s="29">
        <v>704791</v>
      </c>
      <c r="I172" s="27">
        <v>1781540</v>
      </c>
      <c r="J172" s="30">
        <v>1716367</v>
      </c>
      <c r="K172" s="30">
        <v>4202698</v>
      </c>
      <c r="L172" s="29">
        <v>3118813</v>
      </c>
      <c r="M172" s="27">
        <v>569215</v>
      </c>
      <c r="N172" s="30">
        <v>3615007</v>
      </c>
      <c r="O172" s="30">
        <v>7303035</v>
      </c>
      <c r="P172" s="29">
        <v>0</v>
      </c>
      <c r="Q172" s="27">
        <v>2906942</v>
      </c>
      <c r="R172" s="30">
        <v>2646796</v>
      </c>
      <c r="S172" s="30">
        <v>5553738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48</v>
      </c>
      <c r="B173" s="24" t="s">
        <v>323</v>
      </c>
      <c r="C173" s="25" t="s">
        <v>324</v>
      </c>
      <c r="D173" s="26">
        <v>424486735</v>
      </c>
      <c r="E173" s="27">
        <v>452944320</v>
      </c>
      <c r="F173" s="27">
        <v>284483981</v>
      </c>
      <c r="G173" s="28">
        <f t="shared" si="29"/>
        <v>0.6280771574748967</v>
      </c>
      <c r="H173" s="29">
        <v>2860948</v>
      </c>
      <c r="I173" s="27">
        <v>21156620</v>
      </c>
      <c r="J173" s="30">
        <v>29329343</v>
      </c>
      <c r="K173" s="30">
        <v>53346911</v>
      </c>
      <c r="L173" s="29">
        <v>41245038</v>
      </c>
      <c r="M173" s="27">
        <v>41273890</v>
      </c>
      <c r="N173" s="30">
        <v>23541789</v>
      </c>
      <c r="O173" s="30">
        <v>106060717</v>
      </c>
      <c r="P173" s="29">
        <v>67606424</v>
      </c>
      <c r="Q173" s="27">
        <v>52015860</v>
      </c>
      <c r="R173" s="30">
        <v>5454069</v>
      </c>
      <c r="S173" s="30">
        <v>125076353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325</v>
      </c>
      <c r="C174" s="33"/>
      <c r="D174" s="34">
        <f>SUM(D169:D173)</f>
        <v>983199675</v>
      </c>
      <c r="E174" s="35">
        <f>SUM(E169:E173)</f>
        <v>974065553</v>
      </c>
      <c r="F174" s="35">
        <f>SUM(F169:F173)</f>
        <v>512658036</v>
      </c>
      <c r="G174" s="36">
        <f aca="true" t="shared" si="34" ref="G174:G182">IF($E174=0,0,$F174/$E174)</f>
        <v>0.5263075307622546</v>
      </c>
      <c r="H174" s="37">
        <f aca="true" t="shared" si="35" ref="H174:W174">SUM(H169:H173)</f>
        <v>10308755</v>
      </c>
      <c r="I174" s="35">
        <f t="shared" si="35"/>
        <v>29569266</v>
      </c>
      <c r="J174" s="38">
        <f t="shared" si="35"/>
        <v>53885465</v>
      </c>
      <c r="K174" s="38">
        <f t="shared" si="35"/>
        <v>93763486</v>
      </c>
      <c r="L174" s="37">
        <f t="shared" si="35"/>
        <v>71718386</v>
      </c>
      <c r="M174" s="35">
        <f t="shared" si="35"/>
        <v>64037998</v>
      </c>
      <c r="N174" s="38">
        <f t="shared" si="35"/>
        <v>70053789</v>
      </c>
      <c r="O174" s="38">
        <f t="shared" si="35"/>
        <v>205810173</v>
      </c>
      <c r="P174" s="37">
        <f t="shared" si="35"/>
        <v>85712592</v>
      </c>
      <c r="Q174" s="35">
        <f t="shared" si="35"/>
        <v>83820061</v>
      </c>
      <c r="R174" s="38">
        <f t="shared" si="35"/>
        <v>43551724</v>
      </c>
      <c r="S174" s="38">
        <f t="shared" si="35"/>
        <v>213084377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29</v>
      </c>
      <c r="B175" s="24" t="s">
        <v>326</v>
      </c>
      <c r="C175" s="25" t="s">
        <v>327</v>
      </c>
      <c r="D175" s="26">
        <v>91217725</v>
      </c>
      <c r="E175" s="27">
        <v>91217725</v>
      </c>
      <c r="F175" s="27">
        <v>29718909</v>
      </c>
      <c r="G175" s="28">
        <f t="shared" si="34"/>
        <v>0.3258019096617461</v>
      </c>
      <c r="H175" s="29">
        <v>2171205</v>
      </c>
      <c r="I175" s="27">
        <v>415512</v>
      </c>
      <c r="J175" s="30">
        <v>249510</v>
      </c>
      <c r="K175" s="30">
        <v>2836227</v>
      </c>
      <c r="L175" s="29">
        <v>10882308</v>
      </c>
      <c r="M175" s="27">
        <v>4606883</v>
      </c>
      <c r="N175" s="30">
        <v>3501814</v>
      </c>
      <c r="O175" s="30">
        <v>18991005</v>
      </c>
      <c r="P175" s="29">
        <v>783228</v>
      </c>
      <c r="Q175" s="27">
        <v>2969269</v>
      </c>
      <c r="R175" s="30">
        <v>4139180</v>
      </c>
      <c r="S175" s="30">
        <v>7891677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29</v>
      </c>
      <c r="B176" s="24" t="s">
        <v>328</v>
      </c>
      <c r="C176" s="25" t="s">
        <v>329</v>
      </c>
      <c r="D176" s="26">
        <v>10319900</v>
      </c>
      <c r="E176" s="27">
        <v>10319900</v>
      </c>
      <c r="F176" s="27">
        <v>9871717</v>
      </c>
      <c r="G176" s="28">
        <f t="shared" si="34"/>
        <v>0.9565709939049797</v>
      </c>
      <c r="H176" s="29">
        <v>1192002</v>
      </c>
      <c r="I176" s="27">
        <v>905524</v>
      </c>
      <c r="J176" s="30">
        <v>1243736</v>
      </c>
      <c r="K176" s="30">
        <v>3341262</v>
      </c>
      <c r="L176" s="29">
        <v>1003890</v>
      </c>
      <c r="M176" s="27">
        <v>184732</v>
      </c>
      <c r="N176" s="30">
        <v>1115776</v>
      </c>
      <c r="O176" s="30">
        <v>2304398</v>
      </c>
      <c r="P176" s="29">
        <v>1464071</v>
      </c>
      <c r="Q176" s="27">
        <v>0</v>
      </c>
      <c r="R176" s="30">
        <v>2761986</v>
      </c>
      <c r="S176" s="30">
        <v>4226057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29</v>
      </c>
      <c r="B177" s="24" t="s">
        <v>330</v>
      </c>
      <c r="C177" s="25" t="s">
        <v>331</v>
      </c>
      <c r="D177" s="26">
        <v>37967000</v>
      </c>
      <c r="E177" s="27">
        <v>47179900</v>
      </c>
      <c r="F177" s="27">
        <v>18269442</v>
      </c>
      <c r="G177" s="28">
        <f t="shared" si="34"/>
        <v>0.3872293497866676</v>
      </c>
      <c r="H177" s="29">
        <v>2574617</v>
      </c>
      <c r="I177" s="27">
        <v>2225612</v>
      </c>
      <c r="J177" s="30">
        <v>2795876</v>
      </c>
      <c r="K177" s="30">
        <v>7596105</v>
      </c>
      <c r="L177" s="29">
        <v>1234893</v>
      </c>
      <c r="M177" s="27">
        <v>3945439</v>
      </c>
      <c r="N177" s="30">
        <v>2574089</v>
      </c>
      <c r="O177" s="30">
        <v>7754421</v>
      </c>
      <c r="P177" s="29">
        <v>1838813</v>
      </c>
      <c r="Q177" s="27">
        <v>1080103</v>
      </c>
      <c r="R177" s="30">
        <v>0</v>
      </c>
      <c r="S177" s="30">
        <v>2918916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29</v>
      </c>
      <c r="B178" s="24" t="s">
        <v>332</v>
      </c>
      <c r="C178" s="25" t="s">
        <v>333</v>
      </c>
      <c r="D178" s="26">
        <v>88188827</v>
      </c>
      <c r="E178" s="27">
        <v>102525699</v>
      </c>
      <c r="F178" s="27">
        <v>45117651</v>
      </c>
      <c r="G178" s="28">
        <f t="shared" si="34"/>
        <v>0.44006187170691713</v>
      </c>
      <c r="H178" s="29">
        <v>0</v>
      </c>
      <c r="I178" s="27">
        <v>4760166</v>
      </c>
      <c r="J178" s="30">
        <v>9865108</v>
      </c>
      <c r="K178" s="30">
        <v>14625274</v>
      </c>
      <c r="L178" s="29">
        <v>4045666</v>
      </c>
      <c r="M178" s="27">
        <v>10146058</v>
      </c>
      <c r="N178" s="30">
        <v>5281816</v>
      </c>
      <c r="O178" s="30">
        <v>19473540</v>
      </c>
      <c r="P178" s="29">
        <v>1593818</v>
      </c>
      <c r="Q178" s="27">
        <v>9425019</v>
      </c>
      <c r="R178" s="30">
        <v>0</v>
      </c>
      <c r="S178" s="30">
        <v>11018837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29</v>
      </c>
      <c r="B179" s="24" t="s">
        <v>334</v>
      </c>
      <c r="C179" s="25" t="s">
        <v>335</v>
      </c>
      <c r="D179" s="26">
        <v>58148880</v>
      </c>
      <c r="E179" s="27">
        <v>82968515</v>
      </c>
      <c r="F179" s="27">
        <v>60293581</v>
      </c>
      <c r="G179" s="28">
        <f t="shared" si="34"/>
        <v>0.7267043528499938</v>
      </c>
      <c r="H179" s="29">
        <v>2311586</v>
      </c>
      <c r="I179" s="27">
        <v>9782531</v>
      </c>
      <c r="J179" s="30">
        <v>15750542</v>
      </c>
      <c r="K179" s="30">
        <v>27844659</v>
      </c>
      <c r="L179" s="29">
        <v>7967300</v>
      </c>
      <c r="M179" s="27">
        <v>6938478</v>
      </c>
      <c r="N179" s="30">
        <v>1796962</v>
      </c>
      <c r="O179" s="30">
        <v>16702740</v>
      </c>
      <c r="P179" s="29">
        <v>8652048</v>
      </c>
      <c r="Q179" s="27">
        <v>5279211</v>
      </c>
      <c r="R179" s="30">
        <v>1814923</v>
      </c>
      <c r="S179" s="30">
        <v>15746182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48</v>
      </c>
      <c r="B180" s="24" t="s">
        <v>336</v>
      </c>
      <c r="C180" s="25" t="s">
        <v>337</v>
      </c>
      <c r="D180" s="26">
        <v>306649875</v>
      </c>
      <c r="E180" s="27">
        <v>250238037</v>
      </c>
      <c r="F180" s="27">
        <v>155531181</v>
      </c>
      <c r="G180" s="28">
        <f t="shared" si="34"/>
        <v>0.6215329326612324</v>
      </c>
      <c r="H180" s="29">
        <v>91558</v>
      </c>
      <c r="I180" s="27">
        <v>9040020</v>
      </c>
      <c r="J180" s="30">
        <v>21023591</v>
      </c>
      <c r="K180" s="30">
        <v>30155169</v>
      </c>
      <c r="L180" s="29">
        <v>28827300</v>
      </c>
      <c r="M180" s="27">
        <v>11221935</v>
      </c>
      <c r="N180" s="30">
        <v>40728875</v>
      </c>
      <c r="O180" s="30">
        <v>80778110</v>
      </c>
      <c r="P180" s="29">
        <v>6209407</v>
      </c>
      <c r="Q180" s="27">
        <v>3983855</v>
      </c>
      <c r="R180" s="30">
        <v>34404640</v>
      </c>
      <c r="S180" s="30">
        <v>44597902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338</v>
      </c>
      <c r="C181" s="55"/>
      <c r="D181" s="56">
        <f>SUM(D175:D180)</f>
        <v>592492207</v>
      </c>
      <c r="E181" s="57">
        <f>SUM(E175:E180)</f>
        <v>584449776</v>
      </c>
      <c r="F181" s="57">
        <f>SUM(F175:F180)</f>
        <v>318802481</v>
      </c>
      <c r="G181" s="58">
        <f t="shared" si="34"/>
        <v>0.5454745541728123</v>
      </c>
      <c r="H181" s="59">
        <f aca="true" t="shared" si="36" ref="H181:W181">SUM(H175:H180)</f>
        <v>8340968</v>
      </c>
      <c r="I181" s="57">
        <f t="shared" si="36"/>
        <v>27129365</v>
      </c>
      <c r="J181" s="60">
        <f t="shared" si="36"/>
        <v>50928363</v>
      </c>
      <c r="K181" s="60">
        <f t="shared" si="36"/>
        <v>86398696</v>
      </c>
      <c r="L181" s="59">
        <f t="shared" si="36"/>
        <v>53961357</v>
      </c>
      <c r="M181" s="57">
        <f t="shared" si="36"/>
        <v>37043525</v>
      </c>
      <c r="N181" s="60">
        <f t="shared" si="36"/>
        <v>54999332</v>
      </c>
      <c r="O181" s="60">
        <f t="shared" si="36"/>
        <v>146004214</v>
      </c>
      <c r="P181" s="59">
        <f t="shared" si="36"/>
        <v>20541385</v>
      </c>
      <c r="Q181" s="57">
        <f t="shared" si="36"/>
        <v>22737457</v>
      </c>
      <c r="R181" s="60">
        <f t="shared" si="36"/>
        <v>43120729</v>
      </c>
      <c r="S181" s="60">
        <f t="shared" si="36"/>
        <v>86399571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339</v>
      </c>
      <c r="C182" s="41"/>
      <c r="D182" s="42">
        <f>SUM(D110,D112:D118,D120:D127,D129:D134,D136:D140,D142:D145,D147:D152,D154:D159,D161:D167,D169:D173,D175:D180)</f>
        <v>13943250451</v>
      </c>
      <c r="E182" s="43">
        <f>SUM(E110,E112:E118,E120:E127,E129:E134,E136:E140,E142:E145,E147:E152,E154:E159,E161:E167,E169:E173,E175:E180)</f>
        <v>14135070321</v>
      </c>
      <c r="F182" s="43">
        <f>SUM(F110,F112:F118,F120:F127,F129:F134,F136:F140,F142:F145,F147:F152,F154:F159,F161:F167,F169:F173,F175:F180)</f>
        <v>7419282726</v>
      </c>
      <c r="G182" s="44">
        <f t="shared" si="34"/>
        <v>0.5248847411093117</v>
      </c>
      <c r="H182" s="45">
        <f aca="true" t="shared" si="37" ref="H182:W182">SUM(H110,H112:H118,H120:H127,H129:H134,H136:H140,H142:H145,H147:H152,H154:H159,H161:H167,H169:H173,H175:H180)</f>
        <v>455615186</v>
      </c>
      <c r="I182" s="43">
        <f t="shared" si="37"/>
        <v>696584116</v>
      </c>
      <c r="J182" s="46">
        <f t="shared" si="37"/>
        <v>885237633</v>
      </c>
      <c r="K182" s="46">
        <f t="shared" si="37"/>
        <v>2037436935</v>
      </c>
      <c r="L182" s="45">
        <f t="shared" si="37"/>
        <v>815539845</v>
      </c>
      <c r="M182" s="43">
        <f t="shared" si="37"/>
        <v>841414925</v>
      </c>
      <c r="N182" s="46">
        <f t="shared" si="37"/>
        <v>1274116841</v>
      </c>
      <c r="O182" s="46">
        <f t="shared" si="37"/>
        <v>2931071611</v>
      </c>
      <c r="P182" s="45">
        <f t="shared" si="37"/>
        <v>697643194</v>
      </c>
      <c r="Q182" s="43">
        <f t="shared" si="37"/>
        <v>813925946</v>
      </c>
      <c r="R182" s="46">
        <f t="shared" si="37"/>
        <v>939205040</v>
      </c>
      <c r="S182" s="46">
        <f t="shared" si="37"/>
        <v>2450774180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340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29</v>
      </c>
      <c r="B185" s="24" t="s">
        <v>341</v>
      </c>
      <c r="C185" s="25" t="s">
        <v>342</v>
      </c>
      <c r="D185" s="26">
        <v>135857736</v>
      </c>
      <c r="E185" s="27">
        <v>139235979</v>
      </c>
      <c r="F185" s="27">
        <v>108015061</v>
      </c>
      <c r="G185" s="28">
        <f aca="true" t="shared" si="38" ref="G185:G220">IF($E185=0,0,$F185/$E185)</f>
        <v>0.7757697527303629</v>
      </c>
      <c r="H185" s="29">
        <v>7078862</v>
      </c>
      <c r="I185" s="27">
        <v>2710627</v>
      </c>
      <c r="J185" s="30">
        <v>18031294</v>
      </c>
      <c r="K185" s="30">
        <v>27820783</v>
      </c>
      <c r="L185" s="29">
        <v>5521896</v>
      </c>
      <c r="M185" s="27">
        <v>16259538</v>
      </c>
      <c r="N185" s="30">
        <v>24289789</v>
      </c>
      <c r="O185" s="30">
        <v>46071223</v>
      </c>
      <c r="P185" s="29">
        <v>4448130</v>
      </c>
      <c r="Q185" s="27">
        <v>595476</v>
      </c>
      <c r="R185" s="30">
        <v>29079449</v>
      </c>
      <c r="S185" s="30">
        <v>34123055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29</v>
      </c>
      <c r="B186" s="24" t="s">
        <v>343</v>
      </c>
      <c r="C186" s="25" t="s">
        <v>344</v>
      </c>
      <c r="D186" s="26">
        <v>169050607</v>
      </c>
      <c r="E186" s="27">
        <v>227668176</v>
      </c>
      <c r="F186" s="27">
        <v>114344256</v>
      </c>
      <c r="G186" s="28">
        <f t="shared" si="38"/>
        <v>0.5022408401954255</v>
      </c>
      <c r="H186" s="29">
        <v>6933750</v>
      </c>
      <c r="I186" s="27">
        <v>19489982</v>
      </c>
      <c r="J186" s="30">
        <v>10228246</v>
      </c>
      <c r="K186" s="30">
        <v>36651978</v>
      </c>
      <c r="L186" s="29">
        <v>14116529</v>
      </c>
      <c r="M186" s="27">
        <v>11907129</v>
      </c>
      <c r="N186" s="30">
        <v>13135364</v>
      </c>
      <c r="O186" s="30">
        <v>39159022</v>
      </c>
      <c r="P186" s="29">
        <v>7459535</v>
      </c>
      <c r="Q186" s="27">
        <v>17122802</v>
      </c>
      <c r="R186" s="30">
        <v>13950919</v>
      </c>
      <c r="S186" s="30">
        <v>38533256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29</v>
      </c>
      <c r="B187" s="24" t="s">
        <v>345</v>
      </c>
      <c r="C187" s="25" t="s">
        <v>346</v>
      </c>
      <c r="D187" s="26">
        <v>144684479</v>
      </c>
      <c r="E187" s="27">
        <v>200256351</v>
      </c>
      <c r="F187" s="27">
        <v>90727932</v>
      </c>
      <c r="G187" s="28">
        <f t="shared" si="38"/>
        <v>0.4530589494262781</v>
      </c>
      <c r="H187" s="29">
        <v>4043274</v>
      </c>
      <c r="I187" s="27">
        <v>5165081</v>
      </c>
      <c r="J187" s="30">
        <v>8872921</v>
      </c>
      <c r="K187" s="30">
        <v>18081276</v>
      </c>
      <c r="L187" s="29">
        <v>10551184</v>
      </c>
      <c r="M187" s="27">
        <v>19177050</v>
      </c>
      <c r="N187" s="30">
        <v>16439847</v>
      </c>
      <c r="O187" s="30">
        <v>46168081</v>
      </c>
      <c r="P187" s="29">
        <v>6984077</v>
      </c>
      <c r="Q187" s="27">
        <v>12184057</v>
      </c>
      <c r="R187" s="30">
        <v>7310441</v>
      </c>
      <c r="S187" s="30">
        <v>26478575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29</v>
      </c>
      <c r="B188" s="24" t="s">
        <v>347</v>
      </c>
      <c r="C188" s="25" t="s">
        <v>348</v>
      </c>
      <c r="D188" s="26">
        <v>53792000</v>
      </c>
      <c r="E188" s="27">
        <v>50792000</v>
      </c>
      <c r="F188" s="27">
        <v>35731058</v>
      </c>
      <c r="G188" s="28">
        <f t="shared" si="38"/>
        <v>0.7034780674121909</v>
      </c>
      <c r="H188" s="29">
        <v>11156396</v>
      </c>
      <c r="I188" s="27">
        <v>12280</v>
      </c>
      <c r="J188" s="30">
        <v>1508678</v>
      </c>
      <c r="K188" s="30">
        <v>12677354</v>
      </c>
      <c r="L188" s="29">
        <v>7463945</v>
      </c>
      <c r="M188" s="27">
        <v>2142557</v>
      </c>
      <c r="N188" s="30">
        <v>9011086</v>
      </c>
      <c r="O188" s="30">
        <v>18617588</v>
      </c>
      <c r="P188" s="29">
        <v>2745130</v>
      </c>
      <c r="Q188" s="27">
        <v>22572</v>
      </c>
      <c r="R188" s="30">
        <v>1668414</v>
      </c>
      <c r="S188" s="30">
        <v>4436116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29</v>
      </c>
      <c r="B189" s="24" t="s">
        <v>349</v>
      </c>
      <c r="C189" s="25" t="s">
        <v>350</v>
      </c>
      <c r="D189" s="26">
        <v>64861694</v>
      </c>
      <c r="E189" s="27">
        <v>82525996</v>
      </c>
      <c r="F189" s="27">
        <v>31155987</v>
      </c>
      <c r="G189" s="28">
        <f t="shared" si="38"/>
        <v>0.37752936662527525</v>
      </c>
      <c r="H189" s="29">
        <v>7853839</v>
      </c>
      <c r="I189" s="27">
        <v>2370843</v>
      </c>
      <c r="J189" s="30">
        <v>2182186</v>
      </c>
      <c r="K189" s="30">
        <v>12406868</v>
      </c>
      <c r="L189" s="29">
        <v>0</v>
      </c>
      <c r="M189" s="27">
        <v>9481708</v>
      </c>
      <c r="N189" s="30">
        <v>6483014</v>
      </c>
      <c r="O189" s="30">
        <v>15964722</v>
      </c>
      <c r="P189" s="29">
        <v>1076187</v>
      </c>
      <c r="Q189" s="27">
        <v>0</v>
      </c>
      <c r="R189" s="30">
        <v>1708210</v>
      </c>
      <c r="S189" s="30">
        <v>2784397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48</v>
      </c>
      <c r="B190" s="24" t="s">
        <v>351</v>
      </c>
      <c r="C190" s="25" t="s">
        <v>352</v>
      </c>
      <c r="D190" s="26">
        <v>528255719</v>
      </c>
      <c r="E190" s="27">
        <v>528255719</v>
      </c>
      <c r="F190" s="27">
        <v>101530951</v>
      </c>
      <c r="G190" s="28">
        <f t="shared" si="38"/>
        <v>0.19220038202747786</v>
      </c>
      <c r="H190" s="29">
        <v>3206522</v>
      </c>
      <c r="I190" s="27">
        <v>7533143</v>
      </c>
      <c r="J190" s="30">
        <v>9492919</v>
      </c>
      <c r="K190" s="30">
        <v>20232584</v>
      </c>
      <c r="L190" s="29">
        <v>0</v>
      </c>
      <c r="M190" s="27">
        <v>15550231</v>
      </c>
      <c r="N190" s="30">
        <v>23768375</v>
      </c>
      <c r="O190" s="30">
        <v>39318606</v>
      </c>
      <c r="P190" s="29">
        <v>4695778</v>
      </c>
      <c r="Q190" s="27">
        <v>24519025</v>
      </c>
      <c r="R190" s="30">
        <v>12764958</v>
      </c>
      <c r="S190" s="30">
        <v>41979761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353</v>
      </c>
      <c r="C191" s="33"/>
      <c r="D191" s="34">
        <f>SUM(D185:D190)</f>
        <v>1096502235</v>
      </c>
      <c r="E191" s="35">
        <f>SUM(E185:E190)</f>
        <v>1228734221</v>
      </c>
      <c r="F191" s="35">
        <f>SUM(F185:F190)</f>
        <v>481505245</v>
      </c>
      <c r="G191" s="36">
        <f t="shared" si="38"/>
        <v>0.39187094879487366</v>
      </c>
      <c r="H191" s="37">
        <f aca="true" t="shared" si="39" ref="H191:W191">SUM(H185:H190)</f>
        <v>40272643</v>
      </c>
      <c r="I191" s="35">
        <f t="shared" si="39"/>
        <v>37281956</v>
      </c>
      <c r="J191" s="38">
        <f t="shared" si="39"/>
        <v>50316244</v>
      </c>
      <c r="K191" s="38">
        <f t="shared" si="39"/>
        <v>127870843</v>
      </c>
      <c r="L191" s="37">
        <f t="shared" si="39"/>
        <v>37653554</v>
      </c>
      <c r="M191" s="35">
        <f t="shared" si="39"/>
        <v>74518213</v>
      </c>
      <c r="N191" s="38">
        <f t="shared" si="39"/>
        <v>93127475</v>
      </c>
      <c r="O191" s="38">
        <f t="shared" si="39"/>
        <v>205299242</v>
      </c>
      <c r="P191" s="37">
        <f t="shared" si="39"/>
        <v>27408837</v>
      </c>
      <c r="Q191" s="35">
        <f t="shared" si="39"/>
        <v>54443932</v>
      </c>
      <c r="R191" s="38">
        <f t="shared" si="39"/>
        <v>66482391</v>
      </c>
      <c r="S191" s="38">
        <f t="shared" si="39"/>
        <v>148335160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29</v>
      </c>
      <c r="B192" s="24" t="s">
        <v>354</v>
      </c>
      <c r="C192" s="25" t="s">
        <v>355</v>
      </c>
      <c r="D192" s="26">
        <v>29293000</v>
      </c>
      <c r="E192" s="27">
        <v>29293000</v>
      </c>
      <c r="F192" s="27">
        <v>11291657</v>
      </c>
      <c r="G192" s="28">
        <f t="shared" si="38"/>
        <v>0.38547287747926123</v>
      </c>
      <c r="H192" s="29">
        <v>230834</v>
      </c>
      <c r="I192" s="27">
        <v>1979161</v>
      </c>
      <c r="J192" s="30">
        <v>1070123</v>
      </c>
      <c r="K192" s="30">
        <v>3280118</v>
      </c>
      <c r="L192" s="29">
        <v>570176</v>
      </c>
      <c r="M192" s="27">
        <v>2993243</v>
      </c>
      <c r="N192" s="30">
        <v>1633181</v>
      </c>
      <c r="O192" s="30">
        <v>5196600</v>
      </c>
      <c r="P192" s="29">
        <v>1743285</v>
      </c>
      <c r="Q192" s="27">
        <v>534554</v>
      </c>
      <c r="R192" s="30">
        <v>537100</v>
      </c>
      <c r="S192" s="30">
        <v>2814939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29</v>
      </c>
      <c r="B193" s="24" t="s">
        <v>356</v>
      </c>
      <c r="C193" s="25" t="s">
        <v>357</v>
      </c>
      <c r="D193" s="26">
        <v>32076797</v>
      </c>
      <c r="E193" s="27">
        <v>45334971</v>
      </c>
      <c r="F193" s="27">
        <v>15675245</v>
      </c>
      <c r="G193" s="28">
        <f t="shared" si="38"/>
        <v>0.34576497247566346</v>
      </c>
      <c r="H193" s="29">
        <v>4858016</v>
      </c>
      <c r="I193" s="27">
        <v>1232370</v>
      </c>
      <c r="J193" s="30">
        <v>635081</v>
      </c>
      <c r="K193" s="30">
        <v>6725467</v>
      </c>
      <c r="L193" s="29">
        <v>3415930</v>
      </c>
      <c r="M193" s="27">
        <v>2073535</v>
      </c>
      <c r="N193" s="30">
        <v>1704442</v>
      </c>
      <c r="O193" s="30">
        <v>7193907</v>
      </c>
      <c r="P193" s="29">
        <v>676548</v>
      </c>
      <c r="Q193" s="27">
        <v>334404</v>
      </c>
      <c r="R193" s="30">
        <v>744919</v>
      </c>
      <c r="S193" s="30">
        <v>1755871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29</v>
      </c>
      <c r="B194" s="24" t="s">
        <v>358</v>
      </c>
      <c r="C194" s="25" t="s">
        <v>359</v>
      </c>
      <c r="D194" s="26">
        <v>312420000</v>
      </c>
      <c r="E194" s="27">
        <v>312330424</v>
      </c>
      <c r="F194" s="27">
        <v>163856545</v>
      </c>
      <c r="G194" s="28">
        <f t="shared" si="38"/>
        <v>0.5246256285298675</v>
      </c>
      <c r="H194" s="29">
        <v>16700712</v>
      </c>
      <c r="I194" s="27">
        <v>19257804</v>
      </c>
      <c r="J194" s="30">
        <v>7663470</v>
      </c>
      <c r="K194" s="30">
        <v>43621986</v>
      </c>
      <c r="L194" s="29">
        <v>25155640</v>
      </c>
      <c r="M194" s="27">
        <v>13194660</v>
      </c>
      <c r="N194" s="30">
        <v>35230576</v>
      </c>
      <c r="O194" s="30">
        <v>73580876</v>
      </c>
      <c r="P194" s="29">
        <v>16779285</v>
      </c>
      <c r="Q194" s="27">
        <v>17491012</v>
      </c>
      <c r="R194" s="30">
        <v>12383386</v>
      </c>
      <c r="S194" s="30">
        <v>46653683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29</v>
      </c>
      <c r="B195" s="24" t="s">
        <v>360</v>
      </c>
      <c r="C195" s="25" t="s">
        <v>361</v>
      </c>
      <c r="D195" s="26">
        <v>163938000</v>
      </c>
      <c r="E195" s="27">
        <v>168290000</v>
      </c>
      <c r="F195" s="27">
        <v>104843336</v>
      </c>
      <c r="G195" s="28">
        <f t="shared" si="38"/>
        <v>0.6229920732069641</v>
      </c>
      <c r="H195" s="29">
        <v>3994688</v>
      </c>
      <c r="I195" s="27">
        <v>5392021</v>
      </c>
      <c r="J195" s="30">
        <v>16601780</v>
      </c>
      <c r="K195" s="30">
        <v>25988489</v>
      </c>
      <c r="L195" s="29">
        <v>17749764</v>
      </c>
      <c r="M195" s="27">
        <v>17749764</v>
      </c>
      <c r="N195" s="30">
        <v>33684685</v>
      </c>
      <c r="O195" s="30">
        <v>69184213</v>
      </c>
      <c r="P195" s="29">
        <v>4298282</v>
      </c>
      <c r="Q195" s="27">
        <v>5372352</v>
      </c>
      <c r="R195" s="30">
        <v>0</v>
      </c>
      <c r="S195" s="30">
        <v>9670634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48</v>
      </c>
      <c r="B196" s="24" t="s">
        <v>362</v>
      </c>
      <c r="C196" s="25" t="s">
        <v>363</v>
      </c>
      <c r="D196" s="26">
        <v>839573993</v>
      </c>
      <c r="E196" s="27">
        <v>839573993</v>
      </c>
      <c r="F196" s="27">
        <v>142176605</v>
      </c>
      <c r="G196" s="28">
        <f t="shared" si="38"/>
        <v>0.16934374597761034</v>
      </c>
      <c r="H196" s="29">
        <v>0</v>
      </c>
      <c r="I196" s="27">
        <v>16061692</v>
      </c>
      <c r="J196" s="30">
        <v>13253422</v>
      </c>
      <c r="K196" s="30">
        <v>29315114</v>
      </c>
      <c r="L196" s="29">
        <v>22165964</v>
      </c>
      <c r="M196" s="27">
        <v>21026343</v>
      </c>
      <c r="N196" s="30">
        <v>0</v>
      </c>
      <c r="O196" s="30">
        <v>43192307</v>
      </c>
      <c r="P196" s="29">
        <v>12942621</v>
      </c>
      <c r="Q196" s="27">
        <v>56726563</v>
      </c>
      <c r="R196" s="30">
        <v>0</v>
      </c>
      <c r="S196" s="30">
        <v>69669184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364</v>
      </c>
      <c r="C197" s="33"/>
      <c r="D197" s="34">
        <f>SUM(D192:D196)</f>
        <v>1377301790</v>
      </c>
      <c r="E197" s="35">
        <f>SUM(E192:E196)</f>
        <v>1394822388</v>
      </c>
      <c r="F197" s="35">
        <f>SUM(F192:F196)</f>
        <v>437843388</v>
      </c>
      <c r="G197" s="36">
        <f t="shared" si="38"/>
        <v>0.3139061946287028</v>
      </c>
      <c r="H197" s="37">
        <f aca="true" t="shared" si="40" ref="H197:W197">SUM(H192:H196)</f>
        <v>25784250</v>
      </c>
      <c r="I197" s="35">
        <f t="shared" si="40"/>
        <v>43923048</v>
      </c>
      <c r="J197" s="38">
        <f t="shared" si="40"/>
        <v>39223876</v>
      </c>
      <c r="K197" s="38">
        <f t="shared" si="40"/>
        <v>108931174</v>
      </c>
      <c r="L197" s="37">
        <f t="shared" si="40"/>
        <v>69057474</v>
      </c>
      <c r="M197" s="35">
        <f t="shared" si="40"/>
        <v>57037545</v>
      </c>
      <c r="N197" s="38">
        <f t="shared" si="40"/>
        <v>72252884</v>
      </c>
      <c r="O197" s="38">
        <f t="shared" si="40"/>
        <v>198347903</v>
      </c>
      <c r="P197" s="37">
        <f t="shared" si="40"/>
        <v>36440021</v>
      </c>
      <c r="Q197" s="35">
        <f t="shared" si="40"/>
        <v>80458885</v>
      </c>
      <c r="R197" s="38">
        <f t="shared" si="40"/>
        <v>13665405</v>
      </c>
      <c r="S197" s="38">
        <f t="shared" si="40"/>
        <v>130564311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29</v>
      </c>
      <c r="B198" s="24" t="s">
        <v>365</v>
      </c>
      <c r="C198" s="25" t="s">
        <v>366</v>
      </c>
      <c r="D198" s="26">
        <v>56711558</v>
      </c>
      <c r="E198" s="27">
        <v>56711558</v>
      </c>
      <c r="F198" s="27">
        <v>45456317</v>
      </c>
      <c r="G198" s="28">
        <f t="shared" si="38"/>
        <v>0.8015353237165518</v>
      </c>
      <c r="H198" s="29">
        <v>474315</v>
      </c>
      <c r="I198" s="27">
        <v>1509581</v>
      </c>
      <c r="J198" s="30">
        <v>6520576</v>
      </c>
      <c r="K198" s="30">
        <v>8504472</v>
      </c>
      <c r="L198" s="29">
        <v>7353765</v>
      </c>
      <c r="M198" s="27">
        <v>10458198</v>
      </c>
      <c r="N198" s="30">
        <v>10290535</v>
      </c>
      <c r="O198" s="30">
        <v>28102498</v>
      </c>
      <c r="P198" s="29">
        <v>1407144</v>
      </c>
      <c r="Q198" s="27">
        <v>2956884</v>
      </c>
      <c r="R198" s="30">
        <v>4485319</v>
      </c>
      <c r="S198" s="30">
        <v>8849347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29</v>
      </c>
      <c r="B199" s="24" t="s">
        <v>367</v>
      </c>
      <c r="C199" s="25" t="s">
        <v>368</v>
      </c>
      <c r="D199" s="26">
        <v>66912981</v>
      </c>
      <c r="E199" s="27">
        <v>66912981</v>
      </c>
      <c r="F199" s="27">
        <v>33251584</v>
      </c>
      <c r="G199" s="28">
        <f t="shared" si="38"/>
        <v>0.496937716763807</v>
      </c>
      <c r="H199" s="29">
        <v>1418289</v>
      </c>
      <c r="I199" s="27">
        <v>447003</v>
      </c>
      <c r="J199" s="30">
        <v>6446869</v>
      </c>
      <c r="K199" s="30">
        <v>8312161</v>
      </c>
      <c r="L199" s="29">
        <v>4820218</v>
      </c>
      <c r="M199" s="27">
        <v>3235422</v>
      </c>
      <c r="N199" s="30">
        <v>256399</v>
      </c>
      <c r="O199" s="30">
        <v>8312039</v>
      </c>
      <c r="P199" s="29">
        <v>0</v>
      </c>
      <c r="Q199" s="27">
        <v>3745718</v>
      </c>
      <c r="R199" s="30">
        <v>12881666</v>
      </c>
      <c r="S199" s="30">
        <v>16627384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29</v>
      </c>
      <c r="B200" s="24" t="s">
        <v>369</v>
      </c>
      <c r="C200" s="25" t="s">
        <v>370</v>
      </c>
      <c r="D200" s="26">
        <v>49277000</v>
      </c>
      <c r="E200" s="27">
        <v>51291447</v>
      </c>
      <c r="F200" s="27">
        <v>24356059</v>
      </c>
      <c r="G200" s="28">
        <f t="shared" si="38"/>
        <v>0.47485614901837336</v>
      </c>
      <c r="H200" s="29">
        <v>0</v>
      </c>
      <c r="I200" s="27">
        <v>140400</v>
      </c>
      <c r="J200" s="30">
        <v>2279372</v>
      </c>
      <c r="K200" s="30">
        <v>2419772</v>
      </c>
      <c r="L200" s="29">
        <v>4242882</v>
      </c>
      <c r="M200" s="27">
        <v>6099975</v>
      </c>
      <c r="N200" s="30">
        <v>1946456</v>
      </c>
      <c r="O200" s="30">
        <v>12289313</v>
      </c>
      <c r="P200" s="29">
        <v>198000</v>
      </c>
      <c r="Q200" s="27">
        <v>6137070</v>
      </c>
      <c r="R200" s="30">
        <v>3311904</v>
      </c>
      <c r="S200" s="30">
        <v>9646974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29</v>
      </c>
      <c r="B201" s="24" t="s">
        <v>371</v>
      </c>
      <c r="C201" s="25" t="s">
        <v>372</v>
      </c>
      <c r="D201" s="26">
        <v>580121000</v>
      </c>
      <c r="E201" s="27">
        <v>626285336</v>
      </c>
      <c r="F201" s="27">
        <v>318950448</v>
      </c>
      <c r="G201" s="28">
        <f t="shared" si="38"/>
        <v>0.50927337695162</v>
      </c>
      <c r="H201" s="29">
        <v>5366150</v>
      </c>
      <c r="I201" s="27">
        <v>15024353</v>
      </c>
      <c r="J201" s="30">
        <v>29542280</v>
      </c>
      <c r="K201" s="30">
        <v>49932783</v>
      </c>
      <c r="L201" s="29">
        <v>28880472</v>
      </c>
      <c r="M201" s="27">
        <v>31444519</v>
      </c>
      <c r="N201" s="30">
        <v>49119021</v>
      </c>
      <c r="O201" s="30">
        <v>109444012</v>
      </c>
      <c r="P201" s="29">
        <v>41168057</v>
      </c>
      <c r="Q201" s="27">
        <v>59394644</v>
      </c>
      <c r="R201" s="30">
        <v>59010952</v>
      </c>
      <c r="S201" s="30">
        <v>159573653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29</v>
      </c>
      <c r="B202" s="24" t="s">
        <v>373</v>
      </c>
      <c r="C202" s="25" t="s">
        <v>374</v>
      </c>
      <c r="D202" s="26">
        <v>129612150</v>
      </c>
      <c r="E202" s="27">
        <v>129612150</v>
      </c>
      <c r="F202" s="27">
        <v>35459746</v>
      </c>
      <c r="G202" s="28">
        <f t="shared" si="38"/>
        <v>0.27358350278118215</v>
      </c>
      <c r="H202" s="29">
        <v>0</v>
      </c>
      <c r="I202" s="27">
        <v>2524054</v>
      </c>
      <c r="J202" s="30">
        <v>2779665</v>
      </c>
      <c r="K202" s="30">
        <v>5303719</v>
      </c>
      <c r="L202" s="29">
        <v>7662955</v>
      </c>
      <c r="M202" s="27">
        <v>3849991</v>
      </c>
      <c r="N202" s="30">
        <v>1419639</v>
      </c>
      <c r="O202" s="30">
        <v>12932585</v>
      </c>
      <c r="P202" s="29">
        <v>6542180</v>
      </c>
      <c r="Q202" s="27">
        <v>5081366</v>
      </c>
      <c r="R202" s="30">
        <v>5599896</v>
      </c>
      <c r="S202" s="30">
        <v>17223442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48</v>
      </c>
      <c r="B203" s="24" t="s">
        <v>375</v>
      </c>
      <c r="C203" s="25" t="s">
        <v>376</v>
      </c>
      <c r="D203" s="26">
        <v>301632000</v>
      </c>
      <c r="E203" s="27">
        <v>332466616</v>
      </c>
      <c r="F203" s="27">
        <v>223473844</v>
      </c>
      <c r="G203" s="28">
        <f t="shared" si="38"/>
        <v>0.6721692742828651</v>
      </c>
      <c r="H203" s="29">
        <v>0</v>
      </c>
      <c r="I203" s="27">
        <v>14349627</v>
      </c>
      <c r="J203" s="30">
        <v>20035336</v>
      </c>
      <c r="K203" s="30">
        <v>34384963</v>
      </c>
      <c r="L203" s="29">
        <v>0</v>
      </c>
      <c r="M203" s="27">
        <v>29309515</v>
      </c>
      <c r="N203" s="30">
        <v>42265323</v>
      </c>
      <c r="O203" s="30">
        <v>71574838</v>
      </c>
      <c r="P203" s="29">
        <v>3241838</v>
      </c>
      <c r="Q203" s="27">
        <v>74622507</v>
      </c>
      <c r="R203" s="30">
        <v>39649698</v>
      </c>
      <c r="S203" s="30">
        <v>117514043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377</v>
      </c>
      <c r="C204" s="33"/>
      <c r="D204" s="34">
        <f>SUM(D198:D203)</f>
        <v>1184266689</v>
      </c>
      <c r="E204" s="35">
        <f>SUM(E198:E203)</f>
        <v>1263280088</v>
      </c>
      <c r="F204" s="35">
        <f>SUM(F198:F203)</f>
        <v>680947998</v>
      </c>
      <c r="G204" s="36">
        <f t="shared" si="38"/>
        <v>0.5390316878009717</v>
      </c>
      <c r="H204" s="37">
        <f aca="true" t="shared" si="41" ref="H204:W204">SUM(H198:H203)</f>
        <v>7258754</v>
      </c>
      <c r="I204" s="35">
        <f t="shared" si="41"/>
        <v>33995018</v>
      </c>
      <c r="J204" s="38">
        <f t="shared" si="41"/>
        <v>67604098</v>
      </c>
      <c r="K204" s="38">
        <f t="shared" si="41"/>
        <v>108857870</v>
      </c>
      <c r="L204" s="37">
        <f t="shared" si="41"/>
        <v>52960292</v>
      </c>
      <c r="M204" s="35">
        <f t="shared" si="41"/>
        <v>84397620</v>
      </c>
      <c r="N204" s="38">
        <f t="shared" si="41"/>
        <v>105297373</v>
      </c>
      <c r="O204" s="38">
        <f t="shared" si="41"/>
        <v>242655285</v>
      </c>
      <c r="P204" s="37">
        <f t="shared" si="41"/>
        <v>52557219</v>
      </c>
      <c r="Q204" s="35">
        <f t="shared" si="41"/>
        <v>151938189</v>
      </c>
      <c r="R204" s="38">
        <f t="shared" si="41"/>
        <v>124939435</v>
      </c>
      <c r="S204" s="38">
        <f t="shared" si="41"/>
        <v>329434843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29</v>
      </c>
      <c r="B205" s="24" t="s">
        <v>378</v>
      </c>
      <c r="C205" s="25" t="s">
        <v>379</v>
      </c>
      <c r="D205" s="26">
        <v>59838059</v>
      </c>
      <c r="E205" s="27">
        <v>5962800</v>
      </c>
      <c r="F205" s="27">
        <v>0</v>
      </c>
      <c r="G205" s="28">
        <f t="shared" si="38"/>
        <v>0</v>
      </c>
      <c r="H205" s="29">
        <v>0</v>
      </c>
      <c r="I205" s="27">
        <v>0</v>
      </c>
      <c r="J205" s="30">
        <v>0</v>
      </c>
      <c r="K205" s="30">
        <v>0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29</v>
      </c>
      <c r="B206" s="24" t="s">
        <v>380</v>
      </c>
      <c r="C206" s="25" t="s">
        <v>381</v>
      </c>
      <c r="D206" s="26">
        <v>75903840</v>
      </c>
      <c r="E206" s="27">
        <v>75903840</v>
      </c>
      <c r="F206" s="27">
        <v>27688152</v>
      </c>
      <c r="G206" s="28">
        <f t="shared" si="38"/>
        <v>0.3647793313223679</v>
      </c>
      <c r="H206" s="29">
        <v>2013000</v>
      </c>
      <c r="I206" s="27">
        <v>8906310</v>
      </c>
      <c r="J206" s="30">
        <v>7906520</v>
      </c>
      <c r="K206" s="30">
        <v>18825830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5990725</v>
      </c>
      <c r="R206" s="30">
        <v>2871597</v>
      </c>
      <c r="S206" s="30">
        <v>8862322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29</v>
      </c>
      <c r="B207" s="24" t="s">
        <v>382</v>
      </c>
      <c r="C207" s="25" t="s">
        <v>383</v>
      </c>
      <c r="D207" s="26">
        <v>16156000</v>
      </c>
      <c r="E207" s="27">
        <v>16156000</v>
      </c>
      <c r="F207" s="27">
        <v>10083839</v>
      </c>
      <c r="G207" s="28">
        <f t="shared" si="38"/>
        <v>0.624154431790047</v>
      </c>
      <c r="H207" s="29">
        <v>369975</v>
      </c>
      <c r="I207" s="27">
        <v>2035642</v>
      </c>
      <c r="J207" s="30">
        <v>508000</v>
      </c>
      <c r="K207" s="30">
        <v>2913617</v>
      </c>
      <c r="L207" s="29">
        <v>508164</v>
      </c>
      <c r="M207" s="27">
        <v>2036473</v>
      </c>
      <c r="N207" s="30">
        <v>2371743</v>
      </c>
      <c r="O207" s="30">
        <v>4916380</v>
      </c>
      <c r="P207" s="29">
        <v>0</v>
      </c>
      <c r="Q207" s="27">
        <v>2253842</v>
      </c>
      <c r="R207" s="30">
        <v>0</v>
      </c>
      <c r="S207" s="30">
        <v>2253842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29</v>
      </c>
      <c r="B208" s="24" t="s">
        <v>384</v>
      </c>
      <c r="C208" s="25" t="s">
        <v>385</v>
      </c>
      <c r="D208" s="26">
        <v>31936250</v>
      </c>
      <c r="E208" s="27">
        <v>32969250</v>
      </c>
      <c r="F208" s="27">
        <v>28185131</v>
      </c>
      <c r="G208" s="28">
        <f t="shared" si="38"/>
        <v>0.8548914822144877</v>
      </c>
      <c r="H208" s="29">
        <v>640401</v>
      </c>
      <c r="I208" s="27">
        <v>145000</v>
      </c>
      <c r="J208" s="30">
        <v>1781256</v>
      </c>
      <c r="K208" s="30">
        <v>2566657</v>
      </c>
      <c r="L208" s="29">
        <v>7389777</v>
      </c>
      <c r="M208" s="27">
        <v>8451471</v>
      </c>
      <c r="N208" s="30">
        <v>5812035</v>
      </c>
      <c r="O208" s="30">
        <v>21653283</v>
      </c>
      <c r="P208" s="29">
        <v>250727</v>
      </c>
      <c r="Q208" s="27">
        <v>448202</v>
      </c>
      <c r="R208" s="30">
        <v>3266262</v>
      </c>
      <c r="S208" s="30">
        <v>3965191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29</v>
      </c>
      <c r="B209" s="24" t="s">
        <v>386</v>
      </c>
      <c r="C209" s="25" t="s">
        <v>387</v>
      </c>
      <c r="D209" s="26">
        <v>53182750</v>
      </c>
      <c r="E209" s="27">
        <v>50294646</v>
      </c>
      <c r="F209" s="27">
        <v>33223031</v>
      </c>
      <c r="G209" s="28">
        <f t="shared" si="38"/>
        <v>0.6605679459400112</v>
      </c>
      <c r="H209" s="29">
        <v>2338476</v>
      </c>
      <c r="I209" s="27">
        <v>5047376</v>
      </c>
      <c r="J209" s="30">
        <v>1621153</v>
      </c>
      <c r="K209" s="30">
        <v>9007005</v>
      </c>
      <c r="L209" s="29">
        <v>3500022</v>
      </c>
      <c r="M209" s="27">
        <v>5878477</v>
      </c>
      <c r="N209" s="30">
        <v>7567780</v>
      </c>
      <c r="O209" s="30">
        <v>16946279</v>
      </c>
      <c r="P209" s="29">
        <v>2813202</v>
      </c>
      <c r="Q209" s="27">
        <v>1635400</v>
      </c>
      <c r="R209" s="30">
        <v>2821145</v>
      </c>
      <c r="S209" s="30">
        <v>7269747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29</v>
      </c>
      <c r="B210" s="24" t="s">
        <v>388</v>
      </c>
      <c r="C210" s="25" t="s">
        <v>389</v>
      </c>
      <c r="D210" s="26">
        <v>409888680</v>
      </c>
      <c r="E210" s="27">
        <v>409888680</v>
      </c>
      <c r="F210" s="27">
        <v>232661634</v>
      </c>
      <c r="G210" s="28">
        <f t="shared" si="38"/>
        <v>0.5676215161638521</v>
      </c>
      <c r="H210" s="29">
        <v>618354</v>
      </c>
      <c r="I210" s="27">
        <v>0</v>
      </c>
      <c r="J210" s="30">
        <v>121460505</v>
      </c>
      <c r="K210" s="30">
        <v>122078859</v>
      </c>
      <c r="L210" s="29">
        <v>29674950</v>
      </c>
      <c r="M210" s="27">
        <v>24803866</v>
      </c>
      <c r="N210" s="30">
        <v>56103959</v>
      </c>
      <c r="O210" s="30">
        <v>110582775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48</v>
      </c>
      <c r="B211" s="24" t="s">
        <v>390</v>
      </c>
      <c r="C211" s="25" t="s">
        <v>391</v>
      </c>
      <c r="D211" s="26">
        <v>0</v>
      </c>
      <c r="E211" s="27">
        <v>0</v>
      </c>
      <c r="F211" s="27">
        <v>0</v>
      </c>
      <c r="G211" s="28">
        <f t="shared" si="38"/>
        <v>0</v>
      </c>
      <c r="H211" s="29">
        <v>0</v>
      </c>
      <c r="I211" s="27">
        <v>0</v>
      </c>
      <c r="J211" s="30">
        <v>0</v>
      </c>
      <c r="K211" s="30">
        <v>0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392</v>
      </c>
      <c r="C212" s="33"/>
      <c r="D212" s="34">
        <f>SUM(D205:D211)</f>
        <v>646905579</v>
      </c>
      <c r="E212" s="35">
        <f>SUM(E205:E211)</f>
        <v>591175216</v>
      </c>
      <c r="F212" s="35">
        <f>SUM(F205:F211)</f>
        <v>331841787</v>
      </c>
      <c r="G212" s="36">
        <f t="shared" si="38"/>
        <v>0.5613256070599549</v>
      </c>
      <c r="H212" s="37">
        <f aca="true" t="shared" si="42" ref="H212:W212">SUM(H205:H211)</f>
        <v>5980206</v>
      </c>
      <c r="I212" s="35">
        <f t="shared" si="42"/>
        <v>16134328</v>
      </c>
      <c r="J212" s="38">
        <f t="shared" si="42"/>
        <v>133277434</v>
      </c>
      <c r="K212" s="38">
        <f t="shared" si="42"/>
        <v>155391968</v>
      </c>
      <c r="L212" s="37">
        <f t="shared" si="42"/>
        <v>41072913</v>
      </c>
      <c r="M212" s="35">
        <f t="shared" si="42"/>
        <v>41170287</v>
      </c>
      <c r="N212" s="38">
        <f t="shared" si="42"/>
        <v>71855517</v>
      </c>
      <c r="O212" s="38">
        <f t="shared" si="42"/>
        <v>154098717</v>
      </c>
      <c r="P212" s="37">
        <f t="shared" si="42"/>
        <v>3063929</v>
      </c>
      <c r="Q212" s="35">
        <f t="shared" si="42"/>
        <v>10328169</v>
      </c>
      <c r="R212" s="38">
        <f t="shared" si="42"/>
        <v>8959004</v>
      </c>
      <c r="S212" s="38">
        <f t="shared" si="42"/>
        <v>22351102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29</v>
      </c>
      <c r="B213" s="24" t="s">
        <v>393</v>
      </c>
      <c r="C213" s="25" t="s">
        <v>394</v>
      </c>
      <c r="D213" s="26">
        <v>70815213</v>
      </c>
      <c r="E213" s="27">
        <v>68454956</v>
      </c>
      <c r="F213" s="27">
        <v>55895394</v>
      </c>
      <c r="G213" s="28">
        <f t="shared" si="38"/>
        <v>0.8165280830799161</v>
      </c>
      <c r="H213" s="29">
        <v>2389803</v>
      </c>
      <c r="I213" s="27">
        <v>0</v>
      </c>
      <c r="J213" s="30">
        <v>14541731</v>
      </c>
      <c r="K213" s="30">
        <v>16931534</v>
      </c>
      <c r="L213" s="29">
        <v>6076439</v>
      </c>
      <c r="M213" s="27">
        <v>6076439</v>
      </c>
      <c r="N213" s="30">
        <v>8468231</v>
      </c>
      <c r="O213" s="30">
        <v>20621109</v>
      </c>
      <c r="P213" s="29">
        <v>8468231</v>
      </c>
      <c r="Q213" s="27">
        <v>5510944</v>
      </c>
      <c r="R213" s="30">
        <v>4363576</v>
      </c>
      <c r="S213" s="30">
        <v>18342751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29</v>
      </c>
      <c r="B214" s="24" t="s">
        <v>395</v>
      </c>
      <c r="C214" s="25" t="s">
        <v>396</v>
      </c>
      <c r="D214" s="26">
        <v>99981215</v>
      </c>
      <c r="E214" s="27">
        <v>124454950</v>
      </c>
      <c r="F214" s="27">
        <v>67242244</v>
      </c>
      <c r="G214" s="28">
        <f t="shared" si="38"/>
        <v>0.5402938493004898</v>
      </c>
      <c r="H214" s="29">
        <v>213938</v>
      </c>
      <c r="I214" s="27">
        <v>470923</v>
      </c>
      <c r="J214" s="30">
        <v>4934312</v>
      </c>
      <c r="K214" s="30">
        <v>5619173</v>
      </c>
      <c r="L214" s="29">
        <v>7685193</v>
      </c>
      <c r="M214" s="27">
        <v>20629322</v>
      </c>
      <c r="N214" s="30">
        <v>8187319</v>
      </c>
      <c r="O214" s="30">
        <v>36501834</v>
      </c>
      <c r="P214" s="29">
        <v>9095903</v>
      </c>
      <c r="Q214" s="27">
        <v>11955599</v>
      </c>
      <c r="R214" s="30">
        <v>4069735</v>
      </c>
      <c r="S214" s="30">
        <v>25121237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29</v>
      </c>
      <c r="B215" s="24" t="s">
        <v>397</v>
      </c>
      <c r="C215" s="25" t="s">
        <v>398</v>
      </c>
      <c r="D215" s="26">
        <v>134040001</v>
      </c>
      <c r="E215" s="27">
        <v>151140001</v>
      </c>
      <c r="F215" s="27">
        <v>102624895</v>
      </c>
      <c r="G215" s="28">
        <f t="shared" si="38"/>
        <v>0.6790055201865455</v>
      </c>
      <c r="H215" s="29">
        <v>12120746</v>
      </c>
      <c r="I215" s="27">
        <v>11961993</v>
      </c>
      <c r="J215" s="30">
        <v>20546750</v>
      </c>
      <c r="K215" s="30">
        <v>44629489</v>
      </c>
      <c r="L215" s="29">
        <v>13435940</v>
      </c>
      <c r="M215" s="27">
        <v>18026432</v>
      </c>
      <c r="N215" s="30">
        <v>14118688</v>
      </c>
      <c r="O215" s="30">
        <v>45581060</v>
      </c>
      <c r="P215" s="29">
        <v>5038072</v>
      </c>
      <c r="Q215" s="27">
        <v>3864925</v>
      </c>
      <c r="R215" s="30">
        <v>3511349</v>
      </c>
      <c r="S215" s="30">
        <v>12414346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29</v>
      </c>
      <c r="B216" s="24" t="s">
        <v>399</v>
      </c>
      <c r="C216" s="25" t="s">
        <v>400</v>
      </c>
      <c r="D216" s="26">
        <v>26521000</v>
      </c>
      <c r="E216" s="27">
        <v>45094550</v>
      </c>
      <c r="F216" s="27">
        <v>8984515</v>
      </c>
      <c r="G216" s="28">
        <f t="shared" si="38"/>
        <v>0.19923726924872295</v>
      </c>
      <c r="H216" s="29">
        <v>1370595</v>
      </c>
      <c r="I216" s="27">
        <v>1877887</v>
      </c>
      <c r="J216" s="30">
        <v>2845061</v>
      </c>
      <c r="K216" s="30">
        <v>6093543</v>
      </c>
      <c r="L216" s="29">
        <v>2890972</v>
      </c>
      <c r="M216" s="27">
        <v>0</v>
      </c>
      <c r="N216" s="30">
        <v>0</v>
      </c>
      <c r="O216" s="30">
        <v>2890972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29</v>
      </c>
      <c r="B217" s="24" t="s">
        <v>401</v>
      </c>
      <c r="C217" s="25" t="s">
        <v>402</v>
      </c>
      <c r="D217" s="26">
        <v>0</v>
      </c>
      <c r="E217" s="27">
        <v>372199949</v>
      </c>
      <c r="F217" s="27">
        <v>122823631</v>
      </c>
      <c r="G217" s="28">
        <f t="shared" si="38"/>
        <v>0.32999368035915555</v>
      </c>
      <c r="H217" s="29">
        <v>0</v>
      </c>
      <c r="I217" s="27">
        <v>0</v>
      </c>
      <c r="J217" s="30">
        <v>2910255</v>
      </c>
      <c r="K217" s="30">
        <v>2910255</v>
      </c>
      <c r="L217" s="29">
        <v>5734439</v>
      </c>
      <c r="M217" s="27">
        <v>10103153</v>
      </c>
      <c r="N217" s="30">
        <v>765463</v>
      </c>
      <c r="O217" s="30">
        <v>16603055</v>
      </c>
      <c r="P217" s="29">
        <v>750000</v>
      </c>
      <c r="Q217" s="27">
        <v>15889589</v>
      </c>
      <c r="R217" s="30">
        <v>86670732</v>
      </c>
      <c r="S217" s="30">
        <v>103310321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48</v>
      </c>
      <c r="B218" s="24" t="s">
        <v>403</v>
      </c>
      <c r="C218" s="25" t="s">
        <v>404</v>
      </c>
      <c r="D218" s="26">
        <v>1077466000</v>
      </c>
      <c r="E218" s="27">
        <v>1077466000</v>
      </c>
      <c r="F218" s="27">
        <v>195756891</v>
      </c>
      <c r="G218" s="28">
        <f t="shared" si="38"/>
        <v>0.18168266191230165</v>
      </c>
      <c r="H218" s="29">
        <v>0</v>
      </c>
      <c r="I218" s="27">
        <v>10174352</v>
      </c>
      <c r="J218" s="30">
        <v>7670722</v>
      </c>
      <c r="K218" s="30">
        <v>17845074</v>
      </c>
      <c r="L218" s="29">
        <v>0</v>
      </c>
      <c r="M218" s="27">
        <v>16077241</v>
      </c>
      <c r="N218" s="30">
        <v>83614820</v>
      </c>
      <c r="O218" s="30">
        <v>99692061</v>
      </c>
      <c r="P218" s="29">
        <v>8058161</v>
      </c>
      <c r="Q218" s="27">
        <v>28936771</v>
      </c>
      <c r="R218" s="30">
        <v>41224824</v>
      </c>
      <c r="S218" s="30">
        <v>78219756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405</v>
      </c>
      <c r="C219" s="55"/>
      <c r="D219" s="56">
        <f>SUM(D213:D218)</f>
        <v>1408823429</v>
      </c>
      <c r="E219" s="57">
        <f>SUM(E213:E218)</f>
        <v>1838810406</v>
      </c>
      <c r="F219" s="57">
        <f>SUM(F213:F218)</f>
        <v>553327570</v>
      </c>
      <c r="G219" s="58">
        <f t="shared" si="38"/>
        <v>0.300916053223597</v>
      </c>
      <c r="H219" s="59">
        <f aca="true" t="shared" si="43" ref="H219:W219">SUM(H213:H218)</f>
        <v>16095082</v>
      </c>
      <c r="I219" s="57">
        <f t="shared" si="43"/>
        <v>24485155</v>
      </c>
      <c r="J219" s="60">
        <f t="shared" si="43"/>
        <v>53448831</v>
      </c>
      <c r="K219" s="60">
        <f t="shared" si="43"/>
        <v>94029068</v>
      </c>
      <c r="L219" s="59">
        <f t="shared" si="43"/>
        <v>35822983</v>
      </c>
      <c r="M219" s="57">
        <f t="shared" si="43"/>
        <v>70912587</v>
      </c>
      <c r="N219" s="60">
        <f t="shared" si="43"/>
        <v>115154521</v>
      </c>
      <c r="O219" s="60">
        <f t="shared" si="43"/>
        <v>221890091</v>
      </c>
      <c r="P219" s="59">
        <f t="shared" si="43"/>
        <v>31410367</v>
      </c>
      <c r="Q219" s="57">
        <f t="shared" si="43"/>
        <v>66157828</v>
      </c>
      <c r="R219" s="60">
        <f t="shared" si="43"/>
        <v>139840216</v>
      </c>
      <c r="S219" s="60">
        <f t="shared" si="43"/>
        <v>237408411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406</v>
      </c>
      <c r="C220" s="41"/>
      <c r="D220" s="42">
        <f>SUM(D185:D190,D192:D196,D198:D203,D205:D211,D213:D218)</f>
        <v>5713799722</v>
      </c>
      <c r="E220" s="43">
        <f>SUM(E185:E190,E192:E196,E198:E203,E205:E211,E213:E218)</f>
        <v>6316822319</v>
      </c>
      <c r="F220" s="43">
        <f>SUM(F185:F190,F192:F196,F198:F203,F205:F211,F213:F218)</f>
        <v>2485465988</v>
      </c>
      <c r="G220" s="44">
        <f t="shared" si="38"/>
        <v>0.3934677694707531</v>
      </c>
      <c r="H220" s="45">
        <f aca="true" t="shared" si="44" ref="H220:W220">SUM(H185:H190,H192:H196,H198:H203,H205:H211,H213:H218)</f>
        <v>95390935</v>
      </c>
      <c r="I220" s="43">
        <f t="shared" si="44"/>
        <v>155819505</v>
      </c>
      <c r="J220" s="46">
        <f t="shared" si="44"/>
        <v>343870483</v>
      </c>
      <c r="K220" s="46">
        <f t="shared" si="44"/>
        <v>595080923</v>
      </c>
      <c r="L220" s="45">
        <f t="shared" si="44"/>
        <v>236567216</v>
      </c>
      <c r="M220" s="43">
        <f t="shared" si="44"/>
        <v>328036252</v>
      </c>
      <c r="N220" s="46">
        <f t="shared" si="44"/>
        <v>457687770</v>
      </c>
      <c r="O220" s="46">
        <f t="shared" si="44"/>
        <v>1022291238</v>
      </c>
      <c r="P220" s="45">
        <f t="shared" si="44"/>
        <v>150880373</v>
      </c>
      <c r="Q220" s="43">
        <f t="shared" si="44"/>
        <v>363327003</v>
      </c>
      <c r="R220" s="46">
        <f t="shared" si="44"/>
        <v>353886451</v>
      </c>
      <c r="S220" s="46">
        <f t="shared" si="44"/>
        <v>868093827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407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29</v>
      </c>
      <c r="B223" s="24" t="s">
        <v>408</v>
      </c>
      <c r="C223" s="25" t="s">
        <v>409</v>
      </c>
      <c r="D223" s="26">
        <v>109886450</v>
      </c>
      <c r="E223" s="27">
        <v>109886450</v>
      </c>
      <c r="F223" s="27">
        <v>64287178</v>
      </c>
      <c r="G223" s="28">
        <f aca="true" t="shared" si="45" ref="G223:G247">IF($E223=0,0,$F223/$E223)</f>
        <v>0.5850328043175478</v>
      </c>
      <c r="H223" s="29">
        <v>4515349</v>
      </c>
      <c r="I223" s="27">
        <v>10685045</v>
      </c>
      <c r="J223" s="30">
        <v>8968564</v>
      </c>
      <c r="K223" s="30">
        <v>24168958</v>
      </c>
      <c r="L223" s="29">
        <v>0</v>
      </c>
      <c r="M223" s="27">
        <v>12365153</v>
      </c>
      <c r="N223" s="30">
        <v>5083285</v>
      </c>
      <c r="O223" s="30">
        <v>17448438</v>
      </c>
      <c r="P223" s="29">
        <v>8122384</v>
      </c>
      <c r="Q223" s="27">
        <v>8087534</v>
      </c>
      <c r="R223" s="30">
        <v>6459864</v>
      </c>
      <c r="S223" s="30">
        <v>22669782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29</v>
      </c>
      <c r="B224" s="24" t="s">
        <v>410</v>
      </c>
      <c r="C224" s="25" t="s">
        <v>411</v>
      </c>
      <c r="D224" s="26">
        <v>89900150</v>
      </c>
      <c r="E224" s="27">
        <v>61066150</v>
      </c>
      <c r="F224" s="27">
        <v>12599521</v>
      </c>
      <c r="G224" s="28">
        <f t="shared" si="45"/>
        <v>0.20632577950304712</v>
      </c>
      <c r="H224" s="29">
        <v>289375</v>
      </c>
      <c r="I224" s="27">
        <v>0</v>
      </c>
      <c r="J224" s="30">
        <v>0</v>
      </c>
      <c r="K224" s="30">
        <v>289375</v>
      </c>
      <c r="L224" s="29">
        <v>0</v>
      </c>
      <c r="M224" s="27">
        <v>3253906</v>
      </c>
      <c r="N224" s="30">
        <v>0</v>
      </c>
      <c r="O224" s="30">
        <v>3253906</v>
      </c>
      <c r="P224" s="29">
        <v>2487422</v>
      </c>
      <c r="Q224" s="27">
        <v>5517491</v>
      </c>
      <c r="R224" s="30">
        <v>1051327</v>
      </c>
      <c r="S224" s="30">
        <v>9056240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29</v>
      </c>
      <c r="B225" s="24" t="s">
        <v>412</v>
      </c>
      <c r="C225" s="25" t="s">
        <v>413</v>
      </c>
      <c r="D225" s="26">
        <v>92932158</v>
      </c>
      <c r="E225" s="27">
        <v>240605087</v>
      </c>
      <c r="F225" s="27">
        <v>145626162</v>
      </c>
      <c r="G225" s="28">
        <f t="shared" si="45"/>
        <v>0.6052497219229617</v>
      </c>
      <c r="H225" s="29">
        <v>24058457</v>
      </c>
      <c r="I225" s="27">
        <v>3179668</v>
      </c>
      <c r="J225" s="30">
        <v>560274</v>
      </c>
      <c r="K225" s="30">
        <v>27798399</v>
      </c>
      <c r="L225" s="29">
        <v>10550868</v>
      </c>
      <c r="M225" s="27">
        <v>17759115</v>
      </c>
      <c r="N225" s="30">
        <v>56758771</v>
      </c>
      <c r="O225" s="30">
        <v>85068754</v>
      </c>
      <c r="P225" s="29">
        <v>10594619</v>
      </c>
      <c r="Q225" s="27">
        <v>3043297</v>
      </c>
      <c r="R225" s="30">
        <v>19121093</v>
      </c>
      <c r="S225" s="30">
        <v>32759009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29</v>
      </c>
      <c r="B226" s="24" t="s">
        <v>414</v>
      </c>
      <c r="C226" s="25" t="s">
        <v>415</v>
      </c>
      <c r="D226" s="26">
        <v>44639860</v>
      </c>
      <c r="E226" s="27">
        <v>44639860</v>
      </c>
      <c r="F226" s="27">
        <v>21654957</v>
      </c>
      <c r="G226" s="28">
        <f t="shared" si="45"/>
        <v>0.4851036047156062</v>
      </c>
      <c r="H226" s="29">
        <v>4576451</v>
      </c>
      <c r="I226" s="27">
        <v>718459</v>
      </c>
      <c r="J226" s="30">
        <v>0</v>
      </c>
      <c r="K226" s="30">
        <v>5294910</v>
      </c>
      <c r="L226" s="29">
        <v>32205</v>
      </c>
      <c r="M226" s="27">
        <v>0</v>
      </c>
      <c r="N226" s="30">
        <v>1473675</v>
      </c>
      <c r="O226" s="30">
        <v>1505880</v>
      </c>
      <c r="P226" s="29">
        <v>1491803</v>
      </c>
      <c r="Q226" s="27">
        <v>12993163</v>
      </c>
      <c r="R226" s="30">
        <v>369201</v>
      </c>
      <c r="S226" s="30">
        <v>14854167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29</v>
      </c>
      <c r="B227" s="24" t="s">
        <v>416</v>
      </c>
      <c r="C227" s="25" t="s">
        <v>417</v>
      </c>
      <c r="D227" s="26">
        <v>29678150</v>
      </c>
      <c r="E227" s="27">
        <v>29678150</v>
      </c>
      <c r="F227" s="27">
        <v>14670780</v>
      </c>
      <c r="G227" s="28">
        <f t="shared" si="45"/>
        <v>0.4943293298268255</v>
      </c>
      <c r="H227" s="29">
        <v>1230535</v>
      </c>
      <c r="I227" s="27">
        <v>0</v>
      </c>
      <c r="J227" s="30">
        <v>2734207</v>
      </c>
      <c r="K227" s="30">
        <v>3964742</v>
      </c>
      <c r="L227" s="29">
        <v>4994247</v>
      </c>
      <c r="M227" s="27">
        <v>3774579</v>
      </c>
      <c r="N227" s="30">
        <v>0</v>
      </c>
      <c r="O227" s="30">
        <v>8768826</v>
      </c>
      <c r="P227" s="29">
        <v>1255564</v>
      </c>
      <c r="Q227" s="27">
        <v>681648</v>
      </c>
      <c r="R227" s="30">
        <v>0</v>
      </c>
      <c r="S227" s="30">
        <v>1937212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29</v>
      </c>
      <c r="B228" s="24" t="s">
        <v>418</v>
      </c>
      <c r="C228" s="25" t="s">
        <v>419</v>
      </c>
      <c r="D228" s="26">
        <v>59143000</v>
      </c>
      <c r="E228" s="27">
        <v>59143000</v>
      </c>
      <c r="F228" s="27">
        <v>9357144</v>
      </c>
      <c r="G228" s="28">
        <f t="shared" si="45"/>
        <v>0.15821219755507837</v>
      </c>
      <c r="H228" s="29">
        <v>1810147</v>
      </c>
      <c r="I228" s="27">
        <v>1314708</v>
      </c>
      <c r="J228" s="30">
        <v>1285762</v>
      </c>
      <c r="K228" s="30">
        <v>4410617</v>
      </c>
      <c r="L228" s="29">
        <v>1672714</v>
      </c>
      <c r="M228" s="27">
        <v>868801</v>
      </c>
      <c r="N228" s="30">
        <v>1655686</v>
      </c>
      <c r="O228" s="30">
        <v>4197201</v>
      </c>
      <c r="P228" s="29">
        <v>230529</v>
      </c>
      <c r="Q228" s="27">
        <v>518797</v>
      </c>
      <c r="R228" s="30">
        <v>0</v>
      </c>
      <c r="S228" s="30">
        <v>749326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29</v>
      </c>
      <c r="B229" s="24" t="s">
        <v>420</v>
      </c>
      <c r="C229" s="25" t="s">
        <v>421</v>
      </c>
      <c r="D229" s="26">
        <v>106439000</v>
      </c>
      <c r="E229" s="27">
        <v>143718726</v>
      </c>
      <c r="F229" s="27">
        <v>43206817</v>
      </c>
      <c r="G229" s="28">
        <f t="shared" si="45"/>
        <v>0.30063456727274357</v>
      </c>
      <c r="H229" s="29">
        <v>3180530</v>
      </c>
      <c r="I229" s="27">
        <v>4743115</v>
      </c>
      <c r="J229" s="30">
        <v>7162106</v>
      </c>
      <c r="K229" s="30">
        <v>15085751</v>
      </c>
      <c r="L229" s="29">
        <v>10536200</v>
      </c>
      <c r="M229" s="27">
        <v>0</v>
      </c>
      <c r="N229" s="30">
        <v>5491676</v>
      </c>
      <c r="O229" s="30">
        <v>16027876</v>
      </c>
      <c r="P229" s="29">
        <v>4543336</v>
      </c>
      <c r="Q229" s="27">
        <v>5799258</v>
      </c>
      <c r="R229" s="30">
        <v>1750596</v>
      </c>
      <c r="S229" s="30">
        <v>12093190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48</v>
      </c>
      <c r="B230" s="24" t="s">
        <v>422</v>
      </c>
      <c r="C230" s="25" t="s">
        <v>423</v>
      </c>
      <c r="D230" s="26">
        <v>21500000</v>
      </c>
      <c r="E230" s="27">
        <v>10500000</v>
      </c>
      <c r="F230" s="27">
        <v>854229</v>
      </c>
      <c r="G230" s="28">
        <f t="shared" si="45"/>
        <v>0.08135514285714286</v>
      </c>
      <c r="H230" s="29">
        <v>149414</v>
      </c>
      <c r="I230" s="27">
        <v>97978</v>
      </c>
      <c r="J230" s="30">
        <v>275502</v>
      </c>
      <c r="K230" s="30">
        <v>522894</v>
      </c>
      <c r="L230" s="29">
        <v>63155</v>
      </c>
      <c r="M230" s="27">
        <v>0</v>
      </c>
      <c r="N230" s="30">
        <v>96280</v>
      </c>
      <c r="O230" s="30">
        <v>159435</v>
      </c>
      <c r="P230" s="29">
        <v>0</v>
      </c>
      <c r="Q230" s="27">
        <v>142100</v>
      </c>
      <c r="R230" s="30">
        <v>29800</v>
      </c>
      <c r="S230" s="30">
        <v>171900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424</v>
      </c>
      <c r="C231" s="33"/>
      <c r="D231" s="34">
        <f>SUM(D223:D230)</f>
        <v>554118768</v>
      </c>
      <c r="E231" s="35">
        <f>SUM(E223:E230)</f>
        <v>699237423</v>
      </c>
      <c r="F231" s="35">
        <f>SUM(F223:F230)</f>
        <v>312256788</v>
      </c>
      <c r="G231" s="36">
        <f t="shared" si="45"/>
        <v>0.4465676145597259</v>
      </c>
      <c r="H231" s="37">
        <f aca="true" t="shared" si="46" ref="H231:W231">SUM(H223:H230)</f>
        <v>39810258</v>
      </c>
      <c r="I231" s="35">
        <f t="shared" si="46"/>
        <v>20738973</v>
      </c>
      <c r="J231" s="38">
        <f t="shared" si="46"/>
        <v>20986415</v>
      </c>
      <c r="K231" s="38">
        <f t="shared" si="46"/>
        <v>81535646</v>
      </c>
      <c r="L231" s="37">
        <f t="shared" si="46"/>
        <v>27849389</v>
      </c>
      <c r="M231" s="35">
        <f t="shared" si="46"/>
        <v>38021554</v>
      </c>
      <c r="N231" s="38">
        <f t="shared" si="46"/>
        <v>70559373</v>
      </c>
      <c r="O231" s="38">
        <f t="shared" si="46"/>
        <v>136430316</v>
      </c>
      <c r="P231" s="37">
        <f t="shared" si="46"/>
        <v>28725657</v>
      </c>
      <c r="Q231" s="35">
        <f t="shared" si="46"/>
        <v>36783288</v>
      </c>
      <c r="R231" s="38">
        <f t="shared" si="46"/>
        <v>28781881</v>
      </c>
      <c r="S231" s="38">
        <f t="shared" si="46"/>
        <v>94290826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29</v>
      </c>
      <c r="B232" s="24" t="s">
        <v>425</v>
      </c>
      <c r="C232" s="25" t="s">
        <v>426</v>
      </c>
      <c r="D232" s="26">
        <v>57233004</v>
      </c>
      <c r="E232" s="27">
        <v>57233004</v>
      </c>
      <c r="F232" s="27">
        <v>624789</v>
      </c>
      <c r="G232" s="28">
        <f t="shared" si="45"/>
        <v>0.010916585821705252</v>
      </c>
      <c r="H232" s="29">
        <v>107586</v>
      </c>
      <c r="I232" s="27">
        <v>53660</v>
      </c>
      <c r="J232" s="30">
        <v>9100</v>
      </c>
      <c r="K232" s="30">
        <v>170346</v>
      </c>
      <c r="L232" s="29">
        <v>8928</v>
      </c>
      <c r="M232" s="27">
        <v>77632</v>
      </c>
      <c r="N232" s="30">
        <v>0</v>
      </c>
      <c r="O232" s="30">
        <v>86560</v>
      </c>
      <c r="P232" s="29">
        <v>235883</v>
      </c>
      <c r="Q232" s="27">
        <v>132000</v>
      </c>
      <c r="R232" s="30">
        <v>0</v>
      </c>
      <c r="S232" s="30">
        <v>367883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29</v>
      </c>
      <c r="B233" s="24" t="s">
        <v>427</v>
      </c>
      <c r="C233" s="25" t="s">
        <v>428</v>
      </c>
      <c r="D233" s="26">
        <v>203042372</v>
      </c>
      <c r="E233" s="27">
        <v>289920423</v>
      </c>
      <c r="F233" s="27">
        <v>86634825</v>
      </c>
      <c r="G233" s="28">
        <f t="shared" si="45"/>
        <v>0.29882277386163997</v>
      </c>
      <c r="H233" s="29">
        <v>0</v>
      </c>
      <c r="I233" s="27">
        <v>16721202</v>
      </c>
      <c r="J233" s="30">
        <v>14086058</v>
      </c>
      <c r="K233" s="30">
        <v>30807260</v>
      </c>
      <c r="L233" s="29">
        <v>1619413</v>
      </c>
      <c r="M233" s="27">
        <v>3845614</v>
      </c>
      <c r="N233" s="30">
        <v>14559208</v>
      </c>
      <c r="O233" s="30">
        <v>20024235</v>
      </c>
      <c r="P233" s="29">
        <v>5020963</v>
      </c>
      <c r="Q233" s="27">
        <v>8124554</v>
      </c>
      <c r="R233" s="30">
        <v>22657813</v>
      </c>
      <c r="S233" s="30">
        <v>35803330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29</v>
      </c>
      <c r="B234" s="24" t="s">
        <v>429</v>
      </c>
      <c r="C234" s="25" t="s">
        <v>430</v>
      </c>
      <c r="D234" s="26">
        <v>236368760</v>
      </c>
      <c r="E234" s="27">
        <v>278127363</v>
      </c>
      <c r="F234" s="27">
        <v>101158657</v>
      </c>
      <c r="G234" s="28">
        <f t="shared" si="45"/>
        <v>0.36371342937587914</v>
      </c>
      <c r="H234" s="29">
        <v>579750</v>
      </c>
      <c r="I234" s="27">
        <v>6215000</v>
      </c>
      <c r="J234" s="30">
        <v>15896247</v>
      </c>
      <c r="K234" s="30">
        <v>22690997</v>
      </c>
      <c r="L234" s="29">
        <v>9619659</v>
      </c>
      <c r="M234" s="27">
        <v>16488408</v>
      </c>
      <c r="N234" s="30">
        <v>21626905</v>
      </c>
      <c r="O234" s="30">
        <v>47734972</v>
      </c>
      <c r="P234" s="29">
        <v>2342931</v>
      </c>
      <c r="Q234" s="27">
        <v>16145290</v>
      </c>
      <c r="R234" s="30">
        <v>12244467</v>
      </c>
      <c r="S234" s="30">
        <v>30732688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29</v>
      </c>
      <c r="B235" s="24" t="s">
        <v>431</v>
      </c>
      <c r="C235" s="25" t="s">
        <v>432</v>
      </c>
      <c r="D235" s="26">
        <v>35924900</v>
      </c>
      <c r="E235" s="27">
        <v>35985826</v>
      </c>
      <c r="F235" s="27">
        <v>6841761</v>
      </c>
      <c r="G235" s="28">
        <f t="shared" si="45"/>
        <v>0.19012377262092026</v>
      </c>
      <c r="H235" s="29">
        <v>0</v>
      </c>
      <c r="I235" s="27">
        <v>840</v>
      </c>
      <c r="J235" s="30">
        <v>21014</v>
      </c>
      <c r="K235" s="30">
        <v>21854</v>
      </c>
      <c r="L235" s="29">
        <v>131578</v>
      </c>
      <c r="M235" s="27">
        <v>424868</v>
      </c>
      <c r="N235" s="30">
        <v>5624727</v>
      </c>
      <c r="O235" s="30">
        <v>6181173</v>
      </c>
      <c r="P235" s="29">
        <v>133652</v>
      </c>
      <c r="Q235" s="27">
        <v>505082</v>
      </c>
      <c r="R235" s="30">
        <v>0</v>
      </c>
      <c r="S235" s="30">
        <v>638734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29</v>
      </c>
      <c r="B236" s="24" t="s">
        <v>433</v>
      </c>
      <c r="C236" s="25" t="s">
        <v>434</v>
      </c>
      <c r="D236" s="26">
        <v>116339135</v>
      </c>
      <c r="E236" s="27">
        <v>116339135</v>
      </c>
      <c r="F236" s="27">
        <v>81187599</v>
      </c>
      <c r="G236" s="28">
        <f t="shared" si="45"/>
        <v>0.6978528678247435</v>
      </c>
      <c r="H236" s="29">
        <v>0</v>
      </c>
      <c r="I236" s="27">
        <v>791764</v>
      </c>
      <c r="J236" s="30">
        <v>47038518</v>
      </c>
      <c r="K236" s="30">
        <v>47830282</v>
      </c>
      <c r="L236" s="29">
        <v>872525</v>
      </c>
      <c r="M236" s="27">
        <v>3091585</v>
      </c>
      <c r="N236" s="30">
        <v>9909431</v>
      </c>
      <c r="O236" s="30">
        <v>13873541</v>
      </c>
      <c r="P236" s="29">
        <v>3681542</v>
      </c>
      <c r="Q236" s="27">
        <v>6224404</v>
      </c>
      <c r="R236" s="30">
        <v>9577830</v>
      </c>
      <c r="S236" s="30">
        <v>19483776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29</v>
      </c>
      <c r="B237" s="24" t="s">
        <v>435</v>
      </c>
      <c r="C237" s="25" t="s">
        <v>436</v>
      </c>
      <c r="D237" s="26">
        <v>118050819</v>
      </c>
      <c r="E237" s="27">
        <v>136184965</v>
      </c>
      <c r="F237" s="27">
        <v>64387107</v>
      </c>
      <c r="G237" s="28">
        <f t="shared" si="45"/>
        <v>0.47279159634104984</v>
      </c>
      <c r="H237" s="29">
        <v>5333471</v>
      </c>
      <c r="I237" s="27">
        <v>0</v>
      </c>
      <c r="J237" s="30">
        <v>5083092</v>
      </c>
      <c r="K237" s="30">
        <v>10416563</v>
      </c>
      <c r="L237" s="29">
        <v>7201080</v>
      </c>
      <c r="M237" s="27">
        <v>8016184</v>
      </c>
      <c r="N237" s="30">
        <v>20973394</v>
      </c>
      <c r="O237" s="30">
        <v>36190658</v>
      </c>
      <c r="P237" s="29">
        <v>9132217</v>
      </c>
      <c r="Q237" s="27">
        <v>5571526</v>
      </c>
      <c r="R237" s="30">
        <v>3076143</v>
      </c>
      <c r="S237" s="30">
        <v>17779886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48</v>
      </c>
      <c r="B238" s="24" t="s">
        <v>437</v>
      </c>
      <c r="C238" s="25" t="s">
        <v>438</v>
      </c>
      <c r="D238" s="26">
        <v>58186817</v>
      </c>
      <c r="E238" s="27">
        <v>56488191</v>
      </c>
      <c r="F238" s="27">
        <v>15236540</v>
      </c>
      <c r="G238" s="28">
        <f t="shared" si="45"/>
        <v>0.26972965022016726</v>
      </c>
      <c r="H238" s="29">
        <v>2182773</v>
      </c>
      <c r="I238" s="27">
        <v>147055</v>
      </c>
      <c r="J238" s="30">
        <v>98120</v>
      </c>
      <c r="K238" s="30">
        <v>2427948</v>
      </c>
      <c r="L238" s="29">
        <v>1023056</v>
      </c>
      <c r="M238" s="27">
        <v>67147</v>
      </c>
      <c r="N238" s="30">
        <v>2425301</v>
      </c>
      <c r="O238" s="30">
        <v>3515504</v>
      </c>
      <c r="P238" s="29">
        <v>2531772</v>
      </c>
      <c r="Q238" s="27">
        <v>6087706</v>
      </c>
      <c r="R238" s="30">
        <v>673610</v>
      </c>
      <c r="S238" s="30">
        <v>9293088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439</v>
      </c>
      <c r="C239" s="33"/>
      <c r="D239" s="34">
        <f>SUM(D232:D238)</f>
        <v>825145807</v>
      </c>
      <c r="E239" s="35">
        <f>SUM(E232:E238)</f>
        <v>970278907</v>
      </c>
      <c r="F239" s="35">
        <f>SUM(F232:F238)</f>
        <v>356071278</v>
      </c>
      <c r="G239" s="36">
        <f t="shared" si="45"/>
        <v>0.36697827339247724</v>
      </c>
      <c r="H239" s="37">
        <f aca="true" t="shared" si="47" ref="H239:W239">SUM(H232:H238)</f>
        <v>8203580</v>
      </c>
      <c r="I239" s="35">
        <f t="shared" si="47"/>
        <v>23929521</v>
      </c>
      <c r="J239" s="38">
        <f t="shared" si="47"/>
        <v>82232149</v>
      </c>
      <c r="K239" s="38">
        <f t="shared" si="47"/>
        <v>114365250</v>
      </c>
      <c r="L239" s="37">
        <f t="shared" si="47"/>
        <v>20476239</v>
      </c>
      <c r="M239" s="35">
        <f t="shared" si="47"/>
        <v>32011438</v>
      </c>
      <c r="N239" s="38">
        <f t="shared" si="47"/>
        <v>75118966</v>
      </c>
      <c r="O239" s="38">
        <f t="shared" si="47"/>
        <v>127606643</v>
      </c>
      <c r="P239" s="37">
        <f t="shared" si="47"/>
        <v>23078960</v>
      </c>
      <c r="Q239" s="35">
        <f t="shared" si="47"/>
        <v>42790562</v>
      </c>
      <c r="R239" s="38">
        <f t="shared" si="47"/>
        <v>48229863</v>
      </c>
      <c r="S239" s="38">
        <f t="shared" si="47"/>
        <v>114099385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29</v>
      </c>
      <c r="B240" s="24" t="s">
        <v>440</v>
      </c>
      <c r="C240" s="25" t="s">
        <v>441</v>
      </c>
      <c r="D240" s="26">
        <v>44278149</v>
      </c>
      <c r="E240" s="27">
        <v>44505000</v>
      </c>
      <c r="F240" s="27">
        <v>24947920</v>
      </c>
      <c r="G240" s="28">
        <f t="shared" si="45"/>
        <v>0.5605644309628132</v>
      </c>
      <c r="H240" s="29">
        <v>0</v>
      </c>
      <c r="I240" s="27">
        <v>0</v>
      </c>
      <c r="J240" s="30">
        <v>0</v>
      </c>
      <c r="K240" s="30">
        <v>0</v>
      </c>
      <c r="L240" s="29">
        <v>0</v>
      </c>
      <c r="M240" s="27">
        <v>0</v>
      </c>
      <c r="N240" s="30">
        <v>24175807</v>
      </c>
      <c r="O240" s="30">
        <v>24175807</v>
      </c>
      <c r="P240" s="29">
        <v>0</v>
      </c>
      <c r="Q240" s="27">
        <v>0</v>
      </c>
      <c r="R240" s="30">
        <v>772113</v>
      </c>
      <c r="S240" s="30">
        <v>772113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29</v>
      </c>
      <c r="B241" s="24" t="s">
        <v>442</v>
      </c>
      <c r="C241" s="25" t="s">
        <v>443</v>
      </c>
      <c r="D241" s="26">
        <v>582415965</v>
      </c>
      <c r="E241" s="27">
        <v>807538205</v>
      </c>
      <c r="F241" s="27">
        <v>349700923</v>
      </c>
      <c r="G241" s="28">
        <f t="shared" si="45"/>
        <v>0.4330456699568784</v>
      </c>
      <c r="H241" s="29">
        <v>10416398</v>
      </c>
      <c r="I241" s="27">
        <v>29872900</v>
      </c>
      <c r="J241" s="30">
        <v>72174436</v>
      </c>
      <c r="K241" s="30">
        <v>112463734</v>
      </c>
      <c r="L241" s="29">
        <v>50019336</v>
      </c>
      <c r="M241" s="27">
        <v>35688327</v>
      </c>
      <c r="N241" s="30">
        <v>60395511</v>
      </c>
      <c r="O241" s="30">
        <v>146103174</v>
      </c>
      <c r="P241" s="29">
        <v>7126440</v>
      </c>
      <c r="Q241" s="27">
        <v>32812742</v>
      </c>
      <c r="R241" s="30">
        <v>51194833</v>
      </c>
      <c r="S241" s="30">
        <v>91134015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29</v>
      </c>
      <c r="B242" s="24" t="s">
        <v>444</v>
      </c>
      <c r="C242" s="25" t="s">
        <v>445</v>
      </c>
      <c r="D242" s="26">
        <v>118380578</v>
      </c>
      <c r="E242" s="27">
        <v>116266578</v>
      </c>
      <c r="F242" s="27">
        <v>76120351</v>
      </c>
      <c r="G242" s="28">
        <f t="shared" si="45"/>
        <v>0.6547053530723163</v>
      </c>
      <c r="H242" s="29">
        <v>4798090</v>
      </c>
      <c r="I242" s="27">
        <v>12857963</v>
      </c>
      <c r="J242" s="30">
        <v>3128472</v>
      </c>
      <c r="K242" s="30">
        <v>20784525</v>
      </c>
      <c r="L242" s="29">
        <v>5714929</v>
      </c>
      <c r="M242" s="27">
        <v>23874035</v>
      </c>
      <c r="N242" s="30">
        <v>9664415</v>
      </c>
      <c r="O242" s="30">
        <v>39253379</v>
      </c>
      <c r="P242" s="29">
        <v>1055601</v>
      </c>
      <c r="Q242" s="27">
        <v>4493271</v>
      </c>
      <c r="R242" s="30">
        <v>10533575</v>
      </c>
      <c r="S242" s="30">
        <v>16082447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29</v>
      </c>
      <c r="B243" s="24" t="s">
        <v>446</v>
      </c>
      <c r="C243" s="25" t="s">
        <v>447</v>
      </c>
      <c r="D243" s="26">
        <v>413179261</v>
      </c>
      <c r="E243" s="27">
        <v>413179261</v>
      </c>
      <c r="F243" s="27">
        <v>167114801</v>
      </c>
      <c r="G243" s="28">
        <f t="shared" si="45"/>
        <v>0.40446076745366943</v>
      </c>
      <c r="H243" s="29">
        <v>684461</v>
      </c>
      <c r="I243" s="27">
        <v>13999507</v>
      </c>
      <c r="J243" s="30">
        <v>15761067</v>
      </c>
      <c r="K243" s="30">
        <v>30445035</v>
      </c>
      <c r="L243" s="29">
        <v>24392790</v>
      </c>
      <c r="M243" s="27">
        <v>28718849</v>
      </c>
      <c r="N243" s="30">
        <v>30228040</v>
      </c>
      <c r="O243" s="30">
        <v>83339679</v>
      </c>
      <c r="P243" s="29">
        <v>0</v>
      </c>
      <c r="Q243" s="27">
        <v>1635522</v>
      </c>
      <c r="R243" s="30">
        <v>51694565</v>
      </c>
      <c r="S243" s="30">
        <v>53330087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29</v>
      </c>
      <c r="B244" s="24" t="s">
        <v>448</v>
      </c>
      <c r="C244" s="25" t="s">
        <v>449</v>
      </c>
      <c r="D244" s="26">
        <v>460915000</v>
      </c>
      <c r="E244" s="27">
        <v>482649838</v>
      </c>
      <c r="F244" s="27">
        <v>316252921</v>
      </c>
      <c r="G244" s="28">
        <f t="shared" si="45"/>
        <v>0.6552429859097975</v>
      </c>
      <c r="H244" s="29">
        <v>281834</v>
      </c>
      <c r="I244" s="27">
        <v>8842081</v>
      </c>
      <c r="J244" s="30">
        <v>17015000</v>
      </c>
      <c r="K244" s="30">
        <v>26138915</v>
      </c>
      <c r="L244" s="29">
        <v>22360965</v>
      </c>
      <c r="M244" s="27">
        <v>19630929</v>
      </c>
      <c r="N244" s="30">
        <v>44541547</v>
      </c>
      <c r="O244" s="30">
        <v>86533441</v>
      </c>
      <c r="P244" s="29">
        <v>72043611</v>
      </c>
      <c r="Q244" s="27">
        <v>64834342</v>
      </c>
      <c r="R244" s="30">
        <v>66702612</v>
      </c>
      <c r="S244" s="30">
        <v>203580565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48</v>
      </c>
      <c r="B245" s="24" t="s">
        <v>450</v>
      </c>
      <c r="C245" s="25" t="s">
        <v>451</v>
      </c>
      <c r="D245" s="26">
        <v>56197419</v>
      </c>
      <c r="E245" s="27">
        <v>25747686</v>
      </c>
      <c r="F245" s="27">
        <v>12981387</v>
      </c>
      <c r="G245" s="28">
        <f t="shared" si="45"/>
        <v>0.5041768413674146</v>
      </c>
      <c r="H245" s="29">
        <v>734726</v>
      </c>
      <c r="I245" s="27">
        <v>0</v>
      </c>
      <c r="J245" s="30">
        <v>1240557</v>
      </c>
      <c r="K245" s="30">
        <v>1975283</v>
      </c>
      <c r="L245" s="29">
        <v>305370</v>
      </c>
      <c r="M245" s="27">
        <v>1181180</v>
      </c>
      <c r="N245" s="30">
        <v>2153535</v>
      </c>
      <c r="O245" s="30">
        <v>3640085</v>
      </c>
      <c r="P245" s="29">
        <v>664736</v>
      </c>
      <c r="Q245" s="27">
        <v>3334324</v>
      </c>
      <c r="R245" s="30">
        <v>3366959</v>
      </c>
      <c r="S245" s="30">
        <v>7366019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452</v>
      </c>
      <c r="C246" s="55"/>
      <c r="D246" s="56">
        <f>SUM(D240:D245)</f>
        <v>1675366372</v>
      </c>
      <c r="E246" s="57">
        <f>SUM(E240:E245)</f>
        <v>1889886568</v>
      </c>
      <c r="F246" s="57">
        <f>SUM(F240:F245)</f>
        <v>947118303</v>
      </c>
      <c r="G246" s="58">
        <f t="shared" si="45"/>
        <v>0.5011508727755559</v>
      </c>
      <c r="H246" s="59">
        <f aca="true" t="shared" si="48" ref="H246:W246">SUM(H240:H245)</f>
        <v>16915509</v>
      </c>
      <c r="I246" s="57">
        <f t="shared" si="48"/>
        <v>65572451</v>
      </c>
      <c r="J246" s="60">
        <f t="shared" si="48"/>
        <v>109319532</v>
      </c>
      <c r="K246" s="60">
        <f t="shared" si="48"/>
        <v>191807492</v>
      </c>
      <c r="L246" s="59">
        <f t="shared" si="48"/>
        <v>102793390</v>
      </c>
      <c r="M246" s="57">
        <f t="shared" si="48"/>
        <v>109093320</v>
      </c>
      <c r="N246" s="60">
        <f t="shared" si="48"/>
        <v>171158855</v>
      </c>
      <c r="O246" s="60">
        <f t="shared" si="48"/>
        <v>383045565</v>
      </c>
      <c r="P246" s="59">
        <f t="shared" si="48"/>
        <v>80890388</v>
      </c>
      <c r="Q246" s="57">
        <f t="shared" si="48"/>
        <v>107110201</v>
      </c>
      <c r="R246" s="60">
        <f t="shared" si="48"/>
        <v>184264657</v>
      </c>
      <c r="S246" s="60">
        <f t="shared" si="48"/>
        <v>372265246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453</v>
      </c>
      <c r="C247" s="41"/>
      <c r="D247" s="42">
        <f>SUM(D223:D230,D232:D238,D240:D245)</f>
        <v>3054630947</v>
      </c>
      <c r="E247" s="43">
        <f>SUM(E223:E230,E232:E238,E240:E245)</f>
        <v>3559402898</v>
      </c>
      <c r="F247" s="43">
        <f>SUM(F223:F230,F232:F238,F240:F245)</f>
        <v>1615446369</v>
      </c>
      <c r="G247" s="44">
        <f t="shared" si="45"/>
        <v>0.4538531925980356</v>
      </c>
      <c r="H247" s="45">
        <f aca="true" t="shared" si="49" ref="H247:W247">SUM(H223:H230,H232:H238,H240:H245)</f>
        <v>64929347</v>
      </c>
      <c r="I247" s="43">
        <f t="shared" si="49"/>
        <v>110240945</v>
      </c>
      <c r="J247" s="46">
        <f t="shared" si="49"/>
        <v>212538096</v>
      </c>
      <c r="K247" s="46">
        <f t="shared" si="49"/>
        <v>387708388</v>
      </c>
      <c r="L247" s="45">
        <f t="shared" si="49"/>
        <v>151119018</v>
      </c>
      <c r="M247" s="43">
        <f t="shared" si="49"/>
        <v>179126312</v>
      </c>
      <c r="N247" s="46">
        <f t="shared" si="49"/>
        <v>316837194</v>
      </c>
      <c r="O247" s="46">
        <f t="shared" si="49"/>
        <v>647082524</v>
      </c>
      <c r="P247" s="45">
        <f t="shared" si="49"/>
        <v>132695005</v>
      </c>
      <c r="Q247" s="43">
        <f t="shared" si="49"/>
        <v>186684051</v>
      </c>
      <c r="R247" s="46">
        <f t="shared" si="49"/>
        <v>261276401</v>
      </c>
      <c r="S247" s="46">
        <f t="shared" si="49"/>
        <v>580655457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454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29</v>
      </c>
      <c r="B250" s="24" t="s">
        <v>455</v>
      </c>
      <c r="C250" s="25" t="s">
        <v>456</v>
      </c>
      <c r="D250" s="26">
        <v>124214801</v>
      </c>
      <c r="E250" s="27">
        <v>124214801</v>
      </c>
      <c r="F250" s="27">
        <v>157217884</v>
      </c>
      <c r="G250" s="28">
        <f aca="true" t="shared" si="50" ref="G250:G277">IF($E250=0,0,$F250/$E250)</f>
        <v>1.2656936430627137</v>
      </c>
      <c r="H250" s="29">
        <v>7641777</v>
      </c>
      <c r="I250" s="27">
        <v>9593640</v>
      </c>
      <c r="J250" s="30">
        <v>6187518</v>
      </c>
      <c r="K250" s="30">
        <v>23422935</v>
      </c>
      <c r="L250" s="29">
        <v>0</v>
      </c>
      <c r="M250" s="27">
        <v>38121525</v>
      </c>
      <c r="N250" s="30">
        <v>40967555</v>
      </c>
      <c r="O250" s="30">
        <v>79089080</v>
      </c>
      <c r="P250" s="29">
        <v>11864190</v>
      </c>
      <c r="Q250" s="27">
        <v>23207074</v>
      </c>
      <c r="R250" s="30">
        <v>19634605</v>
      </c>
      <c r="S250" s="30">
        <v>54705869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29</v>
      </c>
      <c r="B251" s="24" t="s">
        <v>457</v>
      </c>
      <c r="C251" s="25" t="s">
        <v>458</v>
      </c>
      <c r="D251" s="26">
        <v>292461000</v>
      </c>
      <c r="E251" s="27">
        <v>292461000</v>
      </c>
      <c r="F251" s="27">
        <v>136074064</v>
      </c>
      <c r="G251" s="28">
        <f t="shared" si="50"/>
        <v>0.4652725115485484</v>
      </c>
      <c r="H251" s="29">
        <v>3483995</v>
      </c>
      <c r="I251" s="27">
        <v>4360122</v>
      </c>
      <c r="J251" s="30">
        <v>5319859</v>
      </c>
      <c r="K251" s="30">
        <v>13163976</v>
      </c>
      <c r="L251" s="29">
        <v>6652393</v>
      </c>
      <c r="M251" s="27">
        <v>15726429</v>
      </c>
      <c r="N251" s="30">
        <v>27186379</v>
      </c>
      <c r="O251" s="30">
        <v>49565201</v>
      </c>
      <c r="P251" s="29">
        <v>24264452</v>
      </c>
      <c r="Q251" s="27">
        <v>32870806</v>
      </c>
      <c r="R251" s="30">
        <v>16209629</v>
      </c>
      <c r="S251" s="30">
        <v>73344887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29</v>
      </c>
      <c r="B252" s="24" t="s">
        <v>459</v>
      </c>
      <c r="C252" s="25" t="s">
        <v>460</v>
      </c>
      <c r="D252" s="26">
        <v>1063748483</v>
      </c>
      <c r="E252" s="27">
        <v>1063748483</v>
      </c>
      <c r="F252" s="27">
        <v>434101011</v>
      </c>
      <c r="G252" s="28">
        <f t="shared" si="50"/>
        <v>0.4080861387230763</v>
      </c>
      <c r="H252" s="29">
        <v>58466219</v>
      </c>
      <c r="I252" s="27">
        <v>31510360</v>
      </c>
      <c r="J252" s="30">
        <v>40718702</v>
      </c>
      <c r="K252" s="30">
        <v>130695281</v>
      </c>
      <c r="L252" s="29">
        <v>22793209</v>
      </c>
      <c r="M252" s="27">
        <v>74960252</v>
      </c>
      <c r="N252" s="30">
        <v>22848343</v>
      </c>
      <c r="O252" s="30">
        <v>120601804</v>
      </c>
      <c r="P252" s="29">
        <v>48257768</v>
      </c>
      <c r="Q252" s="27">
        <v>39988483</v>
      </c>
      <c r="R252" s="30">
        <v>94557675</v>
      </c>
      <c r="S252" s="30">
        <v>182803926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29</v>
      </c>
      <c r="B253" s="24" t="s">
        <v>461</v>
      </c>
      <c r="C253" s="25" t="s">
        <v>462</v>
      </c>
      <c r="D253" s="26">
        <v>27852100</v>
      </c>
      <c r="E253" s="27">
        <v>27852100</v>
      </c>
      <c r="F253" s="27">
        <v>12277218</v>
      </c>
      <c r="G253" s="28">
        <f t="shared" si="50"/>
        <v>0.4408004423364845</v>
      </c>
      <c r="H253" s="29">
        <v>4359501</v>
      </c>
      <c r="I253" s="27">
        <v>903408</v>
      </c>
      <c r="J253" s="30">
        <v>1573504</v>
      </c>
      <c r="K253" s="30">
        <v>6836413</v>
      </c>
      <c r="L253" s="29">
        <v>1429869</v>
      </c>
      <c r="M253" s="27">
        <v>147508</v>
      </c>
      <c r="N253" s="30">
        <v>2766237</v>
      </c>
      <c r="O253" s="30">
        <v>4343614</v>
      </c>
      <c r="P253" s="29">
        <v>1097191</v>
      </c>
      <c r="Q253" s="27">
        <v>0</v>
      </c>
      <c r="R253" s="30">
        <v>0</v>
      </c>
      <c r="S253" s="30">
        <v>1097191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29</v>
      </c>
      <c r="B254" s="24" t="s">
        <v>463</v>
      </c>
      <c r="C254" s="25" t="s">
        <v>464</v>
      </c>
      <c r="D254" s="26">
        <v>150257273</v>
      </c>
      <c r="E254" s="27">
        <v>220426060</v>
      </c>
      <c r="F254" s="27">
        <v>108747210</v>
      </c>
      <c r="G254" s="28">
        <f t="shared" si="50"/>
        <v>0.4933500603331566</v>
      </c>
      <c r="H254" s="29">
        <v>8535202</v>
      </c>
      <c r="I254" s="27">
        <v>4625192</v>
      </c>
      <c r="J254" s="30">
        <v>10724921</v>
      </c>
      <c r="K254" s="30">
        <v>23885315</v>
      </c>
      <c r="L254" s="29">
        <v>5586725</v>
      </c>
      <c r="M254" s="27">
        <v>5004492</v>
      </c>
      <c r="N254" s="30">
        <v>29277305</v>
      </c>
      <c r="O254" s="30">
        <v>39868522</v>
      </c>
      <c r="P254" s="29">
        <v>9233067</v>
      </c>
      <c r="Q254" s="27">
        <v>19330950</v>
      </c>
      <c r="R254" s="30">
        <v>16429356</v>
      </c>
      <c r="S254" s="30">
        <v>44993373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48</v>
      </c>
      <c r="B255" s="24" t="s">
        <v>465</v>
      </c>
      <c r="C255" s="25" t="s">
        <v>466</v>
      </c>
      <c r="D255" s="26">
        <v>965270</v>
      </c>
      <c r="E255" s="27">
        <v>2855000</v>
      </c>
      <c r="F255" s="27">
        <v>3288348</v>
      </c>
      <c r="G255" s="28">
        <f t="shared" si="50"/>
        <v>1.1517856392294221</v>
      </c>
      <c r="H255" s="29">
        <v>0</v>
      </c>
      <c r="I255" s="27">
        <v>0</v>
      </c>
      <c r="J255" s="30">
        <v>109240</v>
      </c>
      <c r="K255" s="30">
        <v>109240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3179108</v>
      </c>
      <c r="R255" s="30">
        <v>0</v>
      </c>
      <c r="S255" s="30">
        <v>3179108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467</v>
      </c>
      <c r="C256" s="33"/>
      <c r="D256" s="34">
        <f>SUM(D250:D255)</f>
        <v>1659498927</v>
      </c>
      <c r="E256" s="35">
        <f>SUM(E250:E255)</f>
        <v>1731557444</v>
      </c>
      <c r="F256" s="35">
        <f>SUM(F250:F255)</f>
        <v>851705735</v>
      </c>
      <c r="G256" s="36">
        <f t="shared" si="50"/>
        <v>0.4918726421414639</v>
      </c>
      <c r="H256" s="37">
        <f aca="true" t="shared" si="51" ref="H256:W256">SUM(H250:H255)</f>
        <v>82486694</v>
      </c>
      <c r="I256" s="35">
        <f t="shared" si="51"/>
        <v>50992722</v>
      </c>
      <c r="J256" s="38">
        <f t="shared" si="51"/>
        <v>64633744</v>
      </c>
      <c r="K256" s="38">
        <f t="shared" si="51"/>
        <v>198113160</v>
      </c>
      <c r="L256" s="37">
        <f t="shared" si="51"/>
        <v>36462196</v>
      </c>
      <c r="M256" s="35">
        <f t="shared" si="51"/>
        <v>133960206</v>
      </c>
      <c r="N256" s="38">
        <f t="shared" si="51"/>
        <v>123045819</v>
      </c>
      <c r="O256" s="38">
        <f t="shared" si="51"/>
        <v>293468221</v>
      </c>
      <c r="P256" s="37">
        <f t="shared" si="51"/>
        <v>94716668</v>
      </c>
      <c r="Q256" s="35">
        <f t="shared" si="51"/>
        <v>118576421</v>
      </c>
      <c r="R256" s="38">
        <f t="shared" si="51"/>
        <v>146831265</v>
      </c>
      <c r="S256" s="38">
        <f t="shared" si="51"/>
        <v>360124354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29</v>
      </c>
      <c r="B257" s="24" t="s">
        <v>468</v>
      </c>
      <c r="C257" s="25" t="s">
        <v>469</v>
      </c>
      <c r="D257" s="26">
        <v>33205000</v>
      </c>
      <c r="E257" s="27">
        <v>33205000</v>
      </c>
      <c r="F257" s="27">
        <v>46658498</v>
      </c>
      <c r="G257" s="28">
        <f t="shared" si="50"/>
        <v>1.4051648245746122</v>
      </c>
      <c r="H257" s="29">
        <v>3566791</v>
      </c>
      <c r="I257" s="27">
        <v>1463052</v>
      </c>
      <c r="J257" s="30">
        <v>2784150</v>
      </c>
      <c r="K257" s="30">
        <v>7813993</v>
      </c>
      <c r="L257" s="29">
        <v>16658798</v>
      </c>
      <c r="M257" s="27">
        <v>9680689</v>
      </c>
      <c r="N257" s="30">
        <v>3865812</v>
      </c>
      <c r="O257" s="30">
        <v>30205299</v>
      </c>
      <c r="P257" s="29">
        <v>3094370</v>
      </c>
      <c r="Q257" s="27">
        <v>790856</v>
      </c>
      <c r="R257" s="30">
        <v>4753980</v>
      </c>
      <c r="S257" s="30">
        <v>8639206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29</v>
      </c>
      <c r="B258" s="24" t="s">
        <v>470</v>
      </c>
      <c r="C258" s="25" t="s">
        <v>471</v>
      </c>
      <c r="D258" s="26">
        <v>30190000</v>
      </c>
      <c r="E258" s="27">
        <v>30190000</v>
      </c>
      <c r="F258" s="27">
        <v>21939366</v>
      </c>
      <c r="G258" s="28">
        <f t="shared" si="50"/>
        <v>0.7267097052003975</v>
      </c>
      <c r="H258" s="29">
        <v>2574523</v>
      </c>
      <c r="I258" s="27">
        <v>4505077</v>
      </c>
      <c r="J258" s="30">
        <v>697596</v>
      </c>
      <c r="K258" s="30">
        <v>7777196</v>
      </c>
      <c r="L258" s="29">
        <v>2915292</v>
      </c>
      <c r="M258" s="27">
        <v>0</v>
      </c>
      <c r="N258" s="30">
        <v>0</v>
      </c>
      <c r="O258" s="30">
        <v>2915292</v>
      </c>
      <c r="P258" s="29">
        <v>166313</v>
      </c>
      <c r="Q258" s="27">
        <v>6234815</v>
      </c>
      <c r="R258" s="30">
        <v>4845750</v>
      </c>
      <c r="S258" s="30">
        <v>11246878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29</v>
      </c>
      <c r="B259" s="24" t="s">
        <v>472</v>
      </c>
      <c r="C259" s="25" t="s">
        <v>473</v>
      </c>
      <c r="D259" s="26">
        <v>59184000</v>
      </c>
      <c r="E259" s="27">
        <v>105534000</v>
      </c>
      <c r="F259" s="27">
        <v>66246288</v>
      </c>
      <c r="G259" s="28">
        <f t="shared" si="50"/>
        <v>0.6277246006026493</v>
      </c>
      <c r="H259" s="29">
        <v>5084464</v>
      </c>
      <c r="I259" s="27">
        <v>4745008</v>
      </c>
      <c r="J259" s="30">
        <v>4415988</v>
      </c>
      <c r="K259" s="30">
        <v>14245460</v>
      </c>
      <c r="L259" s="29">
        <v>14489422</v>
      </c>
      <c r="M259" s="27">
        <v>8986822</v>
      </c>
      <c r="N259" s="30">
        <v>9809830</v>
      </c>
      <c r="O259" s="30">
        <v>33286074</v>
      </c>
      <c r="P259" s="29">
        <v>0</v>
      </c>
      <c r="Q259" s="27">
        <v>1057493</v>
      </c>
      <c r="R259" s="30">
        <v>17657261</v>
      </c>
      <c r="S259" s="30">
        <v>18714754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29</v>
      </c>
      <c r="B260" s="24" t="s">
        <v>474</v>
      </c>
      <c r="C260" s="25" t="s">
        <v>475</v>
      </c>
      <c r="D260" s="26">
        <v>37392000</v>
      </c>
      <c r="E260" s="27">
        <v>37392000</v>
      </c>
      <c r="F260" s="27">
        <v>15288673</v>
      </c>
      <c r="G260" s="28">
        <f t="shared" si="50"/>
        <v>0.4088755081300813</v>
      </c>
      <c r="H260" s="29">
        <v>1298639</v>
      </c>
      <c r="I260" s="27">
        <v>849523</v>
      </c>
      <c r="J260" s="30">
        <v>3261909</v>
      </c>
      <c r="K260" s="30">
        <v>5410071</v>
      </c>
      <c r="L260" s="29">
        <v>2394226</v>
      </c>
      <c r="M260" s="27">
        <v>2493663</v>
      </c>
      <c r="N260" s="30">
        <v>3026586</v>
      </c>
      <c r="O260" s="30">
        <v>7914475</v>
      </c>
      <c r="P260" s="29">
        <v>1623776</v>
      </c>
      <c r="Q260" s="27">
        <v>0</v>
      </c>
      <c r="R260" s="30">
        <v>340351</v>
      </c>
      <c r="S260" s="30">
        <v>1964127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29</v>
      </c>
      <c r="B261" s="24" t="s">
        <v>476</v>
      </c>
      <c r="C261" s="25" t="s">
        <v>477</v>
      </c>
      <c r="D261" s="26">
        <v>105703023</v>
      </c>
      <c r="E261" s="27">
        <v>67694023</v>
      </c>
      <c r="F261" s="27">
        <v>40036683</v>
      </c>
      <c r="G261" s="28">
        <f t="shared" si="50"/>
        <v>0.5914360120095093</v>
      </c>
      <c r="H261" s="29">
        <v>6108587</v>
      </c>
      <c r="I261" s="27">
        <v>330675</v>
      </c>
      <c r="J261" s="30">
        <v>9321519</v>
      </c>
      <c r="K261" s="30">
        <v>15760781</v>
      </c>
      <c r="L261" s="29">
        <v>4663933</v>
      </c>
      <c r="M261" s="27">
        <v>9959155</v>
      </c>
      <c r="N261" s="30">
        <v>4761825</v>
      </c>
      <c r="O261" s="30">
        <v>19384913</v>
      </c>
      <c r="P261" s="29">
        <v>4858051</v>
      </c>
      <c r="Q261" s="27">
        <v>0</v>
      </c>
      <c r="R261" s="30">
        <v>32938</v>
      </c>
      <c r="S261" s="30">
        <v>4890989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48</v>
      </c>
      <c r="B262" s="24" t="s">
        <v>478</v>
      </c>
      <c r="C262" s="25" t="s">
        <v>479</v>
      </c>
      <c r="D262" s="26">
        <v>282763552</v>
      </c>
      <c r="E262" s="27">
        <v>277495068</v>
      </c>
      <c r="F262" s="27">
        <v>61584043</v>
      </c>
      <c r="G262" s="28">
        <f t="shared" si="50"/>
        <v>0.22192842360715398</v>
      </c>
      <c r="H262" s="29">
        <v>0</v>
      </c>
      <c r="I262" s="27">
        <v>7341087</v>
      </c>
      <c r="J262" s="30">
        <v>8359158</v>
      </c>
      <c r="K262" s="30">
        <v>15700245</v>
      </c>
      <c r="L262" s="29">
        <v>14650406</v>
      </c>
      <c r="M262" s="27">
        <v>1715477</v>
      </c>
      <c r="N262" s="30">
        <v>15956830</v>
      </c>
      <c r="O262" s="30">
        <v>32322713</v>
      </c>
      <c r="P262" s="29">
        <v>58980</v>
      </c>
      <c r="Q262" s="27">
        <v>1419242</v>
      </c>
      <c r="R262" s="30">
        <v>12082863</v>
      </c>
      <c r="S262" s="30">
        <v>13561085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480</v>
      </c>
      <c r="C263" s="33"/>
      <c r="D263" s="34">
        <f>SUM(D257:D262)</f>
        <v>548437575</v>
      </c>
      <c r="E263" s="35">
        <f>SUM(E257:E262)</f>
        <v>551510091</v>
      </c>
      <c r="F263" s="35">
        <f>SUM(F257:F262)</f>
        <v>251753551</v>
      </c>
      <c r="G263" s="36">
        <f t="shared" si="50"/>
        <v>0.45648040735486745</v>
      </c>
      <c r="H263" s="37">
        <f aca="true" t="shared" si="52" ref="H263:W263">SUM(H257:H262)</f>
        <v>18633004</v>
      </c>
      <c r="I263" s="35">
        <f t="shared" si="52"/>
        <v>19234422</v>
      </c>
      <c r="J263" s="38">
        <f t="shared" si="52"/>
        <v>28840320</v>
      </c>
      <c r="K263" s="38">
        <f t="shared" si="52"/>
        <v>66707746</v>
      </c>
      <c r="L263" s="37">
        <f t="shared" si="52"/>
        <v>55772077</v>
      </c>
      <c r="M263" s="35">
        <f t="shared" si="52"/>
        <v>32835806</v>
      </c>
      <c r="N263" s="38">
        <f t="shared" si="52"/>
        <v>37420883</v>
      </c>
      <c r="O263" s="38">
        <f t="shared" si="52"/>
        <v>126028766</v>
      </c>
      <c r="P263" s="37">
        <f t="shared" si="52"/>
        <v>9801490</v>
      </c>
      <c r="Q263" s="35">
        <f t="shared" si="52"/>
        <v>9502406</v>
      </c>
      <c r="R263" s="38">
        <f t="shared" si="52"/>
        <v>39713143</v>
      </c>
      <c r="S263" s="38">
        <f t="shared" si="52"/>
        <v>59017039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29</v>
      </c>
      <c r="B264" s="24" t="s">
        <v>481</v>
      </c>
      <c r="C264" s="25" t="s">
        <v>482</v>
      </c>
      <c r="D264" s="26">
        <v>41363000</v>
      </c>
      <c r="E264" s="27">
        <v>41363000</v>
      </c>
      <c r="F264" s="27">
        <v>12191268</v>
      </c>
      <c r="G264" s="28">
        <f t="shared" si="50"/>
        <v>0.29473848608659914</v>
      </c>
      <c r="H264" s="29">
        <v>0</v>
      </c>
      <c r="I264" s="27">
        <v>1815478</v>
      </c>
      <c r="J264" s="30">
        <v>3827664</v>
      </c>
      <c r="K264" s="30">
        <v>5643142</v>
      </c>
      <c r="L264" s="29">
        <v>-197689</v>
      </c>
      <c r="M264" s="27">
        <v>195524</v>
      </c>
      <c r="N264" s="30">
        <v>2610205</v>
      </c>
      <c r="O264" s="30">
        <v>2608040</v>
      </c>
      <c r="P264" s="29">
        <v>614656</v>
      </c>
      <c r="Q264" s="27">
        <v>0</v>
      </c>
      <c r="R264" s="30">
        <v>3325430</v>
      </c>
      <c r="S264" s="30">
        <v>3940086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29</v>
      </c>
      <c r="B265" s="24" t="s">
        <v>483</v>
      </c>
      <c r="C265" s="25" t="s">
        <v>484</v>
      </c>
      <c r="D265" s="26">
        <v>28723000</v>
      </c>
      <c r="E265" s="27">
        <v>31079243</v>
      </c>
      <c r="F265" s="27">
        <v>24543439</v>
      </c>
      <c r="G265" s="28">
        <f t="shared" si="50"/>
        <v>0.789705173964501</v>
      </c>
      <c r="H265" s="29">
        <v>1604982</v>
      </c>
      <c r="I265" s="27">
        <v>2747309</v>
      </c>
      <c r="J265" s="30">
        <v>2983851</v>
      </c>
      <c r="K265" s="30">
        <v>7336142</v>
      </c>
      <c r="L265" s="29">
        <v>34800</v>
      </c>
      <c r="M265" s="27">
        <v>3308211</v>
      </c>
      <c r="N265" s="30">
        <v>2523777</v>
      </c>
      <c r="O265" s="30">
        <v>5866788</v>
      </c>
      <c r="P265" s="29">
        <v>5656980</v>
      </c>
      <c r="Q265" s="27">
        <v>49800</v>
      </c>
      <c r="R265" s="30">
        <v>5633729</v>
      </c>
      <c r="S265" s="30">
        <v>11340509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29</v>
      </c>
      <c r="B266" s="24" t="s">
        <v>485</v>
      </c>
      <c r="C266" s="25" t="s">
        <v>486</v>
      </c>
      <c r="D266" s="26">
        <v>71110938</v>
      </c>
      <c r="E266" s="27">
        <v>71110938</v>
      </c>
      <c r="F266" s="27">
        <v>32888646</v>
      </c>
      <c r="G266" s="28">
        <f t="shared" si="50"/>
        <v>0.46249771026786346</v>
      </c>
      <c r="H266" s="29">
        <v>5357618</v>
      </c>
      <c r="I266" s="27">
        <v>1715235</v>
      </c>
      <c r="J266" s="30">
        <v>3139862</v>
      </c>
      <c r="K266" s="30">
        <v>10212715</v>
      </c>
      <c r="L266" s="29">
        <v>4067028</v>
      </c>
      <c r="M266" s="27">
        <v>1416966</v>
      </c>
      <c r="N266" s="30">
        <v>5052202</v>
      </c>
      <c r="O266" s="30">
        <v>10536196</v>
      </c>
      <c r="P266" s="29">
        <v>837432</v>
      </c>
      <c r="Q266" s="27">
        <v>4426215</v>
      </c>
      <c r="R266" s="30">
        <v>6876088</v>
      </c>
      <c r="S266" s="30">
        <v>12139735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29</v>
      </c>
      <c r="B267" s="24" t="s">
        <v>487</v>
      </c>
      <c r="C267" s="25" t="s">
        <v>488</v>
      </c>
      <c r="D267" s="26">
        <v>20504000</v>
      </c>
      <c r="E267" s="27">
        <v>23304150</v>
      </c>
      <c r="F267" s="27">
        <v>16526236</v>
      </c>
      <c r="G267" s="28">
        <f t="shared" si="50"/>
        <v>0.7091542064396256</v>
      </c>
      <c r="H267" s="29">
        <v>1441538</v>
      </c>
      <c r="I267" s="27">
        <v>749529</v>
      </c>
      <c r="J267" s="30">
        <v>1004977</v>
      </c>
      <c r="K267" s="30">
        <v>3196044</v>
      </c>
      <c r="L267" s="29">
        <v>2321548</v>
      </c>
      <c r="M267" s="27">
        <v>3072941</v>
      </c>
      <c r="N267" s="30">
        <v>2590293</v>
      </c>
      <c r="O267" s="30">
        <v>7984782</v>
      </c>
      <c r="P267" s="29">
        <v>682032</v>
      </c>
      <c r="Q267" s="27">
        <v>1540080</v>
      </c>
      <c r="R267" s="30">
        <v>3123298</v>
      </c>
      <c r="S267" s="30">
        <v>5345410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29</v>
      </c>
      <c r="B268" s="24" t="s">
        <v>489</v>
      </c>
      <c r="C268" s="25" t="s">
        <v>490</v>
      </c>
      <c r="D268" s="26">
        <v>60154000</v>
      </c>
      <c r="E268" s="27">
        <v>60154000</v>
      </c>
      <c r="F268" s="27">
        <v>30911278</v>
      </c>
      <c r="G268" s="28">
        <f t="shared" si="50"/>
        <v>0.5138690361405726</v>
      </c>
      <c r="H268" s="29">
        <v>4390265</v>
      </c>
      <c r="I268" s="27">
        <v>5922155</v>
      </c>
      <c r="J268" s="30">
        <v>4104691</v>
      </c>
      <c r="K268" s="30">
        <v>14417111</v>
      </c>
      <c r="L268" s="29">
        <v>2150936</v>
      </c>
      <c r="M268" s="27">
        <v>1822490</v>
      </c>
      <c r="N268" s="30">
        <v>6806128</v>
      </c>
      <c r="O268" s="30">
        <v>10779554</v>
      </c>
      <c r="P268" s="29">
        <v>0</v>
      </c>
      <c r="Q268" s="27">
        <v>4252200</v>
      </c>
      <c r="R268" s="30">
        <v>1462413</v>
      </c>
      <c r="S268" s="30">
        <v>5714613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48</v>
      </c>
      <c r="B269" s="24" t="s">
        <v>491</v>
      </c>
      <c r="C269" s="25" t="s">
        <v>492</v>
      </c>
      <c r="D269" s="26">
        <v>264864000</v>
      </c>
      <c r="E269" s="27">
        <v>264864000</v>
      </c>
      <c r="F269" s="27">
        <v>191605817</v>
      </c>
      <c r="G269" s="28">
        <f t="shared" si="50"/>
        <v>0.7234120794067899</v>
      </c>
      <c r="H269" s="29">
        <v>30914381</v>
      </c>
      <c r="I269" s="27">
        <v>36460257</v>
      </c>
      <c r="J269" s="30">
        <v>5513702</v>
      </c>
      <c r="K269" s="30">
        <v>72888340</v>
      </c>
      <c r="L269" s="29">
        <v>0</v>
      </c>
      <c r="M269" s="27">
        <v>49885894</v>
      </c>
      <c r="N269" s="30">
        <v>21427952</v>
      </c>
      <c r="O269" s="30">
        <v>71313846</v>
      </c>
      <c r="P269" s="29">
        <v>8853384</v>
      </c>
      <c r="Q269" s="27">
        <v>22506169</v>
      </c>
      <c r="R269" s="30">
        <v>16044078</v>
      </c>
      <c r="S269" s="30">
        <v>47403631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493</v>
      </c>
      <c r="C270" s="33"/>
      <c r="D270" s="34">
        <f>SUM(D264:D269)</f>
        <v>486718938</v>
      </c>
      <c r="E270" s="35">
        <f>SUM(E264:E269)</f>
        <v>491875331</v>
      </c>
      <c r="F270" s="35">
        <f>SUM(F264:F269)</f>
        <v>308666684</v>
      </c>
      <c r="G270" s="36">
        <f t="shared" si="50"/>
        <v>0.6275303202794693</v>
      </c>
      <c r="H270" s="37">
        <f aca="true" t="shared" si="53" ref="H270:W270">SUM(H264:H269)</f>
        <v>43708784</v>
      </c>
      <c r="I270" s="35">
        <f t="shared" si="53"/>
        <v>49409963</v>
      </c>
      <c r="J270" s="38">
        <f t="shared" si="53"/>
        <v>20574747</v>
      </c>
      <c r="K270" s="38">
        <f t="shared" si="53"/>
        <v>113693494</v>
      </c>
      <c r="L270" s="37">
        <f t="shared" si="53"/>
        <v>8376623</v>
      </c>
      <c r="M270" s="35">
        <f t="shared" si="53"/>
        <v>59702026</v>
      </c>
      <c r="N270" s="38">
        <f t="shared" si="53"/>
        <v>41010557</v>
      </c>
      <c r="O270" s="38">
        <f t="shared" si="53"/>
        <v>109089206</v>
      </c>
      <c r="P270" s="37">
        <f t="shared" si="53"/>
        <v>16644484</v>
      </c>
      <c r="Q270" s="35">
        <f t="shared" si="53"/>
        <v>32774464</v>
      </c>
      <c r="R270" s="38">
        <f t="shared" si="53"/>
        <v>36465036</v>
      </c>
      <c r="S270" s="38">
        <f t="shared" si="53"/>
        <v>85883984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29</v>
      </c>
      <c r="B271" s="24" t="s">
        <v>494</v>
      </c>
      <c r="C271" s="25" t="s">
        <v>495</v>
      </c>
      <c r="D271" s="26">
        <v>26300000</v>
      </c>
      <c r="E271" s="27">
        <v>44356313</v>
      </c>
      <c r="F271" s="27">
        <v>8850586</v>
      </c>
      <c r="G271" s="28">
        <f t="shared" si="50"/>
        <v>0.199533852148622</v>
      </c>
      <c r="H271" s="29">
        <v>910438</v>
      </c>
      <c r="I271" s="27">
        <v>0</v>
      </c>
      <c r="J271" s="30">
        <v>832112</v>
      </c>
      <c r="K271" s="30">
        <v>1742550</v>
      </c>
      <c r="L271" s="29">
        <v>0</v>
      </c>
      <c r="M271" s="27">
        <v>3745208</v>
      </c>
      <c r="N271" s="30">
        <v>404498</v>
      </c>
      <c r="O271" s="30">
        <v>4149706</v>
      </c>
      <c r="P271" s="29">
        <v>0</v>
      </c>
      <c r="Q271" s="27">
        <v>2958330</v>
      </c>
      <c r="R271" s="30">
        <v>0</v>
      </c>
      <c r="S271" s="30">
        <v>2958330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29</v>
      </c>
      <c r="B272" s="24" t="s">
        <v>496</v>
      </c>
      <c r="C272" s="25" t="s">
        <v>497</v>
      </c>
      <c r="D272" s="26">
        <v>224076728</v>
      </c>
      <c r="E272" s="27">
        <v>224076728</v>
      </c>
      <c r="F272" s="27">
        <v>138240412</v>
      </c>
      <c r="G272" s="28">
        <f t="shared" si="50"/>
        <v>0.6169333747143969</v>
      </c>
      <c r="H272" s="29">
        <v>3095589</v>
      </c>
      <c r="I272" s="27">
        <v>21131302</v>
      </c>
      <c r="J272" s="30">
        <v>15726771</v>
      </c>
      <c r="K272" s="30">
        <v>39953662</v>
      </c>
      <c r="L272" s="29">
        <v>27709872</v>
      </c>
      <c r="M272" s="27">
        <v>17249499</v>
      </c>
      <c r="N272" s="30">
        <v>16875616</v>
      </c>
      <c r="O272" s="30">
        <v>61834987</v>
      </c>
      <c r="P272" s="29">
        <v>11205786</v>
      </c>
      <c r="Q272" s="27">
        <v>20287034</v>
      </c>
      <c r="R272" s="30">
        <v>4958943</v>
      </c>
      <c r="S272" s="30">
        <v>36451763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29</v>
      </c>
      <c r="B273" s="24" t="s">
        <v>498</v>
      </c>
      <c r="C273" s="25" t="s">
        <v>499</v>
      </c>
      <c r="D273" s="26">
        <v>138927364</v>
      </c>
      <c r="E273" s="27">
        <v>143005289</v>
      </c>
      <c r="F273" s="27">
        <v>48511981</v>
      </c>
      <c r="G273" s="28">
        <f t="shared" si="50"/>
        <v>0.33923207553533213</v>
      </c>
      <c r="H273" s="29">
        <v>2382759</v>
      </c>
      <c r="I273" s="27">
        <v>967223</v>
      </c>
      <c r="J273" s="30">
        <v>1942176</v>
      </c>
      <c r="K273" s="30">
        <v>5292158</v>
      </c>
      <c r="L273" s="29">
        <v>2361975</v>
      </c>
      <c r="M273" s="27">
        <v>9530232</v>
      </c>
      <c r="N273" s="30">
        <v>9665661</v>
      </c>
      <c r="O273" s="30">
        <v>21557868</v>
      </c>
      <c r="P273" s="29">
        <v>5861817</v>
      </c>
      <c r="Q273" s="27">
        <v>4684000</v>
      </c>
      <c r="R273" s="30">
        <v>11116138</v>
      </c>
      <c r="S273" s="30">
        <v>21661955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29</v>
      </c>
      <c r="B274" s="24" t="s">
        <v>500</v>
      </c>
      <c r="C274" s="25" t="s">
        <v>501</v>
      </c>
      <c r="D274" s="26">
        <v>27235301</v>
      </c>
      <c r="E274" s="27">
        <v>27235301</v>
      </c>
      <c r="F274" s="27">
        <v>24471810</v>
      </c>
      <c r="G274" s="28">
        <f t="shared" si="50"/>
        <v>0.8985327535025224</v>
      </c>
      <c r="H274" s="29">
        <v>1512850</v>
      </c>
      <c r="I274" s="27">
        <v>3093320</v>
      </c>
      <c r="J274" s="30">
        <v>3306954</v>
      </c>
      <c r="K274" s="30">
        <v>7913124</v>
      </c>
      <c r="L274" s="29">
        <v>6316888</v>
      </c>
      <c r="M274" s="27">
        <v>0</v>
      </c>
      <c r="N274" s="30">
        <v>7576751</v>
      </c>
      <c r="O274" s="30">
        <v>13893639</v>
      </c>
      <c r="P274" s="29">
        <v>10545</v>
      </c>
      <c r="Q274" s="27">
        <v>2609086</v>
      </c>
      <c r="R274" s="30">
        <v>45416</v>
      </c>
      <c r="S274" s="30">
        <v>2665047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48</v>
      </c>
      <c r="B275" s="24" t="s">
        <v>502</v>
      </c>
      <c r="C275" s="25" t="s">
        <v>503</v>
      </c>
      <c r="D275" s="26">
        <v>5572200</v>
      </c>
      <c r="E275" s="27">
        <v>8617761</v>
      </c>
      <c r="F275" s="27">
        <v>1960699</v>
      </c>
      <c r="G275" s="28">
        <f t="shared" si="50"/>
        <v>0.22751837745326192</v>
      </c>
      <c r="H275" s="29">
        <v>77143</v>
      </c>
      <c r="I275" s="27">
        <v>18754</v>
      </c>
      <c r="J275" s="30">
        <v>123081</v>
      </c>
      <c r="K275" s="30">
        <v>218978</v>
      </c>
      <c r="L275" s="29">
        <v>77635</v>
      </c>
      <c r="M275" s="27">
        <v>5840</v>
      </c>
      <c r="N275" s="30">
        <v>13129</v>
      </c>
      <c r="O275" s="30">
        <v>96604</v>
      </c>
      <c r="P275" s="29">
        <v>3791</v>
      </c>
      <c r="Q275" s="27">
        <v>803454</v>
      </c>
      <c r="R275" s="30">
        <v>837872</v>
      </c>
      <c r="S275" s="30">
        <v>1645117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504</v>
      </c>
      <c r="C276" s="55"/>
      <c r="D276" s="56">
        <f>SUM(D271:D275)</f>
        <v>422111593</v>
      </c>
      <c r="E276" s="57">
        <f>SUM(E271:E275)</f>
        <v>447291392</v>
      </c>
      <c r="F276" s="57">
        <f>SUM(F271:F275)</f>
        <v>222035488</v>
      </c>
      <c r="G276" s="58">
        <f t="shared" si="50"/>
        <v>0.4964000916878812</v>
      </c>
      <c r="H276" s="59">
        <f aca="true" t="shared" si="54" ref="H276:W276">SUM(H271:H275)</f>
        <v>7978779</v>
      </c>
      <c r="I276" s="57">
        <f t="shared" si="54"/>
        <v>25210599</v>
      </c>
      <c r="J276" s="60">
        <f t="shared" si="54"/>
        <v>21931094</v>
      </c>
      <c r="K276" s="60">
        <f t="shared" si="54"/>
        <v>55120472</v>
      </c>
      <c r="L276" s="59">
        <f t="shared" si="54"/>
        <v>36466370</v>
      </c>
      <c r="M276" s="57">
        <f t="shared" si="54"/>
        <v>30530779</v>
      </c>
      <c r="N276" s="60">
        <f t="shared" si="54"/>
        <v>34535655</v>
      </c>
      <c r="O276" s="60">
        <f t="shared" si="54"/>
        <v>101532804</v>
      </c>
      <c r="P276" s="59">
        <f t="shared" si="54"/>
        <v>17081939</v>
      </c>
      <c r="Q276" s="57">
        <f t="shared" si="54"/>
        <v>31341904</v>
      </c>
      <c r="R276" s="60">
        <f t="shared" si="54"/>
        <v>16958369</v>
      </c>
      <c r="S276" s="60">
        <f t="shared" si="54"/>
        <v>65382212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505</v>
      </c>
      <c r="C277" s="41"/>
      <c r="D277" s="42">
        <f>SUM(D250:D255,D257:D262,D264:D269,D271:D275)</f>
        <v>3116767033</v>
      </c>
      <c r="E277" s="43">
        <f>SUM(E250:E255,E257:E262,E264:E269,E271:E275)</f>
        <v>3222234258</v>
      </c>
      <c r="F277" s="43">
        <f>SUM(F250:F255,F257:F262,F264:F269,F271:F275)</f>
        <v>1634161458</v>
      </c>
      <c r="G277" s="44">
        <f t="shared" si="50"/>
        <v>0.5071516615971625</v>
      </c>
      <c r="H277" s="45">
        <f aca="true" t="shared" si="55" ref="H277:W277">SUM(H250:H255,H257:H262,H264:H269,H271:H275)</f>
        <v>152807261</v>
      </c>
      <c r="I277" s="43">
        <f t="shared" si="55"/>
        <v>144847706</v>
      </c>
      <c r="J277" s="46">
        <f t="shared" si="55"/>
        <v>135979905</v>
      </c>
      <c r="K277" s="46">
        <f t="shared" si="55"/>
        <v>433634872</v>
      </c>
      <c r="L277" s="45">
        <f t="shared" si="55"/>
        <v>137077266</v>
      </c>
      <c r="M277" s="43">
        <f t="shared" si="55"/>
        <v>257028817</v>
      </c>
      <c r="N277" s="46">
        <f t="shared" si="55"/>
        <v>236012914</v>
      </c>
      <c r="O277" s="46">
        <f t="shared" si="55"/>
        <v>630118997</v>
      </c>
      <c r="P277" s="45">
        <f t="shared" si="55"/>
        <v>138244581</v>
      </c>
      <c r="Q277" s="43">
        <f t="shared" si="55"/>
        <v>192195195</v>
      </c>
      <c r="R277" s="46">
        <f t="shared" si="55"/>
        <v>239967813</v>
      </c>
      <c r="S277" s="46">
        <f t="shared" si="55"/>
        <v>570407589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506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29</v>
      </c>
      <c r="B280" s="24" t="s">
        <v>507</v>
      </c>
      <c r="C280" s="25" t="s">
        <v>508</v>
      </c>
      <c r="D280" s="26">
        <v>126383383</v>
      </c>
      <c r="E280" s="27">
        <v>126383383</v>
      </c>
      <c r="F280" s="27">
        <v>98948227</v>
      </c>
      <c r="G280" s="28">
        <f aca="true" t="shared" si="56" ref="G280:G317">IF($E280=0,0,$F280/$E280)</f>
        <v>0.7829211772246989</v>
      </c>
      <c r="H280" s="29">
        <v>7148827</v>
      </c>
      <c r="I280" s="27">
        <v>8858699</v>
      </c>
      <c r="J280" s="30">
        <v>6065919</v>
      </c>
      <c r="K280" s="30">
        <v>22073445</v>
      </c>
      <c r="L280" s="29">
        <v>15083881</v>
      </c>
      <c r="M280" s="27">
        <v>23172155</v>
      </c>
      <c r="N280" s="30">
        <v>11744225</v>
      </c>
      <c r="O280" s="30">
        <v>50000261</v>
      </c>
      <c r="P280" s="29">
        <v>6866583</v>
      </c>
      <c r="Q280" s="27">
        <v>9236151</v>
      </c>
      <c r="R280" s="30">
        <v>10771787</v>
      </c>
      <c r="S280" s="30">
        <v>26874521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29</v>
      </c>
      <c r="B281" s="24" t="s">
        <v>509</v>
      </c>
      <c r="C281" s="25" t="s">
        <v>510</v>
      </c>
      <c r="D281" s="26">
        <v>140031000</v>
      </c>
      <c r="E281" s="27">
        <v>137926001</v>
      </c>
      <c r="F281" s="27">
        <v>97498253</v>
      </c>
      <c r="G281" s="28">
        <f t="shared" si="56"/>
        <v>0.7068881305418259</v>
      </c>
      <c r="H281" s="29">
        <v>5605882</v>
      </c>
      <c r="I281" s="27">
        <v>9165616</v>
      </c>
      <c r="J281" s="30">
        <v>11063658</v>
      </c>
      <c r="K281" s="30">
        <v>25835156</v>
      </c>
      <c r="L281" s="29">
        <v>9490771</v>
      </c>
      <c r="M281" s="27">
        <v>17932701</v>
      </c>
      <c r="N281" s="30">
        <v>11267025</v>
      </c>
      <c r="O281" s="30">
        <v>38690497</v>
      </c>
      <c r="P281" s="29">
        <v>5846664</v>
      </c>
      <c r="Q281" s="27">
        <v>6979198</v>
      </c>
      <c r="R281" s="30">
        <v>20146738</v>
      </c>
      <c r="S281" s="30">
        <v>32972600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29</v>
      </c>
      <c r="B282" s="24" t="s">
        <v>511</v>
      </c>
      <c r="C282" s="25" t="s">
        <v>512</v>
      </c>
      <c r="D282" s="26">
        <v>350160555</v>
      </c>
      <c r="E282" s="27">
        <v>104340600</v>
      </c>
      <c r="F282" s="27">
        <v>15436660</v>
      </c>
      <c r="G282" s="28">
        <f t="shared" si="56"/>
        <v>0.14794490351790196</v>
      </c>
      <c r="H282" s="29">
        <v>7107325</v>
      </c>
      <c r="I282" s="27">
        <v>4011435</v>
      </c>
      <c r="J282" s="30">
        <v>0</v>
      </c>
      <c r="K282" s="30">
        <v>11118760</v>
      </c>
      <c r="L282" s="29">
        <v>0</v>
      </c>
      <c r="M282" s="27">
        <v>0</v>
      </c>
      <c r="N282" s="30">
        <v>3738523</v>
      </c>
      <c r="O282" s="30">
        <v>3738523</v>
      </c>
      <c r="P282" s="29">
        <v>579377</v>
      </c>
      <c r="Q282" s="27">
        <v>0</v>
      </c>
      <c r="R282" s="30">
        <v>0</v>
      </c>
      <c r="S282" s="30">
        <v>579377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48</v>
      </c>
      <c r="B283" s="24" t="s">
        <v>513</v>
      </c>
      <c r="C283" s="25" t="s">
        <v>514</v>
      </c>
      <c r="D283" s="26">
        <v>1204000</v>
      </c>
      <c r="E283" s="27">
        <v>33000</v>
      </c>
      <c r="F283" s="27">
        <v>371677</v>
      </c>
      <c r="G283" s="28">
        <f t="shared" si="56"/>
        <v>11.262939393939394</v>
      </c>
      <c r="H283" s="29">
        <v>0</v>
      </c>
      <c r="I283" s="27">
        <v>0</v>
      </c>
      <c r="J283" s="30">
        <v>5116</v>
      </c>
      <c r="K283" s="30">
        <v>5116</v>
      </c>
      <c r="L283" s="29">
        <v>196474</v>
      </c>
      <c r="M283" s="27">
        <v>58650</v>
      </c>
      <c r="N283" s="30">
        <v>111437</v>
      </c>
      <c r="O283" s="30">
        <v>366561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515</v>
      </c>
      <c r="C284" s="33"/>
      <c r="D284" s="34">
        <f>SUM(D280:D283)</f>
        <v>617778938</v>
      </c>
      <c r="E284" s="35">
        <f>SUM(E280:E283)</f>
        <v>368682984</v>
      </c>
      <c r="F284" s="35">
        <f>SUM(F280:F283)</f>
        <v>212254817</v>
      </c>
      <c r="G284" s="36">
        <f t="shared" si="56"/>
        <v>0.5757109121152171</v>
      </c>
      <c r="H284" s="37">
        <f aca="true" t="shared" si="57" ref="H284:W284">SUM(H280:H283)</f>
        <v>19862034</v>
      </c>
      <c r="I284" s="35">
        <f t="shared" si="57"/>
        <v>22035750</v>
      </c>
      <c r="J284" s="38">
        <f t="shared" si="57"/>
        <v>17134693</v>
      </c>
      <c r="K284" s="38">
        <f t="shared" si="57"/>
        <v>59032477</v>
      </c>
      <c r="L284" s="37">
        <f t="shared" si="57"/>
        <v>24771126</v>
      </c>
      <c r="M284" s="35">
        <f t="shared" si="57"/>
        <v>41163506</v>
      </c>
      <c r="N284" s="38">
        <f t="shared" si="57"/>
        <v>26861210</v>
      </c>
      <c r="O284" s="38">
        <f t="shared" si="57"/>
        <v>92795842</v>
      </c>
      <c r="P284" s="37">
        <f t="shared" si="57"/>
        <v>13292624</v>
      </c>
      <c r="Q284" s="35">
        <f t="shared" si="57"/>
        <v>16215349</v>
      </c>
      <c r="R284" s="38">
        <f t="shared" si="57"/>
        <v>30918525</v>
      </c>
      <c r="S284" s="38">
        <f t="shared" si="57"/>
        <v>60426498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29</v>
      </c>
      <c r="B285" s="24" t="s">
        <v>516</v>
      </c>
      <c r="C285" s="25" t="s">
        <v>517</v>
      </c>
      <c r="D285" s="26">
        <v>16409000</v>
      </c>
      <c r="E285" s="27">
        <v>10052884</v>
      </c>
      <c r="F285" s="27">
        <v>3670653</v>
      </c>
      <c r="G285" s="28">
        <f t="shared" si="56"/>
        <v>0.36513432364284715</v>
      </c>
      <c r="H285" s="29">
        <v>0</v>
      </c>
      <c r="I285" s="27">
        <v>470349</v>
      </c>
      <c r="J285" s="30">
        <v>120927</v>
      </c>
      <c r="K285" s="30">
        <v>591276</v>
      </c>
      <c r="L285" s="29">
        <v>136530</v>
      </c>
      <c r="M285" s="27">
        <v>0</v>
      </c>
      <c r="N285" s="30">
        <v>544588</v>
      </c>
      <c r="O285" s="30">
        <v>681118</v>
      </c>
      <c r="P285" s="29">
        <v>424173</v>
      </c>
      <c r="Q285" s="27">
        <v>932327</v>
      </c>
      <c r="R285" s="30">
        <v>1041759</v>
      </c>
      <c r="S285" s="30">
        <v>2398259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29</v>
      </c>
      <c r="B286" s="24" t="s">
        <v>518</v>
      </c>
      <c r="C286" s="25" t="s">
        <v>519</v>
      </c>
      <c r="D286" s="26">
        <v>30911055</v>
      </c>
      <c r="E286" s="27">
        <v>23324654</v>
      </c>
      <c r="F286" s="27">
        <v>13538345</v>
      </c>
      <c r="G286" s="28">
        <f t="shared" si="56"/>
        <v>0.5804306893469888</v>
      </c>
      <c r="H286" s="29">
        <v>239831</v>
      </c>
      <c r="I286" s="27">
        <v>1183229</v>
      </c>
      <c r="J286" s="30">
        <v>511266</v>
      </c>
      <c r="K286" s="30">
        <v>1934326</v>
      </c>
      <c r="L286" s="29">
        <v>3701882</v>
      </c>
      <c r="M286" s="27">
        <v>4374054</v>
      </c>
      <c r="N286" s="30">
        <v>1617428</v>
      </c>
      <c r="O286" s="30">
        <v>9693364</v>
      </c>
      <c r="P286" s="29">
        <v>139852</v>
      </c>
      <c r="Q286" s="27">
        <v>164013</v>
      </c>
      <c r="R286" s="30">
        <v>1606790</v>
      </c>
      <c r="S286" s="30">
        <v>1910655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29</v>
      </c>
      <c r="B287" s="24" t="s">
        <v>520</v>
      </c>
      <c r="C287" s="25" t="s">
        <v>521</v>
      </c>
      <c r="D287" s="26">
        <v>7960000</v>
      </c>
      <c r="E287" s="27">
        <v>9016000</v>
      </c>
      <c r="F287" s="27">
        <v>2463500</v>
      </c>
      <c r="G287" s="28">
        <f t="shared" si="56"/>
        <v>0.27323646850044364</v>
      </c>
      <c r="H287" s="29">
        <v>268989</v>
      </c>
      <c r="I287" s="27">
        <v>374635</v>
      </c>
      <c r="J287" s="30">
        <v>241707</v>
      </c>
      <c r="K287" s="30">
        <v>885331</v>
      </c>
      <c r="L287" s="29">
        <v>727676</v>
      </c>
      <c r="M287" s="27">
        <v>318040</v>
      </c>
      <c r="N287" s="30">
        <v>0</v>
      </c>
      <c r="O287" s="30">
        <v>1045716</v>
      </c>
      <c r="P287" s="29">
        <v>0</v>
      </c>
      <c r="Q287" s="27">
        <v>0</v>
      </c>
      <c r="R287" s="30">
        <v>532453</v>
      </c>
      <c r="S287" s="30">
        <v>532453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29</v>
      </c>
      <c r="B288" s="24" t="s">
        <v>522</v>
      </c>
      <c r="C288" s="25" t="s">
        <v>523</v>
      </c>
      <c r="D288" s="26">
        <v>26473809</v>
      </c>
      <c r="E288" s="27">
        <v>26823000</v>
      </c>
      <c r="F288" s="27">
        <v>11160312</v>
      </c>
      <c r="G288" s="28">
        <f t="shared" si="56"/>
        <v>0.4160724751146404</v>
      </c>
      <c r="H288" s="29">
        <v>1275762</v>
      </c>
      <c r="I288" s="27">
        <v>762895</v>
      </c>
      <c r="J288" s="30">
        <v>0</v>
      </c>
      <c r="K288" s="30">
        <v>2038657</v>
      </c>
      <c r="L288" s="29">
        <v>535210</v>
      </c>
      <c r="M288" s="27">
        <v>2278419</v>
      </c>
      <c r="N288" s="30">
        <v>2009063</v>
      </c>
      <c r="O288" s="30">
        <v>4822692</v>
      </c>
      <c r="P288" s="29">
        <v>2513501</v>
      </c>
      <c r="Q288" s="27">
        <v>25373</v>
      </c>
      <c r="R288" s="30">
        <v>1760089</v>
      </c>
      <c r="S288" s="30">
        <v>4298963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29</v>
      </c>
      <c r="B289" s="24" t="s">
        <v>524</v>
      </c>
      <c r="C289" s="25" t="s">
        <v>525</v>
      </c>
      <c r="D289" s="26">
        <v>8005000</v>
      </c>
      <c r="E289" s="27">
        <v>11005000</v>
      </c>
      <c r="F289" s="27">
        <v>4536863</v>
      </c>
      <c r="G289" s="28">
        <f t="shared" si="56"/>
        <v>0.4122547024079964</v>
      </c>
      <c r="H289" s="29">
        <v>0</v>
      </c>
      <c r="I289" s="27">
        <v>0</v>
      </c>
      <c r="J289" s="30">
        <v>0</v>
      </c>
      <c r="K289" s="30">
        <v>0</v>
      </c>
      <c r="L289" s="29">
        <v>842802</v>
      </c>
      <c r="M289" s="27">
        <v>0</v>
      </c>
      <c r="N289" s="30">
        <v>198403</v>
      </c>
      <c r="O289" s="30">
        <v>1041205</v>
      </c>
      <c r="P289" s="29">
        <v>0</v>
      </c>
      <c r="Q289" s="27">
        <v>340589</v>
      </c>
      <c r="R289" s="30">
        <v>3155069</v>
      </c>
      <c r="S289" s="30">
        <v>3495658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29</v>
      </c>
      <c r="B290" s="24" t="s">
        <v>526</v>
      </c>
      <c r="C290" s="25" t="s">
        <v>527</v>
      </c>
      <c r="D290" s="26">
        <v>8343860</v>
      </c>
      <c r="E290" s="27">
        <v>7706360</v>
      </c>
      <c r="F290" s="27">
        <v>1288721</v>
      </c>
      <c r="G290" s="28">
        <f t="shared" si="56"/>
        <v>0.16722823745581572</v>
      </c>
      <c r="H290" s="29">
        <v>0</v>
      </c>
      <c r="I290" s="27">
        <v>0</v>
      </c>
      <c r="J290" s="30">
        <v>0</v>
      </c>
      <c r="K290" s="30">
        <v>0</v>
      </c>
      <c r="L290" s="29">
        <v>184767</v>
      </c>
      <c r="M290" s="27">
        <v>0</v>
      </c>
      <c r="N290" s="30">
        <v>0</v>
      </c>
      <c r="O290" s="30">
        <v>184767</v>
      </c>
      <c r="P290" s="29">
        <v>43900</v>
      </c>
      <c r="Q290" s="27">
        <v>648756</v>
      </c>
      <c r="R290" s="30">
        <v>411298</v>
      </c>
      <c r="S290" s="30">
        <v>1103954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48</v>
      </c>
      <c r="B291" s="24" t="s">
        <v>528</v>
      </c>
      <c r="C291" s="25" t="s">
        <v>529</v>
      </c>
      <c r="D291" s="26">
        <v>93000</v>
      </c>
      <c r="E291" s="27">
        <v>93000</v>
      </c>
      <c r="F291" s="27">
        <v>119741</v>
      </c>
      <c r="G291" s="28">
        <f t="shared" si="56"/>
        <v>1.2875376344086022</v>
      </c>
      <c r="H291" s="29">
        <v>29665</v>
      </c>
      <c r="I291" s="27">
        <v>12067</v>
      </c>
      <c r="J291" s="30">
        <v>39622</v>
      </c>
      <c r="K291" s="30">
        <v>81354</v>
      </c>
      <c r="L291" s="29">
        <v>8435</v>
      </c>
      <c r="M291" s="27">
        <v>0</v>
      </c>
      <c r="N291" s="30">
        <v>0</v>
      </c>
      <c r="O291" s="30">
        <v>8435</v>
      </c>
      <c r="P291" s="29">
        <v>0</v>
      </c>
      <c r="Q291" s="27">
        <v>0</v>
      </c>
      <c r="R291" s="30">
        <v>29952</v>
      </c>
      <c r="S291" s="30">
        <v>29952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530</v>
      </c>
      <c r="C292" s="33"/>
      <c r="D292" s="34">
        <f>SUM(D285:D291)</f>
        <v>98195724</v>
      </c>
      <c r="E292" s="35">
        <f>SUM(E285:E291)</f>
        <v>88020898</v>
      </c>
      <c r="F292" s="35">
        <f>SUM(F285:F291)</f>
        <v>36778135</v>
      </c>
      <c r="G292" s="36">
        <f t="shared" si="56"/>
        <v>0.41783412616399346</v>
      </c>
      <c r="H292" s="37">
        <f aca="true" t="shared" si="58" ref="H292:W292">SUM(H285:H291)</f>
        <v>1814247</v>
      </c>
      <c r="I292" s="35">
        <f t="shared" si="58"/>
        <v>2803175</v>
      </c>
      <c r="J292" s="38">
        <f t="shared" si="58"/>
        <v>913522</v>
      </c>
      <c r="K292" s="38">
        <f t="shared" si="58"/>
        <v>5530944</v>
      </c>
      <c r="L292" s="37">
        <f t="shared" si="58"/>
        <v>6137302</v>
      </c>
      <c r="M292" s="35">
        <f t="shared" si="58"/>
        <v>6970513</v>
      </c>
      <c r="N292" s="38">
        <f t="shared" si="58"/>
        <v>4369482</v>
      </c>
      <c r="O292" s="38">
        <f t="shared" si="58"/>
        <v>17477297</v>
      </c>
      <c r="P292" s="37">
        <f t="shared" si="58"/>
        <v>3121426</v>
      </c>
      <c r="Q292" s="35">
        <f t="shared" si="58"/>
        <v>2111058</v>
      </c>
      <c r="R292" s="38">
        <f t="shared" si="58"/>
        <v>8537410</v>
      </c>
      <c r="S292" s="38">
        <f t="shared" si="58"/>
        <v>13769894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29</v>
      </c>
      <c r="B293" s="24" t="s">
        <v>531</v>
      </c>
      <c r="C293" s="25" t="s">
        <v>532</v>
      </c>
      <c r="D293" s="26">
        <v>11791000</v>
      </c>
      <c r="E293" s="27">
        <v>11791000</v>
      </c>
      <c r="F293" s="27">
        <v>3513269</v>
      </c>
      <c r="G293" s="28">
        <f t="shared" si="56"/>
        <v>0.2979619201085574</v>
      </c>
      <c r="H293" s="29">
        <v>621263</v>
      </c>
      <c r="I293" s="27">
        <v>228451</v>
      </c>
      <c r="J293" s="30">
        <v>264915</v>
      </c>
      <c r="K293" s="30">
        <v>1114629</v>
      </c>
      <c r="L293" s="29">
        <v>1275862</v>
      </c>
      <c r="M293" s="27">
        <v>101812</v>
      </c>
      <c r="N293" s="30">
        <v>406</v>
      </c>
      <c r="O293" s="30">
        <v>1378080</v>
      </c>
      <c r="P293" s="29">
        <v>1020560</v>
      </c>
      <c r="Q293" s="27">
        <v>0</v>
      </c>
      <c r="R293" s="30">
        <v>0</v>
      </c>
      <c r="S293" s="30">
        <v>1020560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29</v>
      </c>
      <c r="B294" s="24" t="s">
        <v>533</v>
      </c>
      <c r="C294" s="25" t="s">
        <v>534</v>
      </c>
      <c r="D294" s="26">
        <v>57273300</v>
      </c>
      <c r="E294" s="27">
        <v>78179039</v>
      </c>
      <c r="F294" s="27">
        <v>41652044</v>
      </c>
      <c r="G294" s="28">
        <f t="shared" si="56"/>
        <v>0.532777641331713</v>
      </c>
      <c r="H294" s="29">
        <v>1147809</v>
      </c>
      <c r="I294" s="27">
        <v>1287529</v>
      </c>
      <c r="J294" s="30">
        <v>2459239</v>
      </c>
      <c r="K294" s="30">
        <v>4894577</v>
      </c>
      <c r="L294" s="29">
        <v>5487972</v>
      </c>
      <c r="M294" s="27">
        <v>3582839</v>
      </c>
      <c r="N294" s="30">
        <v>5174390</v>
      </c>
      <c r="O294" s="30">
        <v>14245201</v>
      </c>
      <c r="P294" s="29">
        <v>9576983</v>
      </c>
      <c r="Q294" s="27">
        <v>1713034</v>
      </c>
      <c r="R294" s="30">
        <v>11222249</v>
      </c>
      <c r="S294" s="30">
        <v>22512266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29</v>
      </c>
      <c r="B295" s="24" t="s">
        <v>535</v>
      </c>
      <c r="C295" s="25" t="s">
        <v>536</v>
      </c>
      <c r="D295" s="26">
        <v>67344191</v>
      </c>
      <c r="E295" s="27">
        <v>19121291</v>
      </c>
      <c r="F295" s="27">
        <v>6468963</v>
      </c>
      <c r="G295" s="28">
        <f t="shared" si="56"/>
        <v>0.33831204179675944</v>
      </c>
      <c r="H295" s="29">
        <v>62698</v>
      </c>
      <c r="I295" s="27">
        <v>529814</v>
      </c>
      <c r="J295" s="30">
        <v>377785</v>
      </c>
      <c r="K295" s="30">
        <v>970297</v>
      </c>
      <c r="L295" s="29">
        <v>2897104</v>
      </c>
      <c r="M295" s="27">
        <v>734207</v>
      </c>
      <c r="N295" s="30">
        <v>39627</v>
      </c>
      <c r="O295" s="30">
        <v>3670938</v>
      </c>
      <c r="P295" s="29">
        <v>1127399</v>
      </c>
      <c r="Q295" s="27">
        <v>373309</v>
      </c>
      <c r="R295" s="30">
        <v>327020</v>
      </c>
      <c r="S295" s="30">
        <v>1827728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29</v>
      </c>
      <c r="B296" s="24" t="s">
        <v>537</v>
      </c>
      <c r="C296" s="25" t="s">
        <v>538</v>
      </c>
      <c r="D296" s="26">
        <v>7928000</v>
      </c>
      <c r="E296" s="27">
        <v>10385119</v>
      </c>
      <c r="F296" s="27">
        <v>3981192</v>
      </c>
      <c r="G296" s="28">
        <f t="shared" si="56"/>
        <v>0.3833554531248029</v>
      </c>
      <c r="H296" s="29">
        <v>828202</v>
      </c>
      <c r="I296" s="27">
        <v>627549</v>
      </c>
      <c r="J296" s="30">
        <v>328880</v>
      </c>
      <c r="K296" s="30">
        <v>1784631</v>
      </c>
      <c r="L296" s="29">
        <v>504436</v>
      </c>
      <c r="M296" s="27">
        <v>732399</v>
      </c>
      <c r="N296" s="30">
        <v>350273</v>
      </c>
      <c r="O296" s="30">
        <v>1587108</v>
      </c>
      <c r="P296" s="29">
        <v>1421</v>
      </c>
      <c r="Q296" s="27">
        <v>89376</v>
      </c>
      <c r="R296" s="30">
        <v>518656</v>
      </c>
      <c r="S296" s="30">
        <v>609453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29</v>
      </c>
      <c r="B297" s="24" t="s">
        <v>539</v>
      </c>
      <c r="C297" s="25" t="s">
        <v>540</v>
      </c>
      <c r="D297" s="26">
        <v>9890000</v>
      </c>
      <c r="E297" s="27">
        <v>9890000</v>
      </c>
      <c r="F297" s="27">
        <v>784024</v>
      </c>
      <c r="G297" s="28">
        <f t="shared" si="56"/>
        <v>0.07927441860465116</v>
      </c>
      <c r="H297" s="29">
        <v>0</v>
      </c>
      <c r="I297" s="27">
        <v>218350</v>
      </c>
      <c r="J297" s="30">
        <v>279022</v>
      </c>
      <c r="K297" s="30">
        <v>497372</v>
      </c>
      <c r="L297" s="29">
        <v>0</v>
      </c>
      <c r="M297" s="27">
        <v>0</v>
      </c>
      <c r="N297" s="30">
        <v>286652</v>
      </c>
      <c r="O297" s="30">
        <v>286652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29</v>
      </c>
      <c r="B298" s="24" t="s">
        <v>541</v>
      </c>
      <c r="C298" s="25" t="s">
        <v>542</v>
      </c>
      <c r="D298" s="26">
        <v>17256550</v>
      </c>
      <c r="E298" s="27">
        <v>17256550</v>
      </c>
      <c r="F298" s="27">
        <v>16789153</v>
      </c>
      <c r="G298" s="28">
        <f t="shared" si="56"/>
        <v>0.9729148062619701</v>
      </c>
      <c r="H298" s="29">
        <v>1445524</v>
      </c>
      <c r="I298" s="27">
        <v>878236</v>
      </c>
      <c r="J298" s="30">
        <v>674112</v>
      </c>
      <c r="K298" s="30">
        <v>2997872</v>
      </c>
      <c r="L298" s="29">
        <v>0</v>
      </c>
      <c r="M298" s="27">
        <v>3412606</v>
      </c>
      <c r="N298" s="30">
        <v>6238217</v>
      </c>
      <c r="O298" s="30">
        <v>9650823</v>
      </c>
      <c r="P298" s="29">
        <v>1138680</v>
      </c>
      <c r="Q298" s="27">
        <v>2221818</v>
      </c>
      <c r="R298" s="30">
        <v>779960</v>
      </c>
      <c r="S298" s="30">
        <v>4140458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29</v>
      </c>
      <c r="B299" s="24" t="s">
        <v>543</v>
      </c>
      <c r="C299" s="25" t="s">
        <v>544</v>
      </c>
      <c r="D299" s="26">
        <v>9653000</v>
      </c>
      <c r="E299" s="27">
        <v>9654000</v>
      </c>
      <c r="F299" s="27">
        <v>7202852</v>
      </c>
      <c r="G299" s="28">
        <f t="shared" si="56"/>
        <v>0.7461002693184172</v>
      </c>
      <c r="H299" s="29">
        <v>2529922</v>
      </c>
      <c r="I299" s="27">
        <v>0</v>
      </c>
      <c r="J299" s="30">
        <v>825434</v>
      </c>
      <c r="K299" s="30">
        <v>3355356</v>
      </c>
      <c r="L299" s="29">
        <v>0</v>
      </c>
      <c r="M299" s="27">
        <v>943466</v>
      </c>
      <c r="N299" s="30">
        <v>2904030</v>
      </c>
      <c r="O299" s="30">
        <v>3847496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29</v>
      </c>
      <c r="B300" s="24" t="s">
        <v>545</v>
      </c>
      <c r="C300" s="25" t="s">
        <v>546</v>
      </c>
      <c r="D300" s="26">
        <v>27621000</v>
      </c>
      <c r="E300" s="27">
        <v>25821000</v>
      </c>
      <c r="F300" s="27">
        <v>27584529</v>
      </c>
      <c r="G300" s="28">
        <f t="shared" si="56"/>
        <v>1.068298245614035</v>
      </c>
      <c r="H300" s="29">
        <v>2820050</v>
      </c>
      <c r="I300" s="27">
        <v>810732</v>
      </c>
      <c r="J300" s="30">
        <v>897987</v>
      </c>
      <c r="K300" s="30">
        <v>4528769</v>
      </c>
      <c r="L300" s="29">
        <v>2190180</v>
      </c>
      <c r="M300" s="27">
        <v>7416125</v>
      </c>
      <c r="N300" s="30">
        <v>5960305</v>
      </c>
      <c r="O300" s="30">
        <v>15566610</v>
      </c>
      <c r="P300" s="29">
        <v>1132893</v>
      </c>
      <c r="Q300" s="27">
        <v>511047</v>
      </c>
      <c r="R300" s="30">
        <v>5845210</v>
      </c>
      <c r="S300" s="30">
        <v>7489150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48</v>
      </c>
      <c r="B301" s="24" t="s">
        <v>547</v>
      </c>
      <c r="C301" s="25" t="s">
        <v>548</v>
      </c>
      <c r="D301" s="26">
        <v>0</v>
      </c>
      <c r="E301" s="27">
        <v>0</v>
      </c>
      <c r="F301" s="27">
        <v>340401</v>
      </c>
      <c r="G301" s="28">
        <f t="shared" si="56"/>
        <v>0</v>
      </c>
      <c r="H301" s="29">
        <v>0</v>
      </c>
      <c r="I301" s="27">
        <v>6604</v>
      </c>
      <c r="J301" s="30">
        <v>6604</v>
      </c>
      <c r="K301" s="30">
        <v>13208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327193</v>
      </c>
      <c r="S301" s="30">
        <v>327193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549</v>
      </c>
      <c r="C302" s="33"/>
      <c r="D302" s="34">
        <f>SUM(D293:D301)</f>
        <v>208757041</v>
      </c>
      <c r="E302" s="35">
        <f>SUM(E293:E301)</f>
        <v>182097999</v>
      </c>
      <c r="F302" s="35">
        <f>SUM(F293:F301)</f>
        <v>108316427</v>
      </c>
      <c r="G302" s="36">
        <f t="shared" si="56"/>
        <v>0.5948249162254661</v>
      </c>
      <c r="H302" s="37">
        <f aca="true" t="shared" si="59" ref="H302:W302">SUM(H293:H301)</f>
        <v>9455468</v>
      </c>
      <c r="I302" s="35">
        <f t="shared" si="59"/>
        <v>4587265</v>
      </c>
      <c r="J302" s="38">
        <f t="shared" si="59"/>
        <v>6113978</v>
      </c>
      <c r="K302" s="38">
        <f t="shared" si="59"/>
        <v>20156711</v>
      </c>
      <c r="L302" s="37">
        <f t="shared" si="59"/>
        <v>12355554</v>
      </c>
      <c r="M302" s="35">
        <f t="shared" si="59"/>
        <v>16923454</v>
      </c>
      <c r="N302" s="38">
        <f t="shared" si="59"/>
        <v>20953900</v>
      </c>
      <c r="O302" s="38">
        <f t="shared" si="59"/>
        <v>50232908</v>
      </c>
      <c r="P302" s="37">
        <f t="shared" si="59"/>
        <v>13997936</v>
      </c>
      <c r="Q302" s="35">
        <f t="shared" si="59"/>
        <v>4908584</v>
      </c>
      <c r="R302" s="38">
        <f t="shared" si="59"/>
        <v>19020288</v>
      </c>
      <c r="S302" s="38">
        <f t="shared" si="59"/>
        <v>37926808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29</v>
      </c>
      <c r="B303" s="24" t="s">
        <v>550</v>
      </c>
      <c r="C303" s="25" t="s">
        <v>551</v>
      </c>
      <c r="D303" s="26">
        <v>6780000</v>
      </c>
      <c r="E303" s="27">
        <v>7264722</v>
      </c>
      <c r="F303" s="27">
        <v>6288410</v>
      </c>
      <c r="G303" s="28">
        <f t="shared" si="56"/>
        <v>0.8656091726565724</v>
      </c>
      <c r="H303" s="29">
        <v>144258</v>
      </c>
      <c r="I303" s="27">
        <v>100000</v>
      </c>
      <c r="J303" s="30">
        <v>307800</v>
      </c>
      <c r="K303" s="30">
        <v>552058</v>
      </c>
      <c r="L303" s="29">
        <v>1458233</v>
      </c>
      <c r="M303" s="27">
        <v>2760306</v>
      </c>
      <c r="N303" s="30">
        <v>0</v>
      </c>
      <c r="O303" s="30">
        <v>4218539</v>
      </c>
      <c r="P303" s="29">
        <v>0</v>
      </c>
      <c r="Q303" s="27">
        <v>396718</v>
      </c>
      <c r="R303" s="30">
        <v>1121095</v>
      </c>
      <c r="S303" s="30">
        <v>1517813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29</v>
      </c>
      <c r="B304" s="24" t="s">
        <v>552</v>
      </c>
      <c r="C304" s="25" t="s">
        <v>553</v>
      </c>
      <c r="D304" s="26">
        <v>21784312</v>
      </c>
      <c r="E304" s="27">
        <v>23784312</v>
      </c>
      <c r="F304" s="27">
        <v>13410241</v>
      </c>
      <c r="G304" s="28">
        <f t="shared" si="56"/>
        <v>0.5638271563205192</v>
      </c>
      <c r="H304" s="29">
        <v>0</v>
      </c>
      <c r="I304" s="27">
        <v>0</v>
      </c>
      <c r="J304" s="30">
        <v>1034957</v>
      </c>
      <c r="K304" s="30">
        <v>1034957</v>
      </c>
      <c r="L304" s="29">
        <v>0</v>
      </c>
      <c r="M304" s="27">
        <v>286942</v>
      </c>
      <c r="N304" s="30">
        <v>1708280</v>
      </c>
      <c r="O304" s="30">
        <v>1995222</v>
      </c>
      <c r="P304" s="29">
        <v>1658926</v>
      </c>
      <c r="Q304" s="27">
        <v>586181</v>
      </c>
      <c r="R304" s="30">
        <v>8134955</v>
      </c>
      <c r="S304" s="30">
        <v>10380062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29</v>
      </c>
      <c r="B305" s="24" t="s">
        <v>554</v>
      </c>
      <c r="C305" s="25" t="s">
        <v>555</v>
      </c>
      <c r="D305" s="26">
        <v>36251396</v>
      </c>
      <c r="E305" s="27">
        <v>51098146</v>
      </c>
      <c r="F305" s="27">
        <v>8535926</v>
      </c>
      <c r="G305" s="28">
        <f t="shared" si="56"/>
        <v>0.1670496225048948</v>
      </c>
      <c r="H305" s="29">
        <v>14669</v>
      </c>
      <c r="I305" s="27">
        <v>797129</v>
      </c>
      <c r="J305" s="30">
        <v>2232332</v>
      </c>
      <c r="K305" s="30">
        <v>3044130</v>
      </c>
      <c r="L305" s="29">
        <v>373296</v>
      </c>
      <c r="M305" s="27">
        <v>1129017</v>
      </c>
      <c r="N305" s="30">
        <v>720473</v>
      </c>
      <c r="O305" s="30">
        <v>2222786</v>
      </c>
      <c r="P305" s="29">
        <v>427293</v>
      </c>
      <c r="Q305" s="27">
        <v>1396018</v>
      </c>
      <c r="R305" s="30">
        <v>1445699</v>
      </c>
      <c r="S305" s="30">
        <v>3269010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29</v>
      </c>
      <c r="B306" s="24" t="s">
        <v>556</v>
      </c>
      <c r="C306" s="25" t="s">
        <v>557</v>
      </c>
      <c r="D306" s="26">
        <v>16905000</v>
      </c>
      <c r="E306" s="27">
        <v>16905000</v>
      </c>
      <c r="F306" s="27">
        <v>11598412</v>
      </c>
      <c r="G306" s="28">
        <f t="shared" si="56"/>
        <v>0.6860935817805383</v>
      </c>
      <c r="H306" s="29">
        <v>1505970</v>
      </c>
      <c r="I306" s="27">
        <v>989278</v>
      </c>
      <c r="J306" s="30">
        <v>2120006</v>
      </c>
      <c r="K306" s="30">
        <v>4615254</v>
      </c>
      <c r="L306" s="29">
        <v>420063</v>
      </c>
      <c r="M306" s="27">
        <v>2236598</v>
      </c>
      <c r="N306" s="30">
        <v>249077</v>
      </c>
      <c r="O306" s="30">
        <v>2905738</v>
      </c>
      <c r="P306" s="29">
        <v>1698310</v>
      </c>
      <c r="Q306" s="27">
        <v>1376835</v>
      </c>
      <c r="R306" s="30">
        <v>1002275</v>
      </c>
      <c r="S306" s="30">
        <v>4077420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29</v>
      </c>
      <c r="B307" s="24" t="s">
        <v>558</v>
      </c>
      <c r="C307" s="25" t="s">
        <v>559</v>
      </c>
      <c r="D307" s="26">
        <v>33150000</v>
      </c>
      <c r="E307" s="27">
        <v>26517000</v>
      </c>
      <c r="F307" s="27">
        <v>19878374</v>
      </c>
      <c r="G307" s="28">
        <f t="shared" si="56"/>
        <v>0.7496464155070333</v>
      </c>
      <c r="H307" s="29">
        <v>0</v>
      </c>
      <c r="I307" s="27">
        <v>1650434</v>
      </c>
      <c r="J307" s="30">
        <v>1228856</v>
      </c>
      <c r="K307" s="30">
        <v>2879290</v>
      </c>
      <c r="L307" s="29">
        <v>3104442</v>
      </c>
      <c r="M307" s="27">
        <v>1431707</v>
      </c>
      <c r="N307" s="30">
        <v>1661980</v>
      </c>
      <c r="O307" s="30">
        <v>6198129</v>
      </c>
      <c r="P307" s="29">
        <v>0</v>
      </c>
      <c r="Q307" s="27">
        <v>228682</v>
      </c>
      <c r="R307" s="30">
        <v>10572273</v>
      </c>
      <c r="S307" s="30">
        <v>10800955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29</v>
      </c>
      <c r="B308" s="24" t="s">
        <v>560</v>
      </c>
      <c r="C308" s="25" t="s">
        <v>561</v>
      </c>
      <c r="D308" s="26">
        <v>12707000</v>
      </c>
      <c r="E308" s="27">
        <v>12707000</v>
      </c>
      <c r="F308" s="27">
        <v>3229431</v>
      </c>
      <c r="G308" s="28">
        <f t="shared" si="56"/>
        <v>0.25414582513575196</v>
      </c>
      <c r="H308" s="29">
        <v>0</v>
      </c>
      <c r="I308" s="27">
        <v>0</v>
      </c>
      <c r="J308" s="30">
        <v>0</v>
      </c>
      <c r="K308" s="30">
        <v>0</v>
      </c>
      <c r="L308" s="29">
        <v>0</v>
      </c>
      <c r="M308" s="27">
        <v>141698</v>
      </c>
      <c r="N308" s="30">
        <v>3074908</v>
      </c>
      <c r="O308" s="30">
        <v>3216606</v>
      </c>
      <c r="P308" s="29">
        <v>12825</v>
      </c>
      <c r="Q308" s="27">
        <v>0</v>
      </c>
      <c r="R308" s="30">
        <v>0</v>
      </c>
      <c r="S308" s="30">
        <v>12825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48</v>
      </c>
      <c r="B309" s="24" t="s">
        <v>562</v>
      </c>
      <c r="C309" s="25" t="s">
        <v>563</v>
      </c>
      <c r="D309" s="26">
        <v>869684</v>
      </c>
      <c r="E309" s="27">
        <v>602843</v>
      </c>
      <c r="F309" s="27">
        <v>68828</v>
      </c>
      <c r="G309" s="28">
        <f t="shared" si="56"/>
        <v>0.11417234669723295</v>
      </c>
      <c r="H309" s="29">
        <v>0</v>
      </c>
      <c r="I309" s="27">
        <v>12583</v>
      </c>
      <c r="J309" s="30">
        <v>9423</v>
      </c>
      <c r="K309" s="30">
        <v>22006</v>
      </c>
      <c r="L309" s="29">
        <v>34921</v>
      </c>
      <c r="M309" s="27">
        <v>11901</v>
      </c>
      <c r="N309" s="30">
        <v>0</v>
      </c>
      <c r="O309" s="30">
        <v>46822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564</v>
      </c>
      <c r="C310" s="33"/>
      <c r="D310" s="34">
        <f>SUM(D303:D309)</f>
        <v>128447392</v>
      </c>
      <c r="E310" s="35">
        <f>SUM(E303:E309)</f>
        <v>138879023</v>
      </c>
      <c r="F310" s="35">
        <f>SUM(F303:F309)</f>
        <v>63009622</v>
      </c>
      <c r="G310" s="36">
        <f t="shared" si="56"/>
        <v>0.45370150681431565</v>
      </c>
      <c r="H310" s="37">
        <f aca="true" t="shared" si="60" ref="H310:W310">SUM(H303:H309)</f>
        <v>1664897</v>
      </c>
      <c r="I310" s="35">
        <f t="shared" si="60"/>
        <v>3549424</v>
      </c>
      <c r="J310" s="38">
        <f t="shared" si="60"/>
        <v>6933374</v>
      </c>
      <c r="K310" s="38">
        <f t="shared" si="60"/>
        <v>12147695</v>
      </c>
      <c r="L310" s="37">
        <f t="shared" si="60"/>
        <v>5390955</v>
      </c>
      <c r="M310" s="35">
        <f t="shared" si="60"/>
        <v>7998169</v>
      </c>
      <c r="N310" s="38">
        <f t="shared" si="60"/>
        <v>7414718</v>
      </c>
      <c r="O310" s="38">
        <f t="shared" si="60"/>
        <v>20803842</v>
      </c>
      <c r="P310" s="37">
        <f t="shared" si="60"/>
        <v>3797354</v>
      </c>
      <c r="Q310" s="35">
        <f t="shared" si="60"/>
        <v>3984434</v>
      </c>
      <c r="R310" s="38">
        <f t="shared" si="60"/>
        <v>22276297</v>
      </c>
      <c r="S310" s="38">
        <f t="shared" si="60"/>
        <v>30058085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29</v>
      </c>
      <c r="B311" s="24" t="s">
        <v>565</v>
      </c>
      <c r="C311" s="25" t="s">
        <v>566</v>
      </c>
      <c r="D311" s="26">
        <v>111708601</v>
      </c>
      <c r="E311" s="27">
        <v>201018000</v>
      </c>
      <c r="F311" s="27">
        <v>80964881</v>
      </c>
      <c r="G311" s="28">
        <f t="shared" si="56"/>
        <v>0.4027742838949746</v>
      </c>
      <c r="H311" s="29">
        <v>172043</v>
      </c>
      <c r="I311" s="27">
        <v>7746848</v>
      </c>
      <c r="J311" s="30">
        <v>12752000</v>
      </c>
      <c r="K311" s="30">
        <v>20670891</v>
      </c>
      <c r="L311" s="29">
        <v>8195598</v>
      </c>
      <c r="M311" s="27">
        <v>15483316</v>
      </c>
      <c r="N311" s="30">
        <v>13488430</v>
      </c>
      <c r="O311" s="30">
        <v>37167344</v>
      </c>
      <c r="P311" s="29">
        <v>5252010</v>
      </c>
      <c r="Q311" s="27">
        <v>11405405</v>
      </c>
      <c r="R311" s="30">
        <v>6469231</v>
      </c>
      <c r="S311" s="30">
        <v>23126646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29</v>
      </c>
      <c r="B312" s="24" t="s">
        <v>567</v>
      </c>
      <c r="C312" s="25" t="s">
        <v>568</v>
      </c>
      <c r="D312" s="26">
        <v>40974000</v>
      </c>
      <c r="E312" s="27">
        <v>40974000</v>
      </c>
      <c r="F312" s="27">
        <v>7377159</v>
      </c>
      <c r="G312" s="28">
        <f t="shared" si="56"/>
        <v>0.180044882120369</v>
      </c>
      <c r="H312" s="29">
        <v>0</v>
      </c>
      <c r="I312" s="27">
        <v>0</v>
      </c>
      <c r="J312" s="30">
        <v>0</v>
      </c>
      <c r="K312" s="30">
        <v>0</v>
      </c>
      <c r="L312" s="29">
        <v>112209</v>
      </c>
      <c r="M312" s="27">
        <v>872800</v>
      </c>
      <c r="N312" s="30">
        <v>2117450</v>
      </c>
      <c r="O312" s="30">
        <v>3102459</v>
      </c>
      <c r="P312" s="29">
        <v>4274700</v>
      </c>
      <c r="Q312" s="27">
        <v>0</v>
      </c>
      <c r="R312" s="30">
        <v>0</v>
      </c>
      <c r="S312" s="30">
        <v>4274700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29</v>
      </c>
      <c r="B313" s="24" t="s">
        <v>569</v>
      </c>
      <c r="C313" s="25" t="s">
        <v>570</v>
      </c>
      <c r="D313" s="26">
        <v>13939000</v>
      </c>
      <c r="E313" s="27">
        <v>13939000</v>
      </c>
      <c r="F313" s="27">
        <v>5772304</v>
      </c>
      <c r="G313" s="28">
        <f t="shared" si="56"/>
        <v>0.4141117727240118</v>
      </c>
      <c r="H313" s="29">
        <v>0</v>
      </c>
      <c r="I313" s="27">
        <v>0</v>
      </c>
      <c r="J313" s="30">
        <v>54076</v>
      </c>
      <c r="K313" s="30">
        <v>54076</v>
      </c>
      <c r="L313" s="29">
        <v>0</v>
      </c>
      <c r="M313" s="27">
        <v>0</v>
      </c>
      <c r="N313" s="30">
        <v>431188</v>
      </c>
      <c r="O313" s="30">
        <v>431188</v>
      </c>
      <c r="P313" s="29">
        <v>0</v>
      </c>
      <c r="Q313" s="27">
        <v>2783854</v>
      </c>
      <c r="R313" s="30">
        <v>2503186</v>
      </c>
      <c r="S313" s="30">
        <v>5287040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29</v>
      </c>
      <c r="B314" s="24" t="s">
        <v>571</v>
      </c>
      <c r="C314" s="25" t="s">
        <v>572</v>
      </c>
      <c r="D314" s="26">
        <v>55282005</v>
      </c>
      <c r="E314" s="27">
        <v>67000147</v>
      </c>
      <c r="F314" s="27">
        <v>38478953</v>
      </c>
      <c r="G314" s="28">
        <f t="shared" si="56"/>
        <v>0.574311471286772</v>
      </c>
      <c r="H314" s="29">
        <v>4858604</v>
      </c>
      <c r="I314" s="27">
        <v>9726824</v>
      </c>
      <c r="J314" s="30">
        <v>552240</v>
      </c>
      <c r="K314" s="30">
        <v>15137668</v>
      </c>
      <c r="L314" s="29">
        <v>4895948</v>
      </c>
      <c r="M314" s="27">
        <v>1676521</v>
      </c>
      <c r="N314" s="30">
        <v>7661381</v>
      </c>
      <c r="O314" s="30">
        <v>14233850</v>
      </c>
      <c r="P314" s="29">
        <v>1817788</v>
      </c>
      <c r="Q314" s="27">
        <v>5762617</v>
      </c>
      <c r="R314" s="30">
        <v>1527030</v>
      </c>
      <c r="S314" s="30">
        <v>9107435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48</v>
      </c>
      <c r="B315" s="24" t="s">
        <v>573</v>
      </c>
      <c r="C315" s="25" t="s">
        <v>574</v>
      </c>
      <c r="D315" s="26">
        <v>13555171</v>
      </c>
      <c r="E315" s="27">
        <v>11534417</v>
      </c>
      <c r="F315" s="27">
        <v>2959169</v>
      </c>
      <c r="G315" s="28">
        <f t="shared" si="56"/>
        <v>0.2565512413848051</v>
      </c>
      <c r="H315" s="29">
        <v>1949</v>
      </c>
      <c r="I315" s="27">
        <v>42296</v>
      </c>
      <c r="J315" s="30">
        <v>110244</v>
      </c>
      <c r="K315" s="30">
        <v>154489</v>
      </c>
      <c r="L315" s="29">
        <v>23240</v>
      </c>
      <c r="M315" s="27">
        <v>84910</v>
      </c>
      <c r="N315" s="30">
        <v>833145</v>
      </c>
      <c r="O315" s="30">
        <v>941295</v>
      </c>
      <c r="P315" s="29">
        <v>66205</v>
      </c>
      <c r="Q315" s="27">
        <v>27839</v>
      </c>
      <c r="R315" s="30">
        <v>1769341</v>
      </c>
      <c r="S315" s="30">
        <v>1863385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575</v>
      </c>
      <c r="C316" s="55"/>
      <c r="D316" s="56">
        <f>SUM(D311:D315)</f>
        <v>235458777</v>
      </c>
      <c r="E316" s="57">
        <f>SUM(E311:E315)</f>
        <v>334465564</v>
      </c>
      <c r="F316" s="57">
        <f>SUM(F311:F315)</f>
        <v>135552466</v>
      </c>
      <c r="G316" s="58">
        <f t="shared" si="56"/>
        <v>0.40528078400322254</v>
      </c>
      <c r="H316" s="59">
        <f aca="true" t="shared" si="61" ref="H316:W316">SUM(H311:H315)</f>
        <v>5032596</v>
      </c>
      <c r="I316" s="57">
        <f t="shared" si="61"/>
        <v>17515968</v>
      </c>
      <c r="J316" s="60">
        <f t="shared" si="61"/>
        <v>13468560</v>
      </c>
      <c r="K316" s="60">
        <f t="shared" si="61"/>
        <v>36017124</v>
      </c>
      <c r="L316" s="59">
        <f t="shared" si="61"/>
        <v>13226995</v>
      </c>
      <c r="M316" s="57">
        <f t="shared" si="61"/>
        <v>18117547</v>
      </c>
      <c r="N316" s="60">
        <f t="shared" si="61"/>
        <v>24531594</v>
      </c>
      <c r="O316" s="60">
        <f t="shared" si="61"/>
        <v>55876136</v>
      </c>
      <c r="P316" s="59">
        <f t="shared" si="61"/>
        <v>11410703</v>
      </c>
      <c r="Q316" s="57">
        <f t="shared" si="61"/>
        <v>19979715</v>
      </c>
      <c r="R316" s="60">
        <f t="shared" si="61"/>
        <v>12268788</v>
      </c>
      <c r="S316" s="60">
        <f t="shared" si="61"/>
        <v>43659206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576</v>
      </c>
      <c r="C317" s="41"/>
      <c r="D317" s="42">
        <f>SUM(D280:D283,D285:D291,D293:D301,D303:D309,D311:D315)</f>
        <v>1288637872</v>
      </c>
      <c r="E317" s="43">
        <f>SUM(E280:E283,E285:E291,E293:E301,E303:E309,E311:E315)</f>
        <v>1112146468</v>
      </c>
      <c r="F317" s="43">
        <f>SUM(F280:F283,F285:F291,F293:F301,F303:F309,F311:F315)</f>
        <v>555911467</v>
      </c>
      <c r="G317" s="44">
        <f t="shared" si="56"/>
        <v>0.499854545237831</v>
      </c>
      <c r="H317" s="45">
        <f aca="true" t="shared" si="62" ref="H317:W317">SUM(H280:H283,H285:H291,H293:H301,H303:H309,H311:H315)</f>
        <v>37829242</v>
      </c>
      <c r="I317" s="43">
        <f t="shared" si="62"/>
        <v>50491582</v>
      </c>
      <c r="J317" s="46">
        <f t="shared" si="62"/>
        <v>44564127</v>
      </c>
      <c r="K317" s="46">
        <f t="shared" si="62"/>
        <v>132884951</v>
      </c>
      <c r="L317" s="45">
        <f t="shared" si="62"/>
        <v>61881932</v>
      </c>
      <c r="M317" s="43">
        <f t="shared" si="62"/>
        <v>91173189</v>
      </c>
      <c r="N317" s="46">
        <f t="shared" si="62"/>
        <v>84130904</v>
      </c>
      <c r="O317" s="46">
        <f t="shared" si="62"/>
        <v>237186025</v>
      </c>
      <c r="P317" s="45">
        <f t="shared" si="62"/>
        <v>45620043</v>
      </c>
      <c r="Q317" s="43">
        <f t="shared" si="62"/>
        <v>47199140</v>
      </c>
      <c r="R317" s="46">
        <f t="shared" si="62"/>
        <v>93021308</v>
      </c>
      <c r="S317" s="46">
        <f t="shared" si="62"/>
        <v>185840491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577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23</v>
      </c>
      <c r="B320" s="24" t="s">
        <v>578</v>
      </c>
      <c r="C320" s="25" t="s">
        <v>579</v>
      </c>
      <c r="D320" s="26">
        <v>5780819331</v>
      </c>
      <c r="E320" s="27">
        <v>6129094186</v>
      </c>
      <c r="F320" s="27">
        <v>2747292812</v>
      </c>
      <c r="G320" s="28">
        <f aca="true" t="shared" si="63" ref="G320:G357">IF($E320=0,0,$F320/$E320)</f>
        <v>0.44823798242084967</v>
      </c>
      <c r="H320" s="29">
        <v>99708283</v>
      </c>
      <c r="I320" s="27">
        <v>287144304</v>
      </c>
      <c r="J320" s="30">
        <v>348427728</v>
      </c>
      <c r="K320" s="30">
        <v>735280315</v>
      </c>
      <c r="L320" s="29">
        <v>315151380</v>
      </c>
      <c r="M320" s="27">
        <v>395132541</v>
      </c>
      <c r="N320" s="30">
        <v>446640871</v>
      </c>
      <c r="O320" s="30">
        <v>1156924792</v>
      </c>
      <c r="P320" s="29">
        <v>140969762</v>
      </c>
      <c r="Q320" s="27">
        <v>332369955</v>
      </c>
      <c r="R320" s="30">
        <v>381747988</v>
      </c>
      <c r="S320" s="30">
        <v>855087705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28</v>
      </c>
      <c r="C321" s="33"/>
      <c r="D321" s="34">
        <f>D320</f>
        <v>5780819331</v>
      </c>
      <c r="E321" s="35">
        <f>E320</f>
        <v>6129094186</v>
      </c>
      <c r="F321" s="35">
        <f>F320</f>
        <v>2747292812</v>
      </c>
      <c r="G321" s="36">
        <f t="shared" si="63"/>
        <v>0.44823798242084967</v>
      </c>
      <c r="H321" s="37">
        <f aca="true" t="shared" si="64" ref="H321:W321">H320</f>
        <v>99708283</v>
      </c>
      <c r="I321" s="35">
        <f t="shared" si="64"/>
        <v>287144304</v>
      </c>
      <c r="J321" s="38">
        <f t="shared" si="64"/>
        <v>348427728</v>
      </c>
      <c r="K321" s="38">
        <f t="shared" si="64"/>
        <v>735280315</v>
      </c>
      <c r="L321" s="37">
        <f t="shared" si="64"/>
        <v>315151380</v>
      </c>
      <c r="M321" s="35">
        <f t="shared" si="64"/>
        <v>395132541</v>
      </c>
      <c r="N321" s="38">
        <f t="shared" si="64"/>
        <v>446640871</v>
      </c>
      <c r="O321" s="38">
        <f t="shared" si="64"/>
        <v>1156924792</v>
      </c>
      <c r="P321" s="37">
        <f t="shared" si="64"/>
        <v>140969762</v>
      </c>
      <c r="Q321" s="35">
        <f t="shared" si="64"/>
        <v>332369955</v>
      </c>
      <c r="R321" s="38">
        <f t="shared" si="64"/>
        <v>381747988</v>
      </c>
      <c r="S321" s="38">
        <f t="shared" si="64"/>
        <v>855087705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29</v>
      </c>
      <c r="B322" s="24" t="s">
        <v>580</v>
      </c>
      <c r="C322" s="25" t="s">
        <v>581</v>
      </c>
      <c r="D322" s="26">
        <v>29770000</v>
      </c>
      <c r="E322" s="27">
        <v>30477847</v>
      </c>
      <c r="F322" s="27">
        <v>11993268</v>
      </c>
      <c r="G322" s="28">
        <f t="shared" si="63"/>
        <v>0.3935077172609994</v>
      </c>
      <c r="H322" s="29">
        <v>0</v>
      </c>
      <c r="I322" s="27">
        <v>297723</v>
      </c>
      <c r="J322" s="30">
        <v>2385982</v>
      </c>
      <c r="K322" s="30">
        <v>2683705</v>
      </c>
      <c r="L322" s="29">
        <v>1396942</v>
      </c>
      <c r="M322" s="27">
        <v>1388453</v>
      </c>
      <c r="N322" s="30">
        <v>1813326</v>
      </c>
      <c r="O322" s="30">
        <v>4598721</v>
      </c>
      <c r="P322" s="29">
        <v>1391737</v>
      </c>
      <c r="Q322" s="27">
        <v>1392981</v>
      </c>
      <c r="R322" s="30">
        <v>1926124</v>
      </c>
      <c r="S322" s="30">
        <v>4710842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29</v>
      </c>
      <c r="B323" s="24" t="s">
        <v>582</v>
      </c>
      <c r="C323" s="25" t="s">
        <v>583</v>
      </c>
      <c r="D323" s="26">
        <v>70581000</v>
      </c>
      <c r="E323" s="27">
        <v>50574000</v>
      </c>
      <c r="F323" s="27">
        <v>31702548</v>
      </c>
      <c r="G323" s="28">
        <f t="shared" si="63"/>
        <v>0.6268546684066912</v>
      </c>
      <c r="H323" s="29">
        <v>339372</v>
      </c>
      <c r="I323" s="27">
        <v>1836724</v>
      </c>
      <c r="J323" s="30">
        <v>8407005</v>
      </c>
      <c r="K323" s="30">
        <v>10583101</v>
      </c>
      <c r="L323" s="29">
        <v>4675071</v>
      </c>
      <c r="M323" s="27">
        <v>2915975</v>
      </c>
      <c r="N323" s="30">
        <v>1994658</v>
      </c>
      <c r="O323" s="30">
        <v>9585704</v>
      </c>
      <c r="P323" s="29">
        <v>4405965</v>
      </c>
      <c r="Q323" s="27">
        <v>1056423</v>
      </c>
      <c r="R323" s="30">
        <v>6071355</v>
      </c>
      <c r="S323" s="30">
        <v>11533743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29</v>
      </c>
      <c r="B324" s="24" t="s">
        <v>584</v>
      </c>
      <c r="C324" s="25" t="s">
        <v>585</v>
      </c>
      <c r="D324" s="26">
        <v>69200050</v>
      </c>
      <c r="E324" s="27">
        <v>44923798</v>
      </c>
      <c r="F324" s="27">
        <v>31566396</v>
      </c>
      <c r="G324" s="28">
        <f t="shared" si="63"/>
        <v>0.702665344546336</v>
      </c>
      <c r="H324" s="29">
        <v>1636</v>
      </c>
      <c r="I324" s="27">
        <v>79367</v>
      </c>
      <c r="J324" s="30">
        <v>251554</v>
      </c>
      <c r="K324" s="30">
        <v>332557</v>
      </c>
      <c r="L324" s="29">
        <v>7562795</v>
      </c>
      <c r="M324" s="27">
        <v>2286260</v>
      </c>
      <c r="N324" s="30">
        <v>12124122</v>
      </c>
      <c r="O324" s="30">
        <v>21973177</v>
      </c>
      <c r="P324" s="29">
        <v>3424704</v>
      </c>
      <c r="Q324" s="27">
        <v>2803979</v>
      </c>
      <c r="R324" s="30">
        <v>3031979</v>
      </c>
      <c r="S324" s="30">
        <v>9260662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29</v>
      </c>
      <c r="B325" s="24" t="s">
        <v>586</v>
      </c>
      <c r="C325" s="25" t="s">
        <v>587</v>
      </c>
      <c r="D325" s="26">
        <v>199536675</v>
      </c>
      <c r="E325" s="27">
        <v>215809476</v>
      </c>
      <c r="F325" s="27">
        <v>95932477</v>
      </c>
      <c r="G325" s="28">
        <f t="shared" si="63"/>
        <v>0.4445239327674379</v>
      </c>
      <c r="H325" s="29">
        <v>1415430</v>
      </c>
      <c r="I325" s="27">
        <v>9782320</v>
      </c>
      <c r="J325" s="30">
        <v>9463605</v>
      </c>
      <c r="K325" s="30">
        <v>20661355</v>
      </c>
      <c r="L325" s="29">
        <v>9095071</v>
      </c>
      <c r="M325" s="27">
        <v>6470448</v>
      </c>
      <c r="N325" s="30">
        <v>7342826</v>
      </c>
      <c r="O325" s="30">
        <v>22908345</v>
      </c>
      <c r="P325" s="29">
        <v>4164739</v>
      </c>
      <c r="Q325" s="27">
        <v>5749516</v>
      </c>
      <c r="R325" s="30">
        <v>42448522</v>
      </c>
      <c r="S325" s="30">
        <v>52362777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29</v>
      </c>
      <c r="B326" s="24" t="s">
        <v>588</v>
      </c>
      <c r="C326" s="25" t="s">
        <v>589</v>
      </c>
      <c r="D326" s="26">
        <v>92885408</v>
      </c>
      <c r="E326" s="27">
        <v>83701437</v>
      </c>
      <c r="F326" s="27">
        <v>45546234</v>
      </c>
      <c r="G326" s="28">
        <f t="shared" si="63"/>
        <v>0.5441511595553611</v>
      </c>
      <c r="H326" s="29">
        <v>580327</v>
      </c>
      <c r="I326" s="27">
        <v>1965172</v>
      </c>
      <c r="J326" s="30">
        <v>3247748</v>
      </c>
      <c r="K326" s="30">
        <v>5793247</v>
      </c>
      <c r="L326" s="29">
        <v>3221990</v>
      </c>
      <c r="M326" s="27">
        <v>3211509</v>
      </c>
      <c r="N326" s="30">
        <v>13758928</v>
      </c>
      <c r="O326" s="30">
        <v>20192427</v>
      </c>
      <c r="P326" s="29">
        <v>4884712</v>
      </c>
      <c r="Q326" s="27">
        <v>1595327</v>
      </c>
      <c r="R326" s="30">
        <v>13080521</v>
      </c>
      <c r="S326" s="30">
        <v>19560560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48</v>
      </c>
      <c r="B327" s="24" t="s">
        <v>590</v>
      </c>
      <c r="C327" s="25" t="s">
        <v>591</v>
      </c>
      <c r="D327" s="26">
        <v>8315000</v>
      </c>
      <c r="E327" s="27">
        <v>8315000</v>
      </c>
      <c r="F327" s="27">
        <v>8126364</v>
      </c>
      <c r="G327" s="28">
        <f t="shared" si="63"/>
        <v>0.9773137702946483</v>
      </c>
      <c r="H327" s="29">
        <v>17924</v>
      </c>
      <c r="I327" s="27">
        <v>2778238</v>
      </c>
      <c r="J327" s="30">
        <v>2357102</v>
      </c>
      <c r="K327" s="30">
        <v>5153264</v>
      </c>
      <c r="L327" s="29">
        <v>275204</v>
      </c>
      <c r="M327" s="27">
        <v>79711</v>
      </c>
      <c r="N327" s="30">
        <v>1357535</v>
      </c>
      <c r="O327" s="30">
        <v>1712450</v>
      </c>
      <c r="P327" s="29">
        <v>97121</v>
      </c>
      <c r="Q327" s="27">
        <v>250919</v>
      </c>
      <c r="R327" s="30">
        <v>912610</v>
      </c>
      <c r="S327" s="30">
        <v>1260650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592</v>
      </c>
      <c r="C328" s="33"/>
      <c r="D328" s="34">
        <f>SUM(D322:D327)</f>
        <v>470288133</v>
      </c>
      <c r="E328" s="35">
        <f>SUM(E322:E327)</f>
        <v>433801558</v>
      </c>
      <c r="F328" s="35">
        <f>SUM(F322:F327)</f>
        <v>224867287</v>
      </c>
      <c r="G328" s="36">
        <f t="shared" si="63"/>
        <v>0.518364406150888</v>
      </c>
      <c r="H328" s="37">
        <f aca="true" t="shared" si="65" ref="H328:W328">SUM(H322:H327)</f>
        <v>2354689</v>
      </c>
      <c r="I328" s="35">
        <f t="shared" si="65"/>
        <v>16739544</v>
      </c>
      <c r="J328" s="38">
        <f t="shared" si="65"/>
        <v>26112996</v>
      </c>
      <c r="K328" s="38">
        <f t="shared" si="65"/>
        <v>45207229</v>
      </c>
      <c r="L328" s="37">
        <f t="shared" si="65"/>
        <v>26227073</v>
      </c>
      <c r="M328" s="35">
        <f t="shared" si="65"/>
        <v>16352356</v>
      </c>
      <c r="N328" s="38">
        <f t="shared" si="65"/>
        <v>38391395</v>
      </c>
      <c r="O328" s="38">
        <f t="shared" si="65"/>
        <v>80970824</v>
      </c>
      <c r="P328" s="37">
        <f t="shared" si="65"/>
        <v>18368978</v>
      </c>
      <c r="Q328" s="35">
        <f t="shared" si="65"/>
        <v>12849145</v>
      </c>
      <c r="R328" s="38">
        <f t="shared" si="65"/>
        <v>67471111</v>
      </c>
      <c r="S328" s="38">
        <f t="shared" si="65"/>
        <v>98689234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29</v>
      </c>
      <c r="B329" s="24" t="s">
        <v>593</v>
      </c>
      <c r="C329" s="25" t="s">
        <v>594</v>
      </c>
      <c r="D329" s="26">
        <v>52768347</v>
      </c>
      <c r="E329" s="27">
        <v>67232142</v>
      </c>
      <c r="F329" s="27">
        <v>34785954</v>
      </c>
      <c r="G329" s="28">
        <f t="shared" si="63"/>
        <v>0.5174006504210441</v>
      </c>
      <c r="H329" s="29">
        <v>81353</v>
      </c>
      <c r="I329" s="27">
        <v>685342</v>
      </c>
      <c r="J329" s="30">
        <v>4588537</v>
      </c>
      <c r="K329" s="30">
        <v>5355232</v>
      </c>
      <c r="L329" s="29">
        <v>3073950</v>
      </c>
      <c r="M329" s="27">
        <v>7560086</v>
      </c>
      <c r="N329" s="30">
        <v>5624746</v>
      </c>
      <c r="O329" s="30">
        <v>16258782</v>
      </c>
      <c r="P329" s="29">
        <v>3921133</v>
      </c>
      <c r="Q329" s="27">
        <v>1871905</v>
      </c>
      <c r="R329" s="30">
        <v>7378902</v>
      </c>
      <c r="S329" s="30">
        <v>13171940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29</v>
      </c>
      <c r="B330" s="24" t="s">
        <v>595</v>
      </c>
      <c r="C330" s="25" t="s">
        <v>596</v>
      </c>
      <c r="D330" s="26">
        <v>375837493</v>
      </c>
      <c r="E330" s="27">
        <v>665830951</v>
      </c>
      <c r="F330" s="27">
        <v>189043054</v>
      </c>
      <c r="G330" s="28">
        <f t="shared" si="63"/>
        <v>0.2839204962101559</v>
      </c>
      <c r="H330" s="29">
        <v>652416</v>
      </c>
      <c r="I330" s="27">
        <v>8187941</v>
      </c>
      <c r="J330" s="30">
        <v>22171564</v>
      </c>
      <c r="K330" s="30">
        <v>31011921</v>
      </c>
      <c r="L330" s="29">
        <v>32356108</v>
      </c>
      <c r="M330" s="27">
        <v>29495578</v>
      </c>
      <c r="N330" s="30">
        <v>38309267</v>
      </c>
      <c r="O330" s="30">
        <v>100160953</v>
      </c>
      <c r="P330" s="29">
        <v>5646632</v>
      </c>
      <c r="Q330" s="27">
        <v>20823612</v>
      </c>
      <c r="R330" s="30">
        <v>31399936</v>
      </c>
      <c r="S330" s="30">
        <v>57870180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29</v>
      </c>
      <c r="B331" s="24" t="s">
        <v>597</v>
      </c>
      <c r="C331" s="25" t="s">
        <v>598</v>
      </c>
      <c r="D331" s="26">
        <v>452759209</v>
      </c>
      <c r="E331" s="27">
        <v>437183144</v>
      </c>
      <c r="F331" s="27">
        <v>154788207</v>
      </c>
      <c r="G331" s="28">
        <f t="shared" si="63"/>
        <v>0.3540580398040232</v>
      </c>
      <c r="H331" s="29">
        <v>17731</v>
      </c>
      <c r="I331" s="27">
        <v>1720038</v>
      </c>
      <c r="J331" s="30">
        <v>46974178</v>
      </c>
      <c r="K331" s="30">
        <v>48711947</v>
      </c>
      <c r="L331" s="29">
        <v>16299310</v>
      </c>
      <c r="M331" s="27">
        <v>14478407</v>
      </c>
      <c r="N331" s="30">
        <v>26011297</v>
      </c>
      <c r="O331" s="30">
        <v>56789014</v>
      </c>
      <c r="P331" s="29">
        <v>9663591</v>
      </c>
      <c r="Q331" s="27">
        <v>12583263</v>
      </c>
      <c r="R331" s="30">
        <v>27040392</v>
      </c>
      <c r="S331" s="30">
        <v>49287246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29</v>
      </c>
      <c r="B332" s="24" t="s">
        <v>599</v>
      </c>
      <c r="C332" s="25" t="s">
        <v>600</v>
      </c>
      <c r="D332" s="26">
        <v>151930285</v>
      </c>
      <c r="E332" s="27">
        <v>125262046</v>
      </c>
      <c r="F332" s="27">
        <v>56005496</v>
      </c>
      <c r="G332" s="28">
        <f t="shared" si="63"/>
        <v>0.4471066678888512</v>
      </c>
      <c r="H332" s="29">
        <v>5399721</v>
      </c>
      <c r="I332" s="27">
        <v>7873244</v>
      </c>
      <c r="J332" s="30">
        <v>5625527</v>
      </c>
      <c r="K332" s="30">
        <v>18898492</v>
      </c>
      <c r="L332" s="29">
        <v>6990817</v>
      </c>
      <c r="M332" s="27">
        <v>5657802</v>
      </c>
      <c r="N332" s="30">
        <v>3049464</v>
      </c>
      <c r="O332" s="30">
        <v>15698083</v>
      </c>
      <c r="P332" s="29">
        <v>3719330</v>
      </c>
      <c r="Q332" s="27">
        <v>6737480</v>
      </c>
      <c r="R332" s="30">
        <v>10952111</v>
      </c>
      <c r="S332" s="30">
        <v>21408921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29</v>
      </c>
      <c r="B333" s="24" t="s">
        <v>601</v>
      </c>
      <c r="C333" s="25" t="s">
        <v>602</v>
      </c>
      <c r="D333" s="26">
        <v>51623720</v>
      </c>
      <c r="E333" s="27">
        <v>58673640</v>
      </c>
      <c r="F333" s="27">
        <v>30732385</v>
      </c>
      <c r="G333" s="28">
        <f t="shared" si="63"/>
        <v>0.5237852125758689</v>
      </c>
      <c r="H333" s="29">
        <v>126105</v>
      </c>
      <c r="I333" s="27">
        <v>2778149</v>
      </c>
      <c r="J333" s="30">
        <v>6970362</v>
      </c>
      <c r="K333" s="30">
        <v>9874616</v>
      </c>
      <c r="L333" s="29">
        <v>2536512</v>
      </c>
      <c r="M333" s="27">
        <v>2741544</v>
      </c>
      <c r="N333" s="30">
        <v>1738912</v>
      </c>
      <c r="O333" s="30">
        <v>7016968</v>
      </c>
      <c r="P333" s="29">
        <v>3789288</v>
      </c>
      <c r="Q333" s="27">
        <v>4608729</v>
      </c>
      <c r="R333" s="30">
        <v>5442784</v>
      </c>
      <c r="S333" s="30">
        <v>13840801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48</v>
      </c>
      <c r="B334" s="24" t="s">
        <v>603</v>
      </c>
      <c r="C334" s="25" t="s">
        <v>604</v>
      </c>
      <c r="D334" s="26">
        <v>18188809</v>
      </c>
      <c r="E334" s="27">
        <v>11016887</v>
      </c>
      <c r="F334" s="27">
        <v>3510050</v>
      </c>
      <c r="G334" s="28">
        <f t="shared" si="63"/>
        <v>0.3186063358914365</v>
      </c>
      <c r="H334" s="29">
        <v>52739</v>
      </c>
      <c r="I334" s="27">
        <v>215920</v>
      </c>
      <c r="J334" s="30">
        <v>317082</v>
      </c>
      <c r="K334" s="30">
        <v>585741</v>
      </c>
      <c r="L334" s="29">
        <v>285597</v>
      </c>
      <c r="M334" s="27">
        <v>539033</v>
      </c>
      <c r="N334" s="30">
        <v>587032</v>
      </c>
      <c r="O334" s="30">
        <v>1411662</v>
      </c>
      <c r="P334" s="29">
        <v>520350</v>
      </c>
      <c r="Q334" s="27">
        <v>595620</v>
      </c>
      <c r="R334" s="30">
        <v>396677</v>
      </c>
      <c r="S334" s="30">
        <v>1512647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605</v>
      </c>
      <c r="C335" s="33"/>
      <c r="D335" s="34">
        <f>SUM(D329:D334)</f>
        <v>1103107863</v>
      </c>
      <c r="E335" s="35">
        <f>SUM(E329:E334)</f>
        <v>1365198810</v>
      </c>
      <c r="F335" s="35">
        <f>SUM(F329:F334)</f>
        <v>468865146</v>
      </c>
      <c r="G335" s="36">
        <f t="shared" si="63"/>
        <v>0.34344092784552016</v>
      </c>
      <c r="H335" s="37">
        <f aca="true" t="shared" si="66" ref="H335:W335">SUM(H329:H334)</f>
        <v>6330065</v>
      </c>
      <c r="I335" s="35">
        <f t="shared" si="66"/>
        <v>21460634</v>
      </c>
      <c r="J335" s="38">
        <f t="shared" si="66"/>
        <v>86647250</v>
      </c>
      <c r="K335" s="38">
        <f t="shared" si="66"/>
        <v>114437949</v>
      </c>
      <c r="L335" s="37">
        <f t="shared" si="66"/>
        <v>61542294</v>
      </c>
      <c r="M335" s="35">
        <f t="shared" si="66"/>
        <v>60472450</v>
      </c>
      <c r="N335" s="38">
        <f t="shared" si="66"/>
        <v>75320718</v>
      </c>
      <c r="O335" s="38">
        <f t="shared" si="66"/>
        <v>197335462</v>
      </c>
      <c r="P335" s="37">
        <f t="shared" si="66"/>
        <v>27260324</v>
      </c>
      <c r="Q335" s="35">
        <f t="shared" si="66"/>
        <v>47220609</v>
      </c>
      <c r="R335" s="38">
        <f t="shared" si="66"/>
        <v>82610802</v>
      </c>
      <c r="S335" s="38">
        <f t="shared" si="66"/>
        <v>157091735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29</v>
      </c>
      <c r="B336" s="24" t="s">
        <v>606</v>
      </c>
      <c r="C336" s="25" t="s">
        <v>607</v>
      </c>
      <c r="D336" s="26">
        <v>60972919</v>
      </c>
      <c r="E336" s="27">
        <v>79790925</v>
      </c>
      <c r="F336" s="27">
        <v>25909736</v>
      </c>
      <c r="G336" s="28">
        <f t="shared" si="63"/>
        <v>0.32472033630390923</v>
      </c>
      <c r="H336" s="29">
        <v>61612</v>
      </c>
      <c r="I336" s="27">
        <v>1917654</v>
      </c>
      <c r="J336" s="30">
        <v>4674858</v>
      </c>
      <c r="K336" s="30">
        <v>6654124</v>
      </c>
      <c r="L336" s="29">
        <v>3014335</v>
      </c>
      <c r="M336" s="27">
        <v>6485043</v>
      </c>
      <c r="N336" s="30">
        <v>3062636</v>
      </c>
      <c r="O336" s="30">
        <v>12562014</v>
      </c>
      <c r="P336" s="29">
        <v>745260</v>
      </c>
      <c r="Q336" s="27">
        <v>3731075</v>
      </c>
      <c r="R336" s="30">
        <v>2217263</v>
      </c>
      <c r="S336" s="30">
        <v>6693598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29</v>
      </c>
      <c r="B337" s="24" t="s">
        <v>608</v>
      </c>
      <c r="C337" s="25" t="s">
        <v>609</v>
      </c>
      <c r="D337" s="26">
        <v>103914091</v>
      </c>
      <c r="E337" s="27">
        <v>102627452</v>
      </c>
      <c r="F337" s="27">
        <v>56851286</v>
      </c>
      <c r="G337" s="28">
        <f t="shared" si="63"/>
        <v>0.5539578825361464</v>
      </c>
      <c r="H337" s="29">
        <v>226951</v>
      </c>
      <c r="I337" s="27">
        <v>9788127</v>
      </c>
      <c r="J337" s="30">
        <v>14611963</v>
      </c>
      <c r="K337" s="30">
        <v>24627041</v>
      </c>
      <c r="L337" s="29">
        <v>3389771</v>
      </c>
      <c r="M337" s="27">
        <v>6453893</v>
      </c>
      <c r="N337" s="30">
        <v>12084274</v>
      </c>
      <c r="O337" s="30">
        <v>21927938</v>
      </c>
      <c r="P337" s="29">
        <v>1796584</v>
      </c>
      <c r="Q337" s="27">
        <v>1460353</v>
      </c>
      <c r="R337" s="30">
        <v>7039370</v>
      </c>
      <c r="S337" s="30">
        <v>10296307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29</v>
      </c>
      <c r="B338" s="24" t="s">
        <v>610</v>
      </c>
      <c r="C338" s="25" t="s">
        <v>611</v>
      </c>
      <c r="D338" s="26">
        <v>21691415</v>
      </c>
      <c r="E338" s="27">
        <v>21691415</v>
      </c>
      <c r="F338" s="27">
        <v>9582376</v>
      </c>
      <c r="G338" s="28">
        <f t="shared" si="63"/>
        <v>0.44175891706465437</v>
      </c>
      <c r="H338" s="29">
        <v>0</v>
      </c>
      <c r="I338" s="27">
        <v>12432</v>
      </c>
      <c r="J338" s="30">
        <v>1325224</v>
      </c>
      <c r="K338" s="30">
        <v>1337656</v>
      </c>
      <c r="L338" s="29">
        <v>1731663</v>
      </c>
      <c r="M338" s="27">
        <v>688320</v>
      </c>
      <c r="N338" s="30">
        <v>2524238</v>
      </c>
      <c r="O338" s="30">
        <v>4944221</v>
      </c>
      <c r="P338" s="29">
        <v>128468</v>
      </c>
      <c r="Q338" s="27">
        <v>1768479</v>
      </c>
      <c r="R338" s="30">
        <v>1403552</v>
      </c>
      <c r="S338" s="30">
        <v>3300499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29</v>
      </c>
      <c r="B339" s="24" t="s">
        <v>612</v>
      </c>
      <c r="C339" s="25" t="s">
        <v>613</v>
      </c>
      <c r="D339" s="26">
        <v>17796579</v>
      </c>
      <c r="E339" s="27">
        <v>17345423</v>
      </c>
      <c r="F339" s="27">
        <v>9004795</v>
      </c>
      <c r="G339" s="28">
        <f t="shared" si="63"/>
        <v>0.5191453099760093</v>
      </c>
      <c r="H339" s="29">
        <v>0</v>
      </c>
      <c r="I339" s="27">
        <v>59002</v>
      </c>
      <c r="J339" s="30">
        <v>595014</v>
      </c>
      <c r="K339" s="30">
        <v>654016</v>
      </c>
      <c r="L339" s="29">
        <v>1724320</v>
      </c>
      <c r="M339" s="27">
        <v>986351</v>
      </c>
      <c r="N339" s="30">
        <v>2945944</v>
      </c>
      <c r="O339" s="30">
        <v>5656615</v>
      </c>
      <c r="P339" s="29">
        <v>883133</v>
      </c>
      <c r="Q339" s="27">
        <v>742613</v>
      </c>
      <c r="R339" s="30">
        <v>1068418</v>
      </c>
      <c r="S339" s="30">
        <v>2694164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48</v>
      </c>
      <c r="B340" s="24" t="s">
        <v>614</v>
      </c>
      <c r="C340" s="25" t="s">
        <v>615</v>
      </c>
      <c r="D340" s="26">
        <v>629470</v>
      </c>
      <c r="E340" s="27">
        <v>3989270</v>
      </c>
      <c r="F340" s="27">
        <v>437553</v>
      </c>
      <c r="G340" s="28">
        <f t="shared" si="63"/>
        <v>0.10968247323445142</v>
      </c>
      <c r="H340" s="29">
        <v>1573</v>
      </c>
      <c r="I340" s="27">
        <v>20487</v>
      </c>
      <c r="J340" s="30">
        <v>12089</v>
      </c>
      <c r="K340" s="30">
        <v>34149</v>
      </c>
      <c r="L340" s="29">
        <v>13916</v>
      </c>
      <c r="M340" s="27">
        <v>88427</v>
      </c>
      <c r="N340" s="30">
        <v>37430</v>
      </c>
      <c r="O340" s="30">
        <v>139773</v>
      </c>
      <c r="P340" s="29">
        <v>59396</v>
      </c>
      <c r="Q340" s="27">
        <v>60297</v>
      </c>
      <c r="R340" s="30">
        <v>143938</v>
      </c>
      <c r="S340" s="30">
        <v>263631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616</v>
      </c>
      <c r="C341" s="33"/>
      <c r="D341" s="34">
        <f>SUM(D336:D340)</f>
        <v>205004474</v>
      </c>
      <c r="E341" s="35">
        <f>SUM(E336:E340)</f>
        <v>225444485</v>
      </c>
      <c r="F341" s="35">
        <f>SUM(F336:F340)</f>
        <v>101785746</v>
      </c>
      <c r="G341" s="36">
        <f t="shared" si="63"/>
        <v>0.4514891814718821</v>
      </c>
      <c r="H341" s="37">
        <f aca="true" t="shared" si="67" ref="H341:W341">SUM(H336:H340)</f>
        <v>290136</v>
      </c>
      <c r="I341" s="35">
        <f t="shared" si="67"/>
        <v>11797702</v>
      </c>
      <c r="J341" s="38">
        <f t="shared" si="67"/>
        <v>21219148</v>
      </c>
      <c r="K341" s="38">
        <f t="shared" si="67"/>
        <v>33306986</v>
      </c>
      <c r="L341" s="37">
        <f t="shared" si="67"/>
        <v>9874005</v>
      </c>
      <c r="M341" s="35">
        <f t="shared" si="67"/>
        <v>14702034</v>
      </c>
      <c r="N341" s="38">
        <f t="shared" si="67"/>
        <v>20654522</v>
      </c>
      <c r="O341" s="38">
        <f t="shared" si="67"/>
        <v>45230561</v>
      </c>
      <c r="P341" s="37">
        <f t="shared" si="67"/>
        <v>3612841</v>
      </c>
      <c r="Q341" s="35">
        <f t="shared" si="67"/>
        <v>7762817</v>
      </c>
      <c r="R341" s="38">
        <f t="shared" si="67"/>
        <v>11872541</v>
      </c>
      <c r="S341" s="38">
        <f t="shared" si="67"/>
        <v>23248199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29</v>
      </c>
      <c r="B342" s="24" t="s">
        <v>617</v>
      </c>
      <c r="C342" s="25" t="s">
        <v>618</v>
      </c>
      <c r="D342" s="26">
        <v>30544900</v>
      </c>
      <c r="E342" s="27">
        <v>42464085</v>
      </c>
      <c r="F342" s="27">
        <v>8463265</v>
      </c>
      <c r="G342" s="28">
        <f t="shared" si="63"/>
        <v>0.1993040707223528</v>
      </c>
      <c r="H342" s="29">
        <v>1673</v>
      </c>
      <c r="I342" s="27">
        <v>339916</v>
      </c>
      <c r="J342" s="30">
        <v>879060</v>
      </c>
      <c r="K342" s="30">
        <v>1220649</v>
      </c>
      <c r="L342" s="29">
        <v>1187234</v>
      </c>
      <c r="M342" s="27">
        <v>1182435</v>
      </c>
      <c r="N342" s="30">
        <v>856620</v>
      </c>
      <c r="O342" s="30">
        <v>3226289</v>
      </c>
      <c r="P342" s="29">
        <v>0</v>
      </c>
      <c r="Q342" s="27">
        <v>395378</v>
      </c>
      <c r="R342" s="30">
        <v>3620949</v>
      </c>
      <c r="S342" s="30">
        <v>4016327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29</v>
      </c>
      <c r="B343" s="24" t="s">
        <v>619</v>
      </c>
      <c r="C343" s="25" t="s">
        <v>620</v>
      </c>
      <c r="D343" s="26">
        <v>154732773</v>
      </c>
      <c r="E343" s="27">
        <v>93109730</v>
      </c>
      <c r="F343" s="27">
        <v>34558530</v>
      </c>
      <c r="G343" s="28">
        <f t="shared" si="63"/>
        <v>0.37115916886452144</v>
      </c>
      <c r="H343" s="29">
        <v>422526</v>
      </c>
      <c r="I343" s="27">
        <v>830444</v>
      </c>
      <c r="J343" s="30">
        <v>4227608</v>
      </c>
      <c r="K343" s="30">
        <v>5480578</v>
      </c>
      <c r="L343" s="29">
        <v>7770036</v>
      </c>
      <c r="M343" s="27">
        <v>2729815</v>
      </c>
      <c r="N343" s="30">
        <v>4993422</v>
      </c>
      <c r="O343" s="30">
        <v>15493273</v>
      </c>
      <c r="P343" s="29">
        <v>6348683</v>
      </c>
      <c r="Q343" s="27">
        <v>3007488</v>
      </c>
      <c r="R343" s="30">
        <v>4228508</v>
      </c>
      <c r="S343" s="30">
        <v>13584679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29</v>
      </c>
      <c r="B344" s="24" t="s">
        <v>621</v>
      </c>
      <c r="C344" s="25" t="s">
        <v>622</v>
      </c>
      <c r="D344" s="26">
        <v>142374302</v>
      </c>
      <c r="E344" s="27">
        <v>174030886</v>
      </c>
      <c r="F344" s="27">
        <v>81797128</v>
      </c>
      <c r="G344" s="28">
        <f t="shared" si="63"/>
        <v>0.47001500641673455</v>
      </c>
      <c r="H344" s="29">
        <v>2076652</v>
      </c>
      <c r="I344" s="27">
        <v>8754720</v>
      </c>
      <c r="J344" s="30">
        <v>8065949</v>
      </c>
      <c r="K344" s="30">
        <v>18897321</v>
      </c>
      <c r="L344" s="29">
        <v>11239134</v>
      </c>
      <c r="M344" s="27">
        <v>9159710</v>
      </c>
      <c r="N344" s="30">
        <v>10119935</v>
      </c>
      <c r="O344" s="30">
        <v>30518779</v>
      </c>
      <c r="P344" s="29">
        <v>4988817</v>
      </c>
      <c r="Q344" s="27">
        <v>10115282</v>
      </c>
      <c r="R344" s="30">
        <v>17276929</v>
      </c>
      <c r="S344" s="30">
        <v>32381028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29</v>
      </c>
      <c r="B345" s="24" t="s">
        <v>623</v>
      </c>
      <c r="C345" s="25" t="s">
        <v>624</v>
      </c>
      <c r="D345" s="26">
        <v>244338094</v>
      </c>
      <c r="E345" s="27">
        <v>258235581</v>
      </c>
      <c r="F345" s="27">
        <v>97767920</v>
      </c>
      <c r="G345" s="28">
        <f t="shared" si="63"/>
        <v>0.3785997251865923</v>
      </c>
      <c r="H345" s="29">
        <v>1337140</v>
      </c>
      <c r="I345" s="27">
        <v>15830917</v>
      </c>
      <c r="J345" s="30">
        <v>5284569</v>
      </c>
      <c r="K345" s="30">
        <v>22452626</v>
      </c>
      <c r="L345" s="29">
        <v>7575780</v>
      </c>
      <c r="M345" s="27">
        <v>18978230</v>
      </c>
      <c r="N345" s="30">
        <v>12318689</v>
      </c>
      <c r="O345" s="30">
        <v>38872699</v>
      </c>
      <c r="P345" s="29">
        <v>6393642</v>
      </c>
      <c r="Q345" s="27">
        <v>12361910</v>
      </c>
      <c r="R345" s="30">
        <v>17687043</v>
      </c>
      <c r="S345" s="30">
        <v>36442595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29</v>
      </c>
      <c r="B346" s="24" t="s">
        <v>625</v>
      </c>
      <c r="C346" s="25" t="s">
        <v>626</v>
      </c>
      <c r="D346" s="26">
        <v>60928000</v>
      </c>
      <c r="E346" s="27">
        <v>39738000</v>
      </c>
      <c r="F346" s="27">
        <v>21296957</v>
      </c>
      <c r="G346" s="28">
        <f t="shared" si="63"/>
        <v>0.5359342946298253</v>
      </c>
      <c r="H346" s="29">
        <v>0</v>
      </c>
      <c r="I346" s="27">
        <v>342227</v>
      </c>
      <c r="J346" s="30">
        <v>1397625</v>
      </c>
      <c r="K346" s="30">
        <v>1739852</v>
      </c>
      <c r="L346" s="29">
        <v>844581</v>
      </c>
      <c r="M346" s="27">
        <v>2679214</v>
      </c>
      <c r="N346" s="30">
        <v>2422259</v>
      </c>
      <c r="O346" s="30">
        <v>5946054</v>
      </c>
      <c r="P346" s="29">
        <v>2178000</v>
      </c>
      <c r="Q346" s="27">
        <v>6623000</v>
      </c>
      <c r="R346" s="30">
        <v>4810051</v>
      </c>
      <c r="S346" s="30">
        <v>13611051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29</v>
      </c>
      <c r="B347" s="24" t="s">
        <v>627</v>
      </c>
      <c r="C347" s="25" t="s">
        <v>628</v>
      </c>
      <c r="D347" s="26">
        <v>89870191</v>
      </c>
      <c r="E347" s="27">
        <v>101363931</v>
      </c>
      <c r="F347" s="27">
        <v>45038495</v>
      </c>
      <c r="G347" s="28">
        <f t="shared" si="63"/>
        <v>0.44432466811098714</v>
      </c>
      <c r="H347" s="29">
        <v>6395026</v>
      </c>
      <c r="I347" s="27">
        <v>3231257</v>
      </c>
      <c r="J347" s="30">
        <v>5112068</v>
      </c>
      <c r="K347" s="30">
        <v>14738351</v>
      </c>
      <c r="L347" s="29">
        <v>8075124</v>
      </c>
      <c r="M347" s="27">
        <v>7887275</v>
      </c>
      <c r="N347" s="30">
        <v>3404286</v>
      </c>
      <c r="O347" s="30">
        <v>19366685</v>
      </c>
      <c r="P347" s="29">
        <v>2999830</v>
      </c>
      <c r="Q347" s="27">
        <v>3459630</v>
      </c>
      <c r="R347" s="30">
        <v>4473999</v>
      </c>
      <c r="S347" s="30">
        <v>10933459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29</v>
      </c>
      <c r="B348" s="24" t="s">
        <v>629</v>
      </c>
      <c r="C348" s="25" t="s">
        <v>630</v>
      </c>
      <c r="D348" s="26">
        <v>102682600</v>
      </c>
      <c r="E348" s="27">
        <v>107810333</v>
      </c>
      <c r="F348" s="27">
        <v>65619273</v>
      </c>
      <c r="G348" s="28">
        <f t="shared" si="63"/>
        <v>0.6086547659582872</v>
      </c>
      <c r="H348" s="29">
        <v>5449131</v>
      </c>
      <c r="I348" s="27">
        <v>4586791</v>
      </c>
      <c r="J348" s="30">
        <v>8947471</v>
      </c>
      <c r="K348" s="30">
        <v>18983393</v>
      </c>
      <c r="L348" s="29">
        <v>7214604</v>
      </c>
      <c r="M348" s="27">
        <v>10782002</v>
      </c>
      <c r="N348" s="30">
        <v>13838063</v>
      </c>
      <c r="O348" s="30">
        <v>31834669</v>
      </c>
      <c r="P348" s="29">
        <v>1549321</v>
      </c>
      <c r="Q348" s="27">
        <v>8192977</v>
      </c>
      <c r="R348" s="30">
        <v>5058913</v>
      </c>
      <c r="S348" s="30">
        <v>14801211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48</v>
      </c>
      <c r="B349" s="24" t="s">
        <v>631</v>
      </c>
      <c r="C349" s="25" t="s">
        <v>632</v>
      </c>
      <c r="D349" s="26">
        <v>1035000</v>
      </c>
      <c r="E349" s="27">
        <v>2290501</v>
      </c>
      <c r="F349" s="27">
        <v>609482</v>
      </c>
      <c r="G349" s="28">
        <f t="shared" si="63"/>
        <v>0.2660911302811044</v>
      </c>
      <c r="H349" s="29">
        <v>5794</v>
      </c>
      <c r="I349" s="27">
        <v>17052</v>
      </c>
      <c r="J349" s="30">
        <v>2394</v>
      </c>
      <c r="K349" s="30">
        <v>25240</v>
      </c>
      <c r="L349" s="29">
        <v>76392</v>
      </c>
      <c r="M349" s="27">
        <v>102056</v>
      </c>
      <c r="N349" s="30">
        <v>30984</v>
      </c>
      <c r="O349" s="30">
        <v>209432</v>
      </c>
      <c r="P349" s="29">
        <v>260448</v>
      </c>
      <c r="Q349" s="27">
        <v>34500</v>
      </c>
      <c r="R349" s="30">
        <v>79862</v>
      </c>
      <c r="S349" s="30">
        <v>374810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633</v>
      </c>
      <c r="C350" s="33"/>
      <c r="D350" s="34">
        <f>SUM(D342:D349)</f>
        <v>826505860</v>
      </c>
      <c r="E350" s="35">
        <f>SUM(E342:E349)</f>
        <v>819043047</v>
      </c>
      <c r="F350" s="35">
        <f>SUM(F342:F349)</f>
        <v>355151050</v>
      </c>
      <c r="G350" s="36">
        <f t="shared" si="63"/>
        <v>0.43361707458582455</v>
      </c>
      <c r="H350" s="37">
        <f aca="true" t="shared" si="68" ref="H350:W350">SUM(H342:H349)</f>
        <v>15687942</v>
      </c>
      <c r="I350" s="35">
        <f t="shared" si="68"/>
        <v>33933324</v>
      </c>
      <c r="J350" s="38">
        <f t="shared" si="68"/>
        <v>33916744</v>
      </c>
      <c r="K350" s="38">
        <f t="shared" si="68"/>
        <v>83538010</v>
      </c>
      <c r="L350" s="37">
        <f t="shared" si="68"/>
        <v>43982885</v>
      </c>
      <c r="M350" s="35">
        <f t="shared" si="68"/>
        <v>53500737</v>
      </c>
      <c r="N350" s="38">
        <f t="shared" si="68"/>
        <v>47984258</v>
      </c>
      <c r="O350" s="38">
        <f t="shared" si="68"/>
        <v>145467880</v>
      </c>
      <c r="P350" s="37">
        <f t="shared" si="68"/>
        <v>24718741</v>
      </c>
      <c r="Q350" s="35">
        <f t="shared" si="68"/>
        <v>44190165</v>
      </c>
      <c r="R350" s="38">
        <f t="shared" si="68"/>
        <v>57236254</v>
      </c>
      <c r="S350" s="38">
        <f t="shared" si="68"/>
        <v>126145160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29</v>
      </c>
      <c r="B351" s="24" t="s">
        <v>634</v>
      </c>
      <c r="C351" s="25" t="s">
        <v>635</v>
      </c>
      <c r="D351" s="26">
        <v>26182000</v>
      </c>
      <c r="E351" s="27">
        <v>36195715</v>
      </c>
      <c r="F351" s="27">
        <v>19171017</v>
      </c>
      <c r="G351" s="28">
        <f t="shared" si="63"/>
        <v>0.52964879958857</v>
      </c>
      <c r="H351" s="29">
        <v>455</v>
      </c>
      <c r="I351" s="27">
        <v>341567</v>
      </c>
      <c r="J351" s="30">
        <v>1997361</v>
      </c>
      <c r="K351" s="30">
        <v>2339383</v>
      </c>
      <c r="L351" s="29">
        <v>315405</v>
      </c>
      <c r="M351" s="27">
        <v>5525885</v>
      </c>
      <c r="N351" s="30">
        <v>316125</v>
      </c>
      <c r="O351" s="30">
        <v>6157415</v>
      </c>
      <c r="P351" s="29">
        <v>1275660</v>
      </c>
      <c r="Q351" s="27">
        <v>4227510</v>
      </c>
      <c r="R351" s="30">
        <v>5171049</v>
      </c>
      <c r="S351" s="30">
        <v>10674219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29</v>
      </c>
      <c r="B352" s="24" t="s">
        <v>636</v>
      </c>
      <c r="C352" s="25" t="s">
        <v>637</v>
      </c>
      <c r="D352" s="26">
        <v>10292700</v>
      </c>
      <c r="E352" s="27">
        <v>31777579</v>
      </c>
      <c r="F352" s="27">
        <v>5377334</v>
      </c>
      <c r="G352" s="28">
        <f t="shared" si="63"/>
        <v>0.16921786269495231</v>
      </c>
      <c r="H352" s="29">
        <v>976231</v>
      </c>
      <c r="I352" s="27">
        <v>303732</v>
      </c>
      <c r="J352" s="30">
        <v>644941</v>
      </c>
      <c r="K352" s="30">
        <v>1924904</v>
      </c>
      <c r="L352" s="29">
        <v>225947</v>
      </c>
      <c r="M352" s="27">
        <v>225947</v>
      </c>
      <c r="N352" s="30">
        <v>97979</v>
      </c>
      <c r="O352" s="30">
        <v>549873</v>
      </c>
      <c r="P352" s="29">
        <v>1228831</v>
      </c>
      <c r="Q352" s="27">
        <v>730623</v>
      </c>
      <c r="R352" s="30">
        <v>943103</v>
      </c>
      <c r="S352" s="30">
        <v>2902557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29</v>
      </c>
      <c r="B353" s="24" t="s">
        <v>638</v>
      </c>
      <c r="C353" s="25" t="s">
        <v>639</v>
      </c>
      <c r="D353" s="26">
        <v>20024200</v>
      </c>
      <c r="E353" s="27">
        <v>34428829</v>
      </c>
      <c r="F353" s="27">
        <v>13070160</v>
      </c>
      <c r="G353" s="28">
        <f t="shared" si="63"/>
        <v>0.37962836319527454</v>
      </c>
      <c r="H353" s="29">
        <v>2878330</v>
      </c>
      <c r="I353" s="27">
        <v>1315966</v>
      </c>
      <c r="J353" s="30">
        <v>97096</v>
      </c>
      <c r="K353" s="30">
        <v>4291392</v>
      </c>
      <c r="L353" s="29">
        <v>1547067</v>
      </c>
      <c r="M353" s="27">
        <v>1297759</v>
      </c>
      <c r="N353" s="30">
        <v>559266</v>
      </c>
      <c r="O353" s="30">
        <v>3404092</v>
      </c>
      <c r="P353" s="29">
        <v>1718384</v>
      </c>
      <c r="Q353" s="27">
        <v>1919709</v>
      </c>
      <c r="R353" s="30">
        <v>1736583</v>
      </c>
      <c r="S353" s="30">
        <v>5374676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48</v>
      </c>
      <c r="B354" s="24" t="s">
        <v>640</v>
      </c>
      <c r="C354" s="25" t="s">
        <v>641</v>
      </c>
      <c r="D354" s="26">
        <v>295000</v>
      </c>
      <c r="E354" s="27">
        <v>115000</v>
      </c>
      <c r="F354" s="27">
        <v>55488</v>
      </c>
      <c r="G354" s="28">
        <f t="shared" si="63"/>
        <v>0.482504347826087</v>
      </c>
      <c r="H354" s="29">
        <v>1154</v>
      </c>
      <c r="I354" s="27">
        <v>9799</v>
      </c>
      <c r="J354" s="30">
        <v>0</v>
      </c>
      <c r="K354" s="30">
        <v>10953</v>
      </c>
      <c r="L354" s="29">
        <v>0</v>
      </c>
      <c r="M354" s="27">
        <v>23825</v>
      </c>
      <c r="N354" s="30">
        <v>20710</v>
      </c>
      <c r="O354" s="30">
        <v>44535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642</v>
      </c>
      <c r="C355" s="55"/>
      <c r="D355" s="56">
        <f>SUM(D351:D354)</f>
        <v>56793900</v>
      </c>
      <c r="E355" s="57">
        <f>SUM(E351:E354)</f>
        <v>102517123</v>
      </c>
      <c r="F355" s="57">
        <f>SUM(F351:F354)</f>
        <v>37673999</v>
      </c>
      <c r="G355" s="58">
        <f t="shared" si="63"/>
        <v>0.367489819237319</v>
      </c>
      <c r="H355" s="59">
        <f aca="true" t="shared" si="69" ref="H355:W355">SUM(H351:H354)</f>
        <v>3856170</v>
      </c>
      <c r="I355" s="57">
        <f t="shared" si="69"/>
        <v>1971064</v>
      </c>
      <c r="J355" s="60">
        <f t="shared" si="69"/>
        <v>2739398</v>
      </c>
      <c r="K355" s="60">
        <f t="shared" si="69"/>
        <v>8566632</v>
      </c>
      <c r="L355" s="59">
        <f t="shared" si="69"/>
        <v>2088419</v>
      </c>
      <c r="M355" s="57">
        <f t="shared" si="69"/>
        <v>7073416</v>
      </c>
      <c r="N355" s="60">
        <f t="shared" si="69"/>
        <v>994080</v>
      </c>
      <c r="O355" s="60">
        <f t="shared" si="69"/>
        <v>10155915</v>
      </c>
      <c r="P355" s="59">
        <f t="shared" si="69"/>
        <v>4222875</v>
      </c>
      <c r="Q355" s="57">
        <f t="shared" si="69"/>
        <v>6877842</v>
      </c>
      <c r="R355" s="60">
        <f t="shared" si="69"/>
        <v>7850735</v>
      </c>
      <c r="S355" s="60">
        <f t="shared" si="69"/>
        <v>18951452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643</v>
      </c>
      <c r="C356" s="63"/>
      <c r="D356" s="64">
        <f>SUM(D320,D322:D327,D329:D334,D336:D340,D342:D349,D351:D354)</f>
        <v>8442519561</v>
      </c>
      <c r="E356" s="65">
        <f>SUM(E320,E322:E327,E329:E334,E336:E340,E342:E349,E351:E354)</f>
        <v>9075099209</v>
      </c>
      <c r="F356" s="65">
        <f>SUM(F320,F322:F327,F329:F334,F336:F340,F342:F349,F351:F354)</f>
        <v>3935636040</v>
      </c>
      <c r="G356" s="66">
        <f t="shared" si="63"/>
        <v>0.43367416150083876</v>
      </c>
      <c r="H356" s="67">
        <f aca="true" t="shared" si="70" ref="H356:W356">SUM(H320,H322:H327,H329:H334,H336:H340,H342:H349,H351:H354)</f>
        <v>128227285</v>
      </c>
      <c r="I356" s="65">
        <f t="shared" si="70"/>
        <v>373046572</v>
      </c>
      <c r="J356" s="68">
        <f t="shared" si="70"/>
        <v>519063264</v>
      </c>
      <c r="K356" s="68">
        <f t="shared" si="70"/>
        <v>1020337121</v>
      </c>
      <c r="L356" s="67">
        <f t="shared" si="70"/>
        <v>458866056</v>
      </c>
      <c r="M356" s="65">
        <f t="shared" si="70"/>
        <v>547233534</v>
      </c>
      <c r="N356" s="68">
        <f t="shared" si="70"/>
        <v>629985844</v>
      </c>
      <c r="O356" s="68">
        <f t="shared" si="70"/>
        <v>1636085434</v>
      </c>
      <c r="P356" s="67">
        <f t="shared" si="70"/>
        <v>219153521</v>
      </c>
      <c r="Q356" s="65">
        <f t="shared" si="70"/>
        <v>451270533</v>
      </c>
      <c r="R356" s="68">
        <f t="shared" si="70"/>
        <v>608789431</v>
      </c>
      <c r="S356" s="68">
        <f t="shared" si="70"/>
        <v>1279213485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644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66872218522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67812689958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32166660582</v>
      </c>
      <c r="G357" s="74">
        <f t="shared" si="63"/>
        <v>0.4743457397416696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1550812264</v>
      </c>
      <c r="I357" s="76">
        <f t="shared" si="71"/>
        <v>2566654068</v>
      </c>
      <c r="J357" s="77">
        <f t="shared" si="71"/>
        <v>3949757424</v>
      </c>
      <c r="K357" s="77">
        <f t="shared" si="71"/>
        <v>8067223756</v>
      </c>
      <c r="L357" s="75">
        <f t="shared" si="71"/>
        <v>3781013618</v>
      </c>
      <c r="M357" s="76">
        <f t="shared" si="71"/>
        <v>4356072803</v>
      </c>
      <c r="N357" s="77">
        <f t="shared" si="71"/>
        <v>5533771028</v>
      </c>
      <c r="O357" s="77">
        <f t="shared" si="71"/>
        <v>13670857449</v>
      </c>
      <c r="P357" s="75">
        <f t="shared" si="71"/>
        <v>2505208487</v>
      </c>
      <c r="Q357" s="76">
        <f t="shared" si="71"/>
        <v>3655520736</v>
      </c>
      <c r="R357" s="77">
        <f t="shared" si="71"/>
        <v>4267850154</v>
      </c>
      <c r="S357" s="77">
        <f t="shared" si="71"/>
        <v>10428579377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lgdbsql</dc:creator>
  <cp:keywords/>
  <dc:description/>
  <cp:lastModifiedBy>Elsabe Rossouw</cp:lastModifiedBy>
  <cp:lastPrinted>2016-05-12T09:26:14Z</cp:lastPrinted>
  <dcterms:created xsi:type="dcterms:W3CDTF">2016-05-05T18:39:25Z</dcterms:created>
  <dcterms:modified xsi:type="dcterms:W3CDTF">2016-05-12T09:26:19Z</dcterms:modified>
  <cp:category/>
  <cp:version/>
  <cp:contentType/>
  <cp:contentStatus/>
</cp:coreProperties>
</file>