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<sst xmlns="http://schemas.openxmlformats.org/spreadsheetml/2006/main" count="925" uniqueCount="646">
  <si>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</si>
  <si>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</si>
  <si>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</si>
  <si>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</si>
  <si>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</si>
  <si>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</si>
  <si>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</si>
  <si>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</si>
  <si>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</si>
  <si>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</si>
  <si>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</si>
  <si>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</si>
  <si>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</si>
  <si>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</si>
  <si>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</si>
  <si>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</si>
  <si>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</si>
  <si>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</si>
  <si>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</si>
  <si>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</si>
  <si>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</si>
  <si>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</si>
  <si>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</si>
  <si>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</si>
  <si>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</si>
  <si>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</si>
  <si>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</si>
  <si>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</si>
  <si>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</si>
  <si>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</si>
  <si>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</si>
  <si>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</si>
  <si>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</si>
  <si>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</si>
  <si>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</si>
  <si>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</si>
  <si>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</si>
  <si>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</si>
  <si>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</si>
  <si>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</si>
  <si>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</si>
  <si>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</si>
  <si>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</si>
  <si>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</si>
  <si>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</si>
  <si>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</si>
  <si>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</si>
  <si>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</si>
  <si>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</si>
  <si>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</si>
  <si>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</si>
  <si>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</si>
  <si>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</si>
  <si>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</si>
  <si>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</si>
  <si>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</si>
  <si>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</si>
  <si>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</si>
  <si>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</si>
  <si>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</si>
  <si>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</si>
  <si>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</si>
  <si>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</si>
  <si>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</si>
  <si>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</si>
  <si>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</si>
  <si>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</si>
  <si>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</si>
  <si>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</si>
  <si>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</si>
  <si>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</si>
  <si>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</si>
  <si>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</si>
  <si>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</si>
  <si>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</si>
  <si>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</si>
  <si>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</si>
  <si>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</si>
  <si>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</si>
  <si>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</si>
  <si>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</si>
  <si>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</si>
  <si>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</si>
  <si>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</si>
  <si>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</si>
  <si>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</si>
  <si>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</si>
  <si>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</si>
  <si>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</si>
  <si>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</si>
  <si>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</si>
  <si>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</si>
  <si>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</si>
  <si>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</si>
  <si>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</si>
  <si>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</si>
  <si>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</si>
  <si>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</si>
  <si>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</si>
  <si>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</si>
  <si>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</si>
  <si>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</si>
  <si>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</si>
  <si>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</si>
  <si>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</si>
  <si>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</si>
  <si>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</si>
  <si>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</si>
  <si>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</si>
  <si>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</si>
  <si>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</si>
  <si>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</si>
  <si>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</si>
  <si>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</si>
  <si>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</si>
  <si>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</si>
  <si>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</si>
  <si>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</si>
  <si>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</si>
  <si>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</si>
  <si>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</si>
  <si>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</si>
  <si>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</si>
  <si>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</si>
  <si>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</si>
  <si>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</si>
  <si>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</si>
  <si>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</si>
  <si>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</si>
  <si>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</si>
  <si>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</si>
  <si>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</si>
  <si>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</si>
  <si>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</si>
  <si>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</si>
  <si>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</si>
  <si>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</si>
  <si>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</si>
  <si>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</si>
  <si>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</si>
  <si>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</si>
  <si>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</si>
  <si>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</si>
  <si>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</si>
  <si>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</si>
  <si>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</si>
  <si>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</si>
  <si>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</si>
  <si>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</si>
  <si>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</si>
  <si>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</si>
  <si>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</si>
  <si>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</si>
  <si>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</si>
  <si>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</si>
  <si>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</si>
  <si>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</si>
  <si>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</si>
  <si>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</si>
  <si>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</si>
  <si>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</si>
  <si>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</si>
  <si>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</si>
  <si>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</si>
  <si>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</si>
  <si>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</si>
  <si>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</si>
  <si>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</si>
  <si>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</si>
  <si>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</si>
  <si>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</si>
  <si>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</si>
  <si>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</si>
  <si>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</si>
  <si>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</si>
  <si>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</si>
  <si>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</si>
  <si>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</si>
  <si>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</si>
  <si>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</si>
  <si>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</si>
  <si>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</si>
  <si>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</si>
  <si>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</si>
  <si>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</si>
  <si>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</si>
  <si>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</si>
  <si>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</si>
  <si>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</si>
  <si>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</si>
  <si>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</si>
  <si>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</si>
  <si>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</si>
  <si>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</si>
  <si>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</si>
  <si>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</si>
  <si>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</si>
  <si>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</si>
  <si>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</si>
  <si>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</si>
  <si>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</si>
  <si>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</si>
  <si>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</si>
  <si>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</si>
  <si>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</si>
  <si>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</si>
  <si>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</si>
  <si>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</si>
  <si>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</si>
  <si>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</si>
  <si>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</si>
  <si>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</si>
  <si>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</si>
  <si>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</si>
  <si>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</si>
  <si>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</si>
  <si>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</si>
  <si>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</si>
  <si>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</si>
  <si>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</si>
  <si>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</si>
  <si>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</si>
  <si>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</si>
  <si>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</si>
  <si>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</si>
  <si>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</si>
  <si>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</si>
  <si>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</si>
  <si>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</si>
  <si>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</si>
  <si>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</si>
  <si>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</si>
  <si>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</si>
  <si>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</si>
  <si>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</si>
  <si>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</si>
  <si>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</si>
  <si>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</si>
  <si>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</si>
  <si>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</si>
  <si>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</si>
  <si>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</si>
  <si>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</si>
  <si>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</si>
  <si>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</si>
  <si>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</si>
  <si>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</si>
  <si>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</si>
  <si>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</si>
  <si>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</si>
  <si>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</si>
  <si>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</si>
  <si>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</si>
  <si>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</si>
  <si>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</si>
  <si>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</si>
  <si>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</si>
  <si>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</si>
  <si>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</si>
  <si>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</si>
  <si>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</si>
  <si>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</si>
  <si>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</si>
  <si>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</si>
  <si>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</si>
  <si>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</si>
  <si>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</si>
  <si>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</si>
  <si>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</si>
  <si>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</si>
  <si>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</si>
  <si>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</si>
  <si>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</si>
  <si>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</si>
  <si>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</si>
  <si>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</si>
  <si>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</si>
  <si>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</si>
  <si>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</si>
  <si>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</si>
  <si>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</si>
  <si>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</si>
  <si>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</si>
  <si>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</si>
  <si>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</si>
  <si>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</si>
  <si>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</si>
  <si>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</si>
  <si>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</si>
  <si>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</si>
  <si>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</si>
  <si>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</si>
  <si>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</si>
  <si>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</si>
  <si>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</si>
  <si>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</si>
  <si>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</si>
  <si>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</si>
  <si>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</si>
  <si>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</si>
  <si>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</si>
  <si>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</si>
  <si>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</si>
  <si>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</si>
  <si>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</si>
  <si>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</si>
  <si>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</si>
  <si>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</si>
  <si>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</si>
  <si>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</si>
  <si>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</si>
  <si>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</si>
  <si>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</si>
  <si>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</si>
  <si>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</si>
  <si>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</si>
  <si>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</si>
  <si>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</si>
  <si>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</si>
  <si>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</si>
  <si>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</si>
  <si>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</si>
  <si>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</si>
  <si>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</si>
  <si>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</si>
  <si>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</si>
  <si>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</si>
  <si>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</si>
  <si>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</si>
  <si>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</si>
  <si>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</si>
  <si>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</si>
  <si>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</si>
  <si>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</si>
  <si>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</si>
  <si>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</si>
  <si>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</si>
  <si>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</si>
  <si>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</si>
  <si>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</si>
  <si>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</si>
  <si>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</si>
  <si>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</si>
  <si>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</si>
  <si>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</si>
  <si>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</si>
  <si>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</si>
  <si>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</si>
  <si>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</si>
  <si>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</si>
  <si>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</si>
  <si>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</si>
  <si>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</si>
  <si>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</si>
  <si>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</si>
  <si>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</si>
  <si>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</si>
  <si>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</si>
  <si>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</si>
  <si>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</si>
  <si>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</si>
  <si>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</si>
  <si>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</si>
  <si>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</si>
  <si>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</si>
  <si>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</si>
  <si>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</si>
  <si>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</si>
  <si>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</si>
  <si>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</si>
  <si>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</si>
  <si>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</si>
  <si>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</si>
  <si>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</si>
  <si>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</si>
  <si>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</si>
  <si>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</si>
  <si>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</si>
  <si>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</si>
  <si>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</si>
  <si>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</si>
  <si>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</si>
  <si>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</si>
  <si>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</si>
  <si>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</si>
  <si>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</si>
  <si>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</si>
  <si>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</si>
  <si>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</si>
  <si>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</si>
  <si>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</si>
  <si>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</si>
  <si>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</si>
  <si>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</si>
  <si>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</si>
  <si>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</si>
  <si>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</si>
  <si>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</si>
  <si>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</si>
  <si>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</si>
  <si>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</si>
  <si>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</si>
  <si>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</si>
  <si>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</si>
  <si>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</si>
  <si>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</si>
  <si>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</si>
  <si>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</si>
  <si>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</si>
  <si>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</si>
  <si>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</si>
  <si>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</si>
  <si>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</si>
  <si>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</si>
  <si>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</si>
  <si>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</si>
  <si>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</si>
  <si>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</si>
  <si>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</si>
  <si>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</si>
  <si>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</si>
  <si>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</si>
  <si>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</si>
  <si>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</si>
  <si>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</si>
  <si>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</si>
  <si>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</si>
  <si>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</si>
  <si>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</si>
  <si>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</si>
  <si>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</si>
  <si>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</si>
  <si>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</si>
  <si>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</si>
  <si>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</si>
  <si>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</si>
  <si>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</si>
  <si>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</si>
  <si>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</si>
  <si>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</si>
  <si>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</si>
  <si>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</si>
  <si>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</si>
  <si>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</si>
  <si>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</si>
  <si>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</si>
  <si>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</si>
  <si>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</si>
  <si>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</si>
  <si>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</si>
  <si>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</si>
  <si>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</si>
  <si>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</si>
  <si>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</si>
  <si>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</si>
  <si>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</si>
  <si>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</si>
  <si>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</si>
  <si>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</si>
  <si>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</si>
  <si>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</si>
  <si>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</si>
  <si>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</si>
  <si>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</si>
  <si>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</si>
  <si>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</si>
  <si>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</si>
  <si>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</si>
  <si>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</si>
  <si>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</si>
  <si>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</si>
  <si>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</si>
  <si>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</si>
  <si>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</si>
  <si>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</si>
  <si>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</si>
  <si>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</si>
  <si>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</si>
  <si>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</si>
  <si>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</si>
  <si>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</si>
  <si>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</si>
  <si>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</si>
  <si>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</si>
  <si>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</si>
  <si>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</si>
  <si>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</si>
  <si>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</si>
  <si>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</si>
  <si>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</si>
  <si>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</si>
  <si>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</si>
  <si>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</si>
  <si>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</si>
  <si>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</si>
  <si>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</si>
  <si>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</si>
  <si>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</si>
  <si>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</si>
  <si>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</si>
  <si>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</si>
  <si>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</si>
  <si>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</si>
  <si>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</si>
  <si>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</si>
  <si>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</si>
  <si>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</si>
  <si>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</si>
  <si>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</si>
  <si>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</si>
  <si>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</si>
  <si>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</si>
  <si>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</si>
  <si>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</si>
  <si>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</si>
  <si>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</si>
  <si>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</si>
  <si>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</si>
  <si>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</si>
  <si>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</si>
  <si>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</si>
  <si>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</si>
  <si>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</si>
  <si>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</si>
  <si>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</si>
  <si>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</si>
  <si>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</si>
  <si>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</si>
  <si>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</si>
  <si>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</si>
  <si>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</si>
  <si>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</si>
  <si>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</si>
  <si>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</si>
  <si>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</si>
  <si>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</si>
  <si>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</si>
  <si>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</si>
  <si>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</si>
  <si>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</si>
  <si>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</si>
  <si>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</si>
  <si>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</si>
  <si>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</si>
  <si>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</si>
  <si>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</si>
  <si>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</si>
  <si>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</si>
  <si>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</si>
  <si>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</si>
  <si>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</si>
  <si>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</si>
  <si>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</si>
  <si>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</si>
  <si>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</si>
  <si>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</si>
  <si>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</si>
  <si>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</si>
  <si>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</si>
  <si>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</si>
  <si>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</si>
  <si>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</si>
  <si>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</si>
  <si>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</si>
  <si>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</si>
  <si>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</si>
  <si>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</si>
  <si>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</si>
  <si>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</si>
  <si>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</si>
  <si>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</si>
  <si>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</si>
  <si>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</si>
  <si>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</si>
  <si>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</si>
  <si>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</si>
  <si>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</si>
  <si>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</si>
  <si>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</si>
  <si>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</si>
  <si>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</si>
  <si>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</si>
  <si>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</si>
  <si>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</si>
  <si>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</si>
  <si>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</si>
  <si>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</si>
  <si>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</si>
  <si>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</si>
  <si>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</si>
  <si>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</si>
  <si>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</si>
  <si>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</si>
  <si>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</si>
  <si>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</si>
  <si>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</si>
  <si>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</si>
  <si>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</si>
  <si>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</si>
  <si>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</si>
  <si>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</si>
  <si>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</si>
  <si>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</si>
  <si>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</si>
  <si>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</si>
  <si>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</si>
  <si>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</si>
  <si>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</si>
  <si>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</si>
  <si>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</si>
  <si>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</si>
  <si>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</si>
  <si>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</si>
  <si>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</si>
  <si>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</si>
  <si>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</si>
  <si>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</si>
  <si>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</si>
  <si>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</si>
  <si>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</si>
  <si>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</si>
  <si>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</si>
  <si>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</si>
  <si>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</si>
  <si>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</si>
  <si>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</si>
  <si>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</si>
  <si>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</si>
  <si>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</si>
  <si>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</si>
  <si>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</si>
  <si>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</si>
  <si>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</si>
  <si>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</si>
  <si>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</si>
  <si>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</si>
  <si>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</si>
  <si>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</si>
  <si>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</si>
  <si>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</si>
  <si>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</si>
  <si>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</si>
  <si>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</si>
  <si>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</si>
  <si>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</si>
  <si>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AS AT 31 MARCH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</si>
</sst>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8" fontId="2" fillId="0" borderId="16" xfId="0" applyNumberFormat="1" applyFont="1" applyBorder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80" fontId="4" fillId="0" borderId="16" xfId="0" applyNumberFormat="1" applyFont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5" fillId="0" borderId="16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16" xfId="0" applyNumberFormat="1" applyFont="1" applyFill="1" applyBorder="1" applyAlignment="1" applyProtection="1">
      <alignment/>
      <protection/>
    </xf>
    <xf numFmtId="180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/>
      <protection/>
    </xf>
    <xf numFmtId="180" fontId="6" fillId="0" borderId="19" xfId="0" applyNumberFormat="1" applyFont="1" applyFill="1" applyBorder="1" applyAlignment="1" applyProtection="1">
      <alignment/>
      <protection/>
    </xf>
    <xf numFmtId="180" fontId="6" fillId="0" borderId="18" xfId="0" applyNumberFormat="1" applyFont="1" applyFill="1" applyBorder="1" applyAlignment="1" applyProtection="1">
      <alignment/>
      <protection/>
    </xf>
    <xf numFmtId="180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80" fontId="3" fillId="0" borderId="16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7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21" xfId="0" applyNumberFormat="1" applyFont="1" applyBorder="1" applyAlignment="1" applyProtection="1">
      <alignment/>
      <protection/>
    </xf>
    <xf numFmtId="180" fontId="6" fillId="0" borderId="22" xfId="0" applyNumberFormat="1" applyFont="1" applyFill="1" applyBorder="1" applyAlignment="1" applyProtection="1">
      <alignment/>
      <protection/>
    </xf>
    <xf numFmtId="180" fontId="6" fillId="0" borderId="21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80" fontId="2" fillId="0" borderId="24" xfId="0" applyNumberFormat="1" applyFont="1" applyBorder="1" applyAlignment="1" applyProtection="1">
      <alignment/>
      <protection/>
    </xf>
    <xf numFmtId="180" fontId="6" fillId="0" borderId="25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80" fontId="2" fillId="0" borderId="27" xfId="0" applyNumberFormat="1" applyFont="1" applyBorder="1" applyAlignment="1" applyProtection="1">
      <alignment/>
      <protection/>
    </xf>
    <xf numFmtId="180" fontId="2" fillId="0" borderId="28" xfId="0" applyNumberFormat="1" applyFont="1" applyBorder="1" applyAlignment="1" applyProtection="1">
      <alignment/>
      <protection/>
    </xf>
    <xf numFmtId="180" fontId="6" fillId="0" borderId="27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5" fillId="0" borderId="17" xfId="0" applyNumberFormat="1" applyFont="1" applyFill="1" applyBorder="1" applyAlignment="1" applyProtection="1">
      <alignment horizontal="center"/>
      <protection/>
    </xf>
    <xf numFmtId="179" fontId="6" fillId="0" borderId="17" xfId="0" applyNumberFormat="1" applyFont="1" applyFill="1" applyBorder="1" applyAlignment="1" applyProtection="1">
      <alignment horizontal="center"/>
      <protection/>
    </xf>
    <xf numFmtId="179" fontId="6" fillId="0" borderId="20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center"/>
      <protection/>
    </xf>
    <xf numFmtId="179" fontId="6" fillId="0" borderId="26" xfId="0" applyNumberFormat="1" applyFont="1" applyFill="1" applyBorder="1" applyAlignment="1" applyProtection="1">
      <alignment horizontal="center"/>
      <protection/>
    </xf>
    <xf numFmtId="179" fontId="2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286">
      <selection activeCell="B339" sqref="B339"/>
    </sheetView>
  </sheetViews>
  <sheetFormatPr defaultColWidth="9.140625" defaultRowHeight="12.75"/>
  <cols>
    <col min="1" max="1" width="4.00390625" style="70" customWidth="1"/>
    <col min="2" max="2" width="23.28125" style="70" customWidth="1"/>
    <col min="3" max="3" width="6.7109375" style="70" customWidth="1"/>
    <col min="4" max="6" width="9.7109375" style="70" customWidth="1"/>
    <col min="7" max="7" width="9.7109375" style="83" customWidth="1"/>
    <col min="8" max="19" width="9.7109375" style="70" customWidth="1"/>
    <col min="20" max="23" width="10.7109375" style="70" hidden="1" customWidth="1"/>
    <col min="24" max="16384" width="9.140625" style="1" customWidth="1"/>
  </cols>
  <sheetData>
    <row r="1" spans="1:23" s="71" customFormat="1" ht="12.75" customHeight="1">
      <c r="A1" s="73" t="s">
        <v>645</v>
      </c>
      <c r="C1" s="72"/>
      <c r="D1" s="72"/>
      <c r="E1" s="72"/>
      <c r="F1" s="72"/>
      <c r="G1" s="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75"/>
      <c r="H3" s="11"/>
      <c r="I3" s="12"/>
      <c r="J3" s="13"/>
      <c r="K3" s="13"/>
      <c r="L3" s="11"/>
      <c r="M3" s="12"/>
      <c r="N3" s="13"/>
      <c r="O3" s="13"/>
      <c r="P3" s="11"/>
      <c r="Q3" s="12"/>
      <c r="R3" s="13"/>
      <c r="S3" s="13"/>
      <c r="T3" s="11"/>
      <c r="U3" s="12"/>
      <c r="V3" s="13"/>
      <c r="W3" s="13"/>
    </row>
    <row r="4" spans="1:23" ht="12.75">
      <c r="A4" s="14"/>
      <c r="B4" s="15" t="s">
        <v>19</v>
      </c>
      <c r="C4" s="16"/>
      <c r="D4" s="17"/>
      <c r="E4" s="18"/>
      <c r="F4" s="18"/>
      <c r="G4" s="76"/>
      <c r="H4" s="19"/>
      <c r="I4" s="18"/>
      <c r="J4" s="20"/>
      <c r="K4" s="20"/>
      <c r="L4" s="19"/>
      <c r="M4" s="18"/>
      <c r="N4" s="20"/>
      <c r="O4" s="20"/>
      <c r="P4" s="19"/>
      <c r="Q4" s="18"/>
      <c r="R4" s="20"/>
      <c r="S4" s="20"/>
      <c r="T4" s="19"/>
      <c r="U4" s="18"/>
      <c r="V4" s="20"/>
      <c r="W4" s="20"/>
    </row>
    <row r="5" spans="1:23" ht="12.75">
      <c r="A5" s="21" t="s">
        <v>20</v>
      </c>
      <c r="B5" s="22" t="s">
        <v>21</v>
      </c>
      <c r="C5" s="23" t="s">
        <v>22</v>
      </c>
      <c r="D5" s="24">
        <v>5718685322</v>
      </c>
      <c r="E5" s="25">
        <v>5723893865</v>
      </c>
      <c r="F5" s="25">
        <v>3880815518</v>
      </c>
      <c r="G5" s="77">
        <f>IF($E5=0,0,$F5/$E5)</f>
        <v>0.6780027040211375</v>
      </c>
      <c r="H5" s="26">
        <v>390740379</v>
      </c>
      <c r="I5" s="25">
        <v>437649905</v>
      </c>
      <c r="J5" s="27">
        <v>441863897</v>
      </c>
      <c r="K5" s="27">
        <v>1270254181</v>
      </c>
      <c r="L5" s="26">
        <v>415260539</v>
      </c>
      <c r="M5" s="25">
        <v>455034425</v>
      </c>
      <c r="N5" s="27">
        <v>431100163</v>
      </c>
      <c r="O5" s="27">
        <v>1301395127</v>
      </c>
      <c r="P5" s="26">
        <v>394356374</v>
      </c>
      <c r="Q5" s="25">
        <v>437766790</v>
      </c>
      <c r="R5" s="27">
        <v>477043046</v>
      </c>
      <c r="S5" s="27">
        <v>1309166210</v>
      </c>
      <c r="T5" s="26">
        <v>0</v>
      </c>
      <c r="U5" s="25">
        <v>0</v>
      </c>
      <c r="V5" s="27">
        <v>0</v>
      </c>
      <c r="W5" s="27">
        <v>0</v>
      </c>
    </row>
    <row r="6" spans="1:23" ht="12.75">
      <c r="A6" s="21" t="s">
        <v>20</v>
      </c>
      <c r="B6" s="22" t="s">
        <v>23</v>
      </c>
      <c r="C6" s="23" t="s">
        <v>24</v>
      </c>
      <c r="D6" s="24">
        <v>8819839296</v>
      </c>
      <c r="E6" s="25">
        <v>9321591236</v>
      </c>
      <c r="F6" s="25">
        <v>6325325002</v>
      </c>
      <c r="G6" s="77">
        <f>IF($E6=0,0,$F6/$E6)</f>
        <v>0.6785670860111935</v>
      </c>
      <c r="H6" s="26">
        <v>871399933</v>
      </c>
      <c r="I6" s="25">
        <v>701549137</v>
      </c>
      <c r="J6" s="27">
        <v>646463832</v>
      </c>
      <c r="K6" s="27">
        <v>2219412902</v>
      </c>
      <c r="L6" s="26">
        <v>679076791</v>
      </c>
      <c r="M6" s="25">
        <v>760991600</v>
      </c>
      <c r="N6" s="27">
        <v>641199197</v>
      </c>
      <c r="O6" s="27">
        <v>2081267588</v>
      </c>
      <c r="P6" s="26">
        <v>616913491</v>
      </c>
      <c r="Q6" s="25">
        <v>648300007</v>
      </c>
      <c r="R6" s="27">
        <v>759431014</v>
      </c>
      <c r="S6" s="27">
        <v>2024644512</v>
      </c>
      <c r="T6" s="26">
        <v>0</v>
      </c>
      <c r="U6" s="25">
        <v>0</v>
      </c>
      <c r="V6" s="27">
        <v>0</v>
      </c>
      <c r="W6" s="27">
        <v>0</v>
      </c>
    </row>
    <row r="7" spans="1:23" ht="12.75">
      <c r="A7" s="28"/>
      <c r="B7" s="29" t="s">
        <v>25</v>
      </c>
      <c r="C7" s="30"/>
      <c r="D7" s="31">
        <f>SUM(D5:D6)</f>
        <v>14538524618</v>
      </c>
      <c r="E7" s="32">
        <f>SUM(E5:E6)</f>
        <v>15045485101</v>
      </c>
      <c r="F7" s="32">
        <f>SUM(F5:F6)</f>
        <v>10206140520</v>
      </c>
      <c r="G7" s="78">
        <f>IF($E7=0,0,$F7/$E7)</f>
        <v>0.6783523729202754</v>
      </c>
      <c r="H7" s="33">
        <f aca="true" t="shared" si="0" ref="H7:W7">SUM(H5:H6)</f>
        <v>1262140312</v>
      </c>
      <c r="I7" s="32">
        <f t="shared" si="0"/>
        <v>1139199042</v>
      </c>
      <c r="J7" s="34">
        <f t="shared" si="0"/>
        <v>1088327729</v>
      </c>
      <c r="K7" s="34">
        <f t="shared" si="0"/>
        <v>3489667083</v>
      </c>
      <c r="L7" s="33">
        <f t="shared" si="0"/>
        <v>1094337330</v>
      </c>
      <c r="M7" s="32">
        <f t="shared" si="0"/>
        <v>1216026025</v>
      </c>
      <c r="N7" s="34">
        <f t="shared" si="0"/>
        <v>1072299360</v>
      </c>
      <c r="O7" s="34">
        <f t="shared" si="0"/>
        <v>3382662715</v>
      </c>
      <c r="P7" s="33">
        <f t="shared" si="0"/>
        <v>1011269865</v>
      </c>
      <c r="Q7" s="32">
        <f t="shared" si="0"/>
        <v>1086066797</v>
      </c>
      <c r="R7" s="34">
        <f t="shared" si="0"/>
        <v>1236474060</v>
      </c>
      <c r="S7" s="34">
        <f t="shared" si="0"/>
        <v>3333810722</v>
      </c>
      <c r="T7" s="33">
        <f t="shared" si="0"/>
        <v>0</v>
      </c>
      <c r="U7" s="32">
        <f t="shared" si="0"/>
        <v>0</v>
      </c>
      <c r="V7" s="34">
        <f t="shared" si="0"/>
        <v>0</v>
      </c>
      <c r="W7" s="34">
        <f t="shared" si="0"/>
        <v>0</v>
      </c>
    </row>
    <row r="8" spans="1:23" ht="12.75">
      <c r="A8" s="21" t="s">
        <v>26</v>
      </c>
      <c r="B8" s="22" t="s">
        <v>27</v>
      </c>
      <c r="C8" s="23" t="s">
        <v>28</v>
      </c>
      <c r="D8" s="24">
        <v>254815755</v>
      </c>
      <c r="E8" s="25">
        <v>268956785</v>
      </c>
      <c r="F8" s="25">
        <v>167310959</v>
      </c>
      <c r="G8" s="77">
        <f>IF($E8=0,0,$F8/$E8)</f>
        <v>0.6220737617755209</v>
      </c>
      <c r="H8" s="26">
        <v>15277305</v>
      </c>
      <c r="I8" s="25">
        <v>17623116</v>
      </c>
      <c r="J8" s="27">
        <v>17487915</v>
      </c>
      <c r="K8" s="27">
        <v>50388336</v>
      </c>
      <c r="L8" s="26">
        <v>16309243</v>
      </c>
      <c r="M8" s="25">
        <v>22317627</v>
      </c>
      <c r="N8" s="27">
        <v>21619048</v>
      </c>
      <c r="O8" s="27">
        <v>60245918</v>
      </c>
      <c r="P8" s="26">
        <v>18607162</v>
      </c>
      <c r="Q8" s="25">
        <v>19418964</v>
      </c>
      <c r="R8" s="27">
        <v>18650579</v>
      </c>
      <c r="S8" s="27">
        <v>56676705</v>
      </c>
      <c r="T8" s="26">
        <v>0</v>
      </c>
      <c r="U8" s="25">
        <v>0</v>
      </c>
      <c r="V8" s="27">
        <v>0</v>
      </c>
      <c r="W8" s="27">
        <v>0</v>
      </c>
    </row>
    <row r="9" spans="1:23" ht="12.75">
      <c r="A9" s="21" t="s">
        <v>26</v>
      </c>
      <c r="B9" s="22" t="s">
        <v>29</v>
      </c>
      <c r="C9" s="23" t="s">
        <v>30</v>
      </c>
      <c r="D9" s="24">
        <v>222336780</v>
      </c>
      <c r="E9" s="25">
        <v>210072060</v>
      </c>
      <c r="F9" s="25">
        <v>160762335</v>
      </c>
      <c r="G9" s="77">
        <f aca="true" t="shared" si="1" ref="G9:G40">IF($E9=0,0,$F9/$E9)</f>
        <v>0.7652723308373327</v>
      </c>
      <c r="H9" s="26">
        <v>10941138</v>
      </c>
      <c r="I9" s="25">
        <v>18631288</v>
      </c>
      <c r="J9" s="27">
        <v>20052181</v>
      </c>
      <c r="K9" s="27">
        <v>49624607</v>
      </c>
      <c r="L9" s="26">
        <v>18542314</v>
      </c>
      <c r="M9" s="25">
        <v>21393062</v>
      </c>
      <c r="N9" s="27">
        <v>18918978</v>
      </c>
      <c r="O9" s="27">
        <v>58854354</v>
      </c>
      <c r="P9" s="26">
        <v>18567372</v>
      </c>
      <c r="Q9" s="25">
        <v>16758438</v>
      </c>
      <c r="R9" s="27">
        <v>16957564</v>
      </c>
      <c r="S9" s="27">
        <v>52283374</v>
      </c>
      <c r="T9" s="26">
        <v>0</v>
      </c>
      <c r="U9" s="25">
        <v>0</v>
      </c>
      <c r="V9" s="27">
        <v>0</v>
      </c>
      <c r="W9" s="27">
        <v>0</v>
      </c>
    </row>
    <row r="10" spans="1:23" ht="12.75">
      <c r="A10" s="21" t="s">
        <v>26</v>
      </c>
      <c r="B10" s="22" t="s">
        <v>31</v>
      </c>
      <c r="C10" s="23" t="s">
        <v>32</v>
      </c>
      <c r="D10" s="24">
        <v>53364870</v>
      </c>
      <c r="E10" s="25">
        <v>49504768</v>
      </c>
      <c r="F10" s="25">
        <v>12517854</v>
      </c>
      <c r="G10" s="77">
        <f t="shared" si="1"/>
        <v>0.2528615829489394</v>
      </c>
      <c r="H10" s="26">
        <v>2470213</v>
      </c>
      <c r="I10" s="25">
        <v>2502330</v>
      </c>
      <c r="J10" s="27">
        <v>2456283</v>
      </c>
      <c r="K10" s="27">
        <v>7428826</v>
      </c>
      <c r="L10" s="26">
        <v>2177125</v>
      </c>
      <c r="M10" s="25">
        <v>2911903</v>
      </c>
      <c r="N10" s="27">
        <v>0</v>
      </c>
      <c r="O10" s="27">
        <v>5089028</v>
      </c>
      <c r="P10" s="26">
        <v>0</v>
      </c>
      <c r="Q10" s="25">
        <v>0</v>
      </c>
      <c r="R10" s="27">
        <v>0</v>
      </c>
      <c r="S10" s="27">
        <v>0</v>
      </c>
      <c r="T10" s="26">
        <v>0</v>
      </c>
      <c r="U10" s="25">
        <v>0</v>
      </c>
      <c r="V10" s="27">
        <v>0</v>
      </c>
      <c r="W10" s="27">
        <v>0</v>
      </c>
    </row>
    <row r="11" spans="1:23" ht="12.75">
      <c r="A11" s="21" t="s">
        <v>26</v>
      </c>
      <c r="B11" s="22" t="s">
        <v>33</v>
      </c>
      <c r="C11" s="23" t="s">
        <v>34</v>
      </c>
      <c r="D11" s="24">
        <v>427637531</v>
      </c>
      <c r="E11" s="25">
        <v>437919730</v>
      </c>
      <c r="F11" s="25">
        <v>226574069</v>
      </c>
      <c r="G11" s="77">
        <f t="shared" si="1"/>
        <v>0.51738721386223</v>
      </c>
      <c r="H11" s="26">
        <v>6627513</v>
      </c>
      <c r="I11" s="25">
        <v>35432369</v>
      </c>
      <c r="J11" s="27">
        <v>20453196</v>
      </c>
      <c r="K11" s="27">
        <v>62513078</v>
      </c>
      <c r="L11" s="26">
        <v>29099460</v>
      </c>
      <c r="M11" s="25">
        <v>45436901</v>
      </c>
      <c r="N11" s="27">
        <v>14435771</v>
      </c>
      <c r="O11" s="27">
        <v>88972132</v>
      </c>
      <c r="P11" s="26">
        <v>28702258</v>
      </c>
      <c r="Q11" s="25">
        <v>22601606</v>
      </c>
      <c r="R11" s="27">
        <v>23784995</v>
      </c>
      <c r="S11" s="27">
        <v>75088859</v>
      </c>
      <c r="T11" s="26">
        <v>0</v>
      </c>
      <c r="U11" s="25">
        <v>0</v>
      </c>
      <c r="V11" s="27">
        <v>0</v>
      </c>
      <c r="W11" s="27">
        <v>0</v>
      </c>
    </row>
    <row r="12" spans="1:23" ht="12.75">
      <c r="A12" s="21" t="s">
        <v>26</v>
      </c>
      <c r="B12" s="22" t="s">
        <v>35</v>
      </c>
      <c r="C12" s="23" t="s">
        <v>36</v>
      </c>
      <c r="D12" s="24">
        <v>327186868</v>
      </c>
      <c r="E12" s="25">
        <v>334614989</v>
      </c>
      <c r="F12" s="25">
        <v>220885884</v>
      </c>
      <c r="G12" s="77">
        <f t="shared" si="1"/>
        <v>0.6601195142516464</v>
      </c>
      <c r="H12" s="26">
        <v>14784879</v>
      </c>
      <c r="I12" s="25">
        <v>26301600</v>
      </c>
      <c r="J12" s="27">
        <v>25077766</v>
      </c>
      <c r="K12" s="27">
        <v>66164245</v>
      </c>
      <c r="L12" s="26">
        <v>24625438</v>
      </c>
      <c r="M12" s="25">
        <v>23804098</v>
      </c>
      <c r="N12" s="27">
        <v>33229825</v>
      </c>
      <c r="O12" s="27">
        <v>81659361</v>
      </c>
      <c r="P12" s="26">
        <v>29799244</v>
      </c>
      <c r="Q12" s="25">
        <v>15807543</v>
      </c>
      <c r="R12" s="27">
        <v>27455491</v>
      </c>
      <c r="S12" s="27">
        <v>73062278</v>
      </c>
      <c r="T12" s="26">
        <v>0</v>
      </c>
      <c r="U12" s="25">
        <v>0</v>
      </c>
      <c r="V12" s="27">
        <v>0</v>
      </c>
      <c r="W12" s="27">
        <v>0</v>
      </c>
    </row>
    <row r="13" spans="1:23" ht="12.75">
      <c r="A13" s="21" t="s">
        <v>26</v>
      </c>
      <c r="B13" s="22" t="s">
        <v>37</v>
      </c>
      <c r="C13" s="23" t="s">
        <v>38</v>
      </c>
      <c r="D13" s="24">
        <v>159218121</v>
      </c>
      <c r="E13" s="25">
        <v>200414797</v>
      </c>
      <c r="F13" s="25">
        <v>95231767</v>
      </c>
      <c r="G13" s="77">
        <f t="shared" si="1"/>
        <v>0.47517333263571354</v>
      </c>
      <c r="H13" s="26">
        <v>14252825</v>
      </c>
      <c r="I13" s="25">
        <v>13058091</v>
      </c>
      <c r="J13" s="27">
        <v>11983229</v>
      </c>
      <c r="K13" s="27">
        <v>39294145</v>
      </c>
      <c r="L13" s="26">
        <v>9889528</v>
      </c>
      <c r="M13" s="25">
        <v>6414699</v>
      </c>
      <c r="N13" s="27">
        <v>7388343</v>
      </c>
      <c r="O13" s="27">
        <v>23692570</v>
      </c>
      <c r="P13" s="26">
        <v>9307518</v>
      </c>
      <c r="Q13" s="25">
        <v>12309176</v>
      </c>
      <c r="R13" s="27">
        <v>10628358</v>
      </c>
      <c r="S13" s="27">
        <v>32245052</v>
      </c>
      <c r="T13" s="26">
        <v>0</v>
      </c>
      <c r="U13" s="25">
        <v>0</v>
      </c>
      <c r="V13" s="27">
        <v>0</v>
      </c>
      <c r="W13" s="27">
        <v>0</v>
      </c>
    </row>
    <row r="14" spans="1:23" ht="12.75">
      <c r="A14" s="21" t="s">
        <v>26</v>
      </c>
      <c r="B14" s="22" t="s">
        <v>39</v>
      </c>
      <c r="C14" s="23" t="s">
        <v>40</v>
      </c>
      <c r="D14" s="24">
        <v>78032340</v>
      </c>
      <c r="E14" s="25">
        <v>78232633</v>
      </c>
      <c r="F14" s="25">
        <v>51965389</v>
      </c>
      <c r="G14" s="77">
        <f t="shared" si="1"/>
        <v>0.6642418516068608</v>
      </c>
      <c r="H14" s="26">
        <v>5312200</v>
      </c>
      <c r="I14" s="25">
        <v>5546863</v>
      </c>
      <c r="J14" s="27">
        <v>5235332</v>
      </c>
      <c r="K14" s="27">
        <v>16094395</v>
      </c>
      <c r="L14" s="26">
        <v>4607655</v>
      </c>
      <c r="M14" s="25">
        <v>5735121</v>
      </c>
      <c r="N14" s="27">
        <v>12862436</v>
      </c>
      <c r="O14" s="27">
        <v>23205212</v>
      </c>
      <c r="P14" s="26">
        <v>4356862</v>
      </c>
      <c r="Q14" s="25">
        <v>4285230</v>
      </c>
      <c r="R14" s="27">
        <v>4023690</v>
      </c>
      <c r="S14" s="27">
        <v>12665782</v>
      </c>
      <c r="T14" s="26">
        <v>0</v>
      </c>
      <c r="U14" s="25">
        <v>0</v>
      </c>
      <c r="V14" s="27">
        <v>0</v>
      </c>
      <c r="W14" s="27">
        <v>0</v>
      </c>
    </row>
    <row r="15" spans="1:23" ht="12.75">
      <c r="A15" s="21" t="s">
        <v>26</v>
      </c>
      <c r="B15" s="22" t="s">
        <v>41</v>
      </c>
      <c r="C15" s="23" t="s">
        <v>42</v>
      </c>
      <c r="D15" s="24">
        <v>689244395</v>
      </c>
      <c r="E15" s="25">
        <v>643764264</v>
      </c>
      <c r="F15" s="25">
        <v>400191483</v>
      </c>
      <c r="G15" s="77">
        <f t="shared" si="1"/>
        <v>0.6216428984632176</v>
      </c>
      <c r="H15" s="26">
        <v>42318629</v>
      </c>
      <c r="I15" s="25">
        <v>29835275</v>
      </c>
      <c r="J15" s="27">
        <v>61030352</v>
      </c>
      <c r="K15" s="27">
        <v>133184256</v>
      </c>
      <c r="L15" s="26">
        <v>42880677</v>
      </c>
      <c r="M15" s="25">
        <v>54520773</v>
      </c>
      <c r="N15" s="27">
        <v>44795525</v>
      </c>
      <c r="O15" s="27">
        <v>142196975</v>
      </c>
      <c r="P15" s="26">
        <v>47666145</v>
      </c>
      <c r="Q15" s="25">
        <v>44700702</v>
      </c>
      <c r="R15" s="27">
        <v>32443405</v>
      </c>
      <c r="S15" s="27">
        <v>124810252</v>
      </c>
      <c r="T15" s="26">
        <v>0</v>
      </c>
      <c r="U15" s="25">
        <v>0</v>
      </c>
      <c r="V15" s="27">
        <v>0</v>
      </c>
      <c r="W15" s="27">
        <v>0</v>
      </c>
    </row>
    <row r="16" spans="1:23" ht="12.75">
      <c r="A16" s="21" t="s">
        <v>26</v>
      </c>
      <c r="B16" s="22" t="s">
        <v>43</v>
      </c>
      <c r="C16" s="23" t="s">
        <v>44</v>
      </c>
      <c r="D16" s="24">
        <v>130876360</v>
      </c>
      <c r="E16" s="25">
        <v>132854127</v>
      </c>
      <c r="F16" s="25">
        <v>75696216</v>
      </c>
      <c r="G16" s="77">
        <f t="shared" si="1"/>
        <v>0.56976939828147</v>
      </c>
      <c r="H16" s="26">
        <v>6844196</v>
      </c>
      <c r="I16" s="25">
        <v>4630524</v>
      </c>
      <c r="J16" s="27">
        <v>3766079</v>
      </c>
      <c r="K16" s="27">
        <v>15240799</v>
      </c>
      <c r="L16" s="26">
        <v>6237349</v>
      </c>
      <c r="M16" s="25">
        <v>8379658</v>
      </c>
      <c r="N16" s="27">
        <v>6219320</v>
      </c>
      <c r="O16" s="27">
        <v>20836327</v>
      </c>
      <c r="P16" s="26">
        <v>3400950</v>
      </c>
      <c r="Q16" s="25">
        <v>6245615</v>
      </c>
      <c r="R16" s="27">
        <v>29972525</v>
      </c>
      <c r="S16" s="27">
        <v>39619090</v>
      </c>
      <c r="T16" s="26">
        <v>0</v>
      </c>
      <c r="U16" s="25">
        <v>0</v>
      </c>
      <c r="V16" s="27">
        <v>0</v>
      </c>
      <c r="W16" s="27">
        <v>0</v>
      </c>
    </row>
    <row r="17" spans="1:23" ht="12.75">
      <c r="A17" s="21" t="s">
        <v>45</v>
      </c>
      <c r="B17" s="22" t="s">
        <v>46</v>
      </c>
      <c r="C17" s="23" t="s">
        <v>47</v>
      </c>
      <c r="D17" s="24">
        <v>145393300</v>
      </c>
      <c r="E17" s="25">
        <v>172548120</v>
      </c>
      <c r="F17" s="25">
        <v>84567119</v>
      </c>
      <c r="G17" s="77">
        <f t="shared" si="1"/>
        <v>0.490107449446566</v>
      </c>
      <c r="H17" s="26">
        <v>4919147</v>
      </c>
      <c r="I17" s="25">
        <v>6198904</v>
      </c>
      <c r="J17" s="27">
        <v>9767356</v>
      </c>
      <c r="K17" s="27">
        <v>20885407</v>
      </c>
      <c r="L17" s="26">
        <v>11862951</v>
      </c>
      <c r="M17" s="25">
        <v>13090581</v>
      </c>
      <c r="N17" s="27">
        <v>6907174</v>
      </c>
      <c r="O17" s="27">
        <v>31860706</v>
      </c>
      <c r="P17" s="26">
        <v>8475679</v>
      </c>
      <c r="Q17" s="25">
        <v>9071468</v>
      </c>
      <c r="R17" s="27">
        <v>14273859</v>
      </c>
      <c r="S17" s="27">
        <v>31821006</v>
      </c>
      <c r="T17" s="26">
        <v>0</v>
      </c>
      <c r="U17" s="25">
        <v>0</v>
      </c>
      <c r="V17" s="27">
        <v>0</v>
      </c>
      <c r="W17" s="27">
        <v>0</v>
      </c>
    </row>
    <row r="18" spans="1:23" ht="12.75">
      <c r="A18" s="28"/>
      <c r="B18" s="29" t="s">
        <v>48</v>
      </c>
      <c r="C18" s="30"/>
      <c r="D18" s="31">
        <f>SUM(D8:D17)</f>
        <v>2488106320</v>
      </c>
      <c r="E18" s="32">
        <f>SUM(E8:E17)</f>
        <v>2528882273</v>
      </c>
      <c r="F18" s="32">
        <f>SUM(F8:F17)</f>
        <v>1495703075</v>
      </c>
      <c r="G18" s="78">
        <f t="shared" si="1"/>
        <v>0.5914482817049665</v>
      </c>
      <c r="H18" s="33">
        <f aca="true" t="shared" si="2" ref="H18:W18">SUM(H8:H17)</f>
        <v>123748045</v>
      </c>
      <c r="I18" s="32">
        <f t="shared" si="2"/>
        <v>159760360</v>
      </c>
      <c r="J18" s="34">
        <f t="shared" si="2"/>
        <v>177309689</v>
      </c>
      <c r="K18" s="34">
        <f t="shared" si="2"/>
        <v>460818094</v>
      </c>
      <c r="L18" s="33">
        <f t="shared" si="2"/>
        <v>166231740</v>
      </c>
      <c r="M18" s="32">
        <f t="shared" si="2"/>
        <v>204004423</v>
      </c>
      <c r="N18" s="34">
        <f t="shared" si="2"/>
        <v>166376420</v>
      </c>
      <c r="O18" s="34">
        <f t="shared" si="2"/>
        <v>536612583</v>
      </c>
      <c r="P18" s="33">
        <f t="shared" si="2"/>
        <v>168883190</v>
      </c>
      <c r="Q18" s="32">
        <f t="shared" si="2"/>
        <v>151198742</v>
      </c>
      <c r="R18" s="34">
        <f t="shared" si="2"/>
        <v>178190466</v>
      </c>
      <c r="S18" s="34">
        <f t="shared" si="2"/>
        <v>498272398</v>
      </c>
      <c r="T18" s="33">
        <f t="shared" si="2"/>
        <v>0</v>
      </c>
      <c r="U18" s="32">
        <f t="shared" si="2"/>
        <v>0</v>
      </c>
      <c r="V18" s="34">
        <f t="shared" si="2"/>
        <v>0</v>
      </c>
      <c r="W18" s="34">
        <f t="shared" si="2"/>
        <v>0</v>
      </c>
    </row>
    <row r="19" spans="1:23" ht="12.75">
      <c r="A19" s="21" t="s">
        <v>26</v>
      </c>
      <c r="B19" s="22" t="s">
        <v>49</v>
      </c>
      <c r="C19" s="23" t="s">
        <v>50</v>
      </c>
      <c r="D19" s="24">
        <v>258935197</v>
      </c>
      <c r="E19" s="25">
        <v>264350961</v>
      </c>
      <c r="F19" s="25">
        <v>134057655</v>
      </c>
      <c r="G19" s="77">
        <f t="shared" si="1"/>
        <v>0.5071199835736553</v>
      </c>
      <c r="H19" s="26">
        <v>22580741</v>
      </c>
      <c r="I19" s="25">
        <v>16675950</v>
      </c>
      <c r="J19" s="27">
        <v>11031657</v>
      </c>
      <c r="K19" s="27">
        <v>50288348</v>
      </c>
      <c r="L19" s="26">
        <v>14922465</v>
      </c>
      <c r="M19" s="25">
        <v>649976</v>
      </c>
      <c r="N19" s="27">
        <v>8026238</v>
      </c>
      <c r="O19" s="27">
        <v>23598679</v>
      </c>
      <c r="P19" s="26">
        <v>22113193</v>
      </c>
      <c r="Q19" s="25">
        <v>18153417</v>
      </c>
      <c r="R19" s="27">
        <v>19904018</v>
      </c>
      <c r="S19" s="27">
        <v>60170628</v>
      </c>
      <c r="T19" s="26">
        <v>0</v>
      </c>
      <c r="U19" s="25">
        <v>0</v>
      </c>
      <c r="V19" s="27">
        <v>0</v>
      </c>
      <c r="W19" s="27">
        <v>0</v>
      </c>
    </row>
    <row r="20" spans="1:23" ht="12.75">
      <c r="A20" s="21" t="s">
        <v>26</v>
      </c>
      <c r="B20" s="22" t="s">
        <v>51</v>
      </c>
      <c r="C20" s="23" t="s">
        <v>52</v>
      </c>
      <c r="D20" s="24">
        <v>301352670</v>
      </c>
      <c r="E20" s="25">
        <v>323128716</v>
      </c>
      <c r="F20" s="25">
        <v>168129662</v>
      </c>
      <c r="G20" s="77">
        <f t="shared" si="1"/>
        <v>0.5203179218525412</v>
      </c>
      <c r="H20" s="26">
        <v>15113128</v>
      </c>
      <c r="I20" s="25">
        <v>14939742</v>
      </c>
      <c r="J20" s="27">
        <v>31216764</v>
      </c>
      <c r="K20" s="27">
        <v>61269634</v>
      </c>
      <c r="L20" s="26">
        <v>0</v>
      </c>
      <c r="M20" s="25">
        <v>28564061</v>
      </c>
      <c r="N20" s="27">
        <v>23834230</v>
      </c>
      <c r="O20" s="27">
        <v>52398291</v>
      </c>
      <c r="P20" s="26">
        <v>21212407</v>
      </c>
      <c r="Q20" s="25">
        <v>5160166</v>
      </c>
      <c r="R20" s="27">
        <v>28089164</v>
      </c>
      <c r="S20" s="27">
        <v>54461737</v>
      </c>
      <c r="T20" s="26">
        <v>0</v>
      </c>
      <c r="U20" s="25">
        <v>0</v>
      </c>
      <c r="V20" s="27">
        <v>0</v>
      </c>
      <c r="W20" s="27">
        <v>0</v>
      </c>
    </row>
    <row r="21" spans="1:23" ht="12.75">
      <c r="A21" s="21" t="s">
        <v>26</v>
      </c>
      <c r="B21" s="22" t="s">
        <v>53</v>
      </c>
      <c r="C21" s="23" t="s">
        <v>54</v>
      </c>
      <c r="D21" s="24">
        <v>114475238</v>
      </c>
      <c r="E21" s="25">
        <v>120441362</v>
      </c>
      <c r="F21" s="25">
        <v>60683885</v>
      </c>
      <c r="G21" s="77">
        <f t="shared" si="1"/>
        <v>0.5038458880928298</v>
      </c>
      <c r="H21" s="26">
        <v>4348242</v>
      </c>
      <c r="I21" s="25">
        <v>5845210</v>
      </c>
      <c r="J21" s="27">
        <v>6871214</v>
      </c>
      <c r="K21" s="27">
        <v>17064666</v>
      </c>
      <c r="L21" s="26">
        <v>7058326</v>
      </c>
      <c r="M21" s="25">
        <v>9604014</v>
      </c>
      <c r="N21" s="27">
        <v>6635311</v>
      </c>
      <c r="O21" s="27">
        <v>23297651</v>
      </c>
      <c r="P21" s="26">
        <v>6399570</v>
      </c>
      <c r="Q21" s="25">
        <v>6609873</v>
      </c>
      <c r="R21" s="27">
        <v>7312125</v>
      </c>
      <c r="S21" s="27">
        <v>20321568</v>
      </c>
      <c r="T21" s="26">
        <v>0</v>
      </c>
      <c r="U21" s="25">
        <v>0</v>
      </c>
      <c r="V21" s="27">
        <v>0</v>
      </c>
      <c r="W21" s="27">
        <v>0</v>
      </c>
    </row>
    <row r="22" spans="1:23" ht="12.75">
      <c r="A22" s="21" t="s">
        <v>26</v>
      </c>
      <c r="B22" s="22" t="s">
        <v>55</v>
      </c>
      <c r="C22" s="23" t="s">
        <v>56</v>
      </c>
      <c r="D22" s="24">
        <v>246391132</v>
      </c>
      <c r="E22" s="25">
        <v>224442181</v>
      </c>
      <c r="F22" s="25">
        <v>180092144</v>
      </c>
      <c r="G22" s="77">
        <f t="shared" si="1"/>
        <v>0.8023988325082263</v>
      </c>
      <c r="H22" s="26">
        <v>9783648</v>
      </c>
      <c r="I22" s="25">
        <v>14460596</v>
      </c>
      <c r="J22" s="27">
        <v>17296749</v>
      </c>
      <c r="K22" s="27">
        <v>41540993</v>
      </c>
      <c r="L22" s="26">
        <v>15996793</v>
      </c>
      <c r="M22" s="25">
        <v>19161235</v>
      </c>
      <c r="N22" s="27">
        <v>16202673</v>
      </c>
      <c r="O22" s="27">
        <v>51360701</v>
      </c>
      <c r="P22" s="26">
        <v>23937324</v>
      </c>
      <c r="Q22" s="25">
        <v>44231071</v>
      </c>
      <c r="R22" s="27">
        <v>19022055</v>
      </c>
      <c r="S22" s="27">
        <v>87190450</v>
      </c>
      <c r="T22" s="26">
        <v>0</v>
      </c>
      <c r="U22" s="25">
        <v>0</v>
      </c>
      <c r="V22" s="27">
        <v>0</v>
      </c>
      <c r="W22" s="27">
        <v>0</v>
      </c>
    </row>
    <row r="23" spans="1:23" ht="12.75">
      <c r="A23" s="21" t="s">
        <v>26</v>
      </c>
      <c r="B23" s="22" t="s">
        <v>57</v>
      </c>
      <c r="C23" s="23" t="s">
        <v>58</v>
      </c>
      <c r="D23" s="24">
        <v>156327732</v>
      </c>
      <c r="E23" s="25">
        <v>156327732</v>
      </c>
      <c r="F23" s="25">
        <v>65934361</v>
      </c>
      <c r="G23" s="77">
        <f t="shared" si="1"/>
        <v>0.4217700861930243</v>
      </c>
      <c r="H23" s="26">
        <v>7512492</v>
      </c>
      <c r="I23" s="25">
        <v>7079218</v>
      </c>
      <c r="J23" s="27">
        <v>6923436</v>
      </c>
      <c r="K23" s="27">
        <v>21515146</v>
      </c>
      <c r="L23" s="26">
        <v>8427579</v>
      </c>
      <c r="M23" s="25">
        <v>7269873</v>
      </c>
      <c r="N23" s="27">
        <v>7956468</v>
      </c>
      <c r="O23" s="27">
        <v>23653920</v>
      </c>
      <c r="P23" s="26">
        <v>5901163</v>
      </c>
      <c r="Q23" s="25">
        <v>8973293</v>
      </c>
      <c r="R23" s="27">
        <v>5890839</v>
      </c>
      <c r="S23" s="27">
        <v>20765295</v>
      </c>
      <c r="T23" s="26">
        <v>0</v>
      </c>
      <c r="U23" s="25">
        <v>0</v>
      </c>
      <c r="V23" s="27">
        <v>0</v>
      </c>
      <c r="W23" s="27">
        <v>0</v>
      </c>
    </row>
    <row r="24" spans="1:23" ht="12.75">
      <c r="A24" s="21" t="s">
        <v>26</v>
      </c>
      <c r="B24" s="22" t="s">
        <v>59</v>
      </c>
      <c r="C24" s="23" t="s">
        <v>60</v>
      </c>
      <c r="D24" s="24">
        <v>256583550</v>
      </c>
      <c r="E24" s="25">
        <v>254583736</v>
      </c>
      <c r="F24" s="25">
        <v>154566127</v>
      </c>
      <c r="G24" s="77">
        <f t="shared" si="1"/>
        <v>0.6071327627936138</v>
      </c>
      <c r="H24" s="26">
        <v>19103257</v>
      </c>
      <c r="I24" s="25">
        <v>17031846</v>
      </c>
      <c r="J24" s="27">
        <v>21471428</v>
      </c>
      <c r="K24" s="27">
        <v>57606531</v>
      </c>
      <c r="L24" s="26">
        <v>13248837</v>
      </c>
      <c r="M24" s="25">
        <v>17386045</v>
      </c>
      <c r="N24" s="27">
        <v>16826457</v>
      </c>
      <c r="O24" s="27">
        <v>47461339</v>
      </c>
      <c r="P24" s="26">
        <v>11555797</v>
      </c>
      <c r="Q24" s="25">
        <v>11555797</v>
      </c>
      <c r="R24" s="27">
        <v>26386663</v>
      </c>
      <c r="S24" s="27">
        <v>49498257</v>
      </c>
      <c r="T24" s="26">
        <v>0</v>
      </c>
      <c r="U24" s="25">
        <v>0</v>
      </c>
      <c r="V24" s="27">
        <v>0</v>
      </c>
      <c r="W24" s="27">
        <v>0</v>
      </c>
    </row>
    <row r="25" spans="1:23" ht="12.75">
      <c r="A25" s="21" t="s">
        <v>26</v>
      </c>
      <c r="B25" s="22" t="s">
        <v>61</v>
      </c>
      <c r="C25" s="23" t="s">
        <v>62</v>
      </c>
      <c r="D25" s="24">
        <v>75447185</v>
      </c>
      <c r="E25" s="25">
        <v>75447185</v>
      </c>
      <c r="F25" s="25">
        <v>46391463</v>
      </c>
      <c r="G25" s="77">
        <f t="shared" si="1"/>
        <v>0.6148865991487953</v>
      </c>
      <c r="H25" s="26">
        <v>4552303</v>
      </c>
      <c r="I25" s="25">
        <v>9336470</v>
      </c>
      <c r="J25" s="27">
        <v>3346139</v>
      </c>
      <c r="K25" s="27">
        <v>17234912</v>
      </c>
      <c r="L25" s="26">
        <v>5540382</v>
      </c>
      <c r="M25" s="25">
        <v>4953199</v>
      </c>
      <c r="N25" s="27">
        <v>8248515</v>
      </c>
      <c r="O25" s="27">
        <v>18742096</v>
      </c>
      <c r="P25" s="26">
        <v>2971813</v>
      </c>
      <c r="Q25" s="25">
        <v>0</v>
      </c>
      <c r="R25" s="27">
        <v>7442642</v>
      </c>
      <c r="S25" s="27">
        <v>10414455</v>
      </c>
      <c r="T25" s="26">
        <v>0</v>
      </c>
      <c r="U25" s="25">
        <v>0</v>
      </c>
      <c r="V25" s="27">
        <v>0</v>
      </c>
      <c r="W25" s="27">
        <v>0</v>
      </c>
    </row>
    <row r="26" spans="1:23" ht="12.75">
      <c r="A26" s="21" t="s">
        <v>45</v>
      </c>
      <c r="B26" s="22" t="s">
        <v>63</v>
      </c>
      <c r="C26" s="23" t="s">
        <v>64</v>
      </c>
      <c r="D26" s="24">
        <v>1513676596</v>
      </c>
      <c r="E26" s="25">
        <v>38206506</v>
      </c>
      <c r="F26" s="25">
        <v>924024950</v>
      </c>
      <c r="G26" s="77">
        <f t="shared" si="1"/>
        <v>24.185015766686437</v>
      </c>
      <c r="H26" s="26">
        <v>76107754</v>
      </c>
      <c r="I26" s="25">
        <v>111051742</v>
      </c>
      <c r="J26" s="27">
        <v>1866250</v>
      </c>
      <c r="K26" s="27">
        <v>189025746</v>
      </c>
      <c r="L26" s="26">
        <v>147448854</v>
      </c>
      <c r="M26" s="25">
        <v>105292486</v>
      </c>
      <c r="N26" s="27">
        <v>135258239</v>
      </c>
      <c r="O26" s="27">
        <v>387999579</v>
      </c>
      <c r="P26" s="26">
        <v>75532900</v>
      </c>
      <c r="Q26" s="25">
        <v>116791993</v>
      </c>
      <c r="R26" s="27">
        <v>154674732</v>
      </c>
      <c r="S26" s="27">
        <v>346999625</v>
      </c>
      <c r="T26" s="26">
        <v>0</v>
      </c>
      <c r="U26" s="25">
        <v>0</v>
      </c>
      <c r="V26" s="27">
        <v>0</v>
      </c>
      <c r="W26" s="27">
        <v>0</v>
      </c>
    </row>
    <row r="27" spans="1:23" ht="12.75">
      <c r="A27" s="28"/>
      <c r="B27" s="29" t="s">
        <v>65</v>
      </c>
      <c r="C27" s="30"/>
      <c r="D27" s="31">
        <f>SUM(D19:D26)</f>
        <v>2923189300</v>
      </c>
      <c r="E27" s="32">
        <f>SUM(E19:E26)</f>
        <v>1456928379</v>
      </c>
      <c r="F27" s="32">
        <f>SUM(F19:F26)</f>
        <v>1733880247</v>
      </c>
      <c r="G27" s="78">
        <f t="shared" si="1"/>
        <v>1.1900929874055257</v>
      </c>
      <c r="H27" s="33">
        <f aca="true" t="shared" si="3" ref="H27:W27">SUM(H19:H26)</f>
        <v>159101565</v>
      </c>
      <c r="I27" s="32">
        <f t="shared" si="3"/>
        <v>196420774</v>
      </c>
      <c r="J27" s="34">
        <f t="shared" si="3"/>
        <v>100023637</v>
      </c>
      <c r="K27" s="34">
        <f t="shared" si="3"/>
        <v>455545976</v>
      </c>
      <c r="L27" s="33">
        <f t="shared" si="3"/>
        <v>212643236</v>
      </c>
      <c r="M27" s="32">
        <f t="shared" si="3"/>
        <v>192880889</v>
      </c>
      <c r="N27" s="34">
        <f t="shared" si="3"/>
        <v>222988131</v>
      </c>
      <c r="O27" s="34">
        <f t="shared" si="3"/>
        <v>628512256</v>
      </c>
      <c r="P27" s="33">
        <f t="shared" si="3"/>
        <v>169624167</v>
      </c>
      <c r="Q27" s="32">
        <f t="shared" si="3"/>
        <v>211475610</v>
      </c>
      <c r="R27" s="34">
        <f t="shared" si="3"/>
        <v>268722238</v>
      </c>
      <c r="S27" s="34">
        <f t="shared" si="3"/>
        <v>649822015</v>
      </c>
      <c r="T27" s="33">
        <f t="shared" si="3"/>
        <v>0</v>
      </c>
      <c r="U27" s="32">
        <f t="shared" si="3"/>
        <v>0</v>
      </c>
      <c r="V27" s="34">
        <f t="shared" si="3"/>
        <v>0</v>
      </c>
      <c r="W27" s="34">
        <f t="shared" si="3"/>
        <v>0</v>
      </c>
    </row>
    <row r="28" spans="1:23" ht="12.75">
      <c r="A28" s="21" t="s">
        <v>26</v>
      </c>
      <c r="B28" s="22" t="s">
        <v>66</v>
      </c>
      <c r="C28" s="23" t="s">
        <v>67</v>
      </c>
      <c r="D28" s="24">
        <v>259041506</v>
      </c>
      <c r="E28" s="25">
        <v>259041506</v>
      </c>
      <c r="F28" s="25">
        <v>86201301</v>
      </c>
      <c r="G28" s="77">
        <f t="shared" si="1"/>
        <v>0.3327702279494932</v>
      </c>
      <c r="H28" s="26">
        <v>3922668</v>
      </c>
      <c r="I28" s="25">
        <v>17472775</v>
      </c>
      <c r="J28" s="27">
        <v>20297959</v>
      </c>
      <c r="K28" s="27">
        <v>41693402</v>
      </c>
      <c r="L28" s="26">
        <v>14297457</v>
      </c>
      <c r="M28" s="25">
        <v>15533081</v>
      </c>
      <c r="N28" s="27">
        <v>4128145</v>
      </c>
      <c r="O28" s="27">
        <v>33958683</v>
      </c>
      <c r="P28" s="26">
        <v>10549216</v>
      </c>
      <c r="Q28" s="25">
        <v>0</v>
      </c>
      <c r="R28" s="27">
        <v>0</v>
      </c>
      <c r="S28" s="27">
        <v>10549216</v>
      </c>
      <c r="T28" s="26">
        <v>0</v>
      </c>
      <c r="U28" s="25">
        <v>0</v>
      </c>
      <c r="V28" s="27">
        <v>0</v>
      </c>
      <c r="W28" s="27">
        <v>0</v>
      </c>
    </row>
    <row r="29" spans="1:23" ht="12.75">
      <c r="A29" s="21" t="s">
        <v>26</v>
      </c>
      <c r="B29" s="22" t="s">
        <v>68</v>
      </c>
      <c r="C29" s="23" t="s">
        <v>69</v>
      </c>
      <c r="D29" s="24">
        <v>87024421</v>
      </c>
      <c r="E29" s="25">
        <v>87024421</v>
      </c>
      <c r="F29" s="25">
        <v>51497736</v>
      </c>
      <c r="G29" s="77">
        <f t="shared" si="1"/>
        <v>0.5917618917567978</v>
      </c>
      <c r="H29" s="26">
        <v>5135915</v>
      </c>
      <c r="I29" s="25">
        <v>5135917</v>
      </c>
      <c r="J29" s="27">
        <v>4300597</v>
      </c>
      <c r="K29" s="27">
        <v>14572429</v>
      </c>
      <c r="L29" s="26">
        <v>3253681</v>
      </c>
      <c r="M29" s="25">
        <v>17573938</v>
      </c>
      <c r="N29" s="27">
        <v>2675220</v>
      </c>
      <c r="O29" s="27">
        <v>23502839</v>
      </c>
      <c r="P29" s="26">
        <v>7351049</v>
      </c>
      <c r="Q29" s="25">
        <v>6071419</v>
      </c>
      <c r="R29" s="27">
        <v>0</v>
      </c>
      <c r="S29" s="27">
        <v>13422468</v>
      </c>
      <c r="T29" s="26">
        <v>0</v>
      </c>
      <c r="U29" s="25">
        <v>0</v>
      </c>
      <c r="V29" s="27">
        <v>0</v>
      </c>
      <c r="W29" s="27">
        <v>0</v>
      </c>
    </row>
    <row r="30" spans="1:23" ht="12.75">
      <c r="A30" s="21" t="s">
        <v>26</v>
      </c>
      <c r="B30" s="22" t="s">
        <v>70</v>
      </c>
      <c r="C30" s="23" t="s">
        <v>71</v>
      </c>
      <c r="D30" s="24">
        <v>68798099</v>
      </c>
      <c r="E30" s="25">
        <v>68798099</v>
      </c>
      <c r="F30" s="25">
        <v>0</v>
      </c>
      <c r="G30" s="77">
        <f t="shared" si="1"/>
        <v>0</v>
      </c>
      <c r="H30" s="26">
        <v>0</v>
      </c>
      <c r="I30" s="25">
        <v>0</v>
      </c>
      <c r="J30" s="27">
        <v>0</v>
      </c>
      <c r="K30" s="27">
        <v>0</v>
      </c>
      <c r="L30" s="26">
        <v>0</v>
      </c>
      <c r="M30" s="25">
        <v>0</v>
      </c>
      <c r="N30" s="27">
        <v>0</v>
      </c>
      <c r="O30" s="27">
        <v>0</v>
      </c>
      <c r="P30" s="26">
        <v>0</v>
      </c>
      <c r="Q30" s="25">
        <v>0</v>
      </c>
      <c r="R30" s="27">
        <v>0</v>
      </c>
      <c r="S30" s="27">
        <v>0</v>
      </c>
      <c r="T30" s="26">
        <v>0</v>
      </c>
      <c r="U30" s="25">
        <v>0</v>
      </c>
      <c r="V30" s="27">
        <v>0</v>
      </c>
      <c r="W30" s="27">
        <v>0</v>
      </c>
    </row>
    <row r="31" spans="1:23" ht="12.75">
      <c r="A31" s="21" t="s">
        <v>26</v>
      </c>
      <c r="B31" s="22" t="s">
        <v>72</v>
      </c>
      <c r="C31" s="23" t="s">
        <v>73</v>
      </c>
      <c r="D31" s="24">
        <v>560802332</v>
      </c>
      <c r="E31" s="25">
        <v>582369493</v>
      </c>
      <c r="F31" s="25">
        <v>299230699</v>
      </c>
      <c r="G31" s="77">
        <f t="shared" si="1"/>
        <v>0.5138158893910331</v>
      </c>
      <c r="H31" s="26">
        <v>12754959</v>
      </c>
      <c r="I31" s="25">
        <v>63071149</v>
      </c>
      <c r="J31" s="27">
        <v>43603283</v>
      </c>
      <c r="K31" s="27">
        <v>119429391</v>
      </c>
      <c r="L31" s="26">
        <v>33315507</v>
      </c>
      <c r="M31" s="25">
        <v>32272846</v>
      </c>
      <c r="N31" s="27">
        <v>33288368</v>
      </c>
      <c r="O31" s="27">
        <v>98876721</v>
      </c>
      <c r="P31" s="26">
        <v>18108259</v>
      </c>
      <c r="Q31" s="25">
        <v>43187814</v>
      </c>
      <c r="R31" s="27">
        <v>19628514</v>
      </c>
      <c r="S31" s="27">
        <v>80924587</v>
      </c>
      <c r="T31" s="26">
        <v>0</v>
      </c>
      <c r="U31" s="25">
        <v>0</v>
      </c>
      <c r="V31" s="27">
        <v>0</v>
      </c>
      <c r="W31" s="27">
        <v>0</v>
      </c>
    </row>
    <row r="32" spans="1:23" ht="12.75">
      <c r="A32" s="21" t="s">
        <v>26</v>
      </c>
      <c r="B32" s="22" t="s">
        <v>74</v>
      </c>
      <c r="C32" s="23" t="s">
        <v>75</v>
      </c>
      <c r="D32" s="24">
        <v>267135432</v>
      </c>
      <c r="E32" s="25">
        <v>267135432</v>
      </c>
      <c r="F32" s="25">
        <v>147870960</v>
      </c>
      <c r="G32" s="77">
        <f t="shared" si="1"/>
        <v>0.553543043290491</v>
      </c>
      <c r="H32" s="26">
        <v>17260194</v>
      </c>
      <c r="I32" s="25">
        <v>50835453</v>
      </c>
      <c r="J32" s="27">
        <v>10467834</v>
      </c>
      <c r="K32" s="27">
        <v>78563481</v>
      </c>
      <c r="L32" s="26">
        <v>9144791</v>
      </c>
      <c r="M32" s="25">
        <v>22365366</v>
      </c>
      <c r="N32" s="27">
        <v>13075240</v>
      </c>
      <c r="O32" s="27">
        <v>44585397</v>
      </c>
      <c r="P32" s="26">
        <v>11220231</v>
      </c>
      <c r="Q32" s="25">
        <v>12481380</v>
      </c>
      <c r="R32" s="27">
        <v>1020471</v>
      </c>
      <c r="S32" s="27">
        <v>24722082</v>
      </c>
      <c r="T32" s="26">
        <v>0</v>
      </c>
      <c r="U32" s="25">
        <v>0</v>
      </c>
      <c r="V32" s="27">
        <v>0</v>
      </c>
      <c r="W32" s="27">
        <v>0</v>
      </c>
    </row>
    <row r="33" spans="1:23" ht="12.75">
      <c r="A33" s="21" t="s">
        <v>26</v>
      </c>
      <c r="B33" s="22" t="s">
        <v>76</v>
      </c>
      <c r="C33" s="23" t="s">
        <v>77</v>
      </c>
      <c r="D33" s="24">
        <v>201080884</v>
      </c>
      <c r="E33" s="25">
        <v>201080884</v>
      </c>
      <c r="F33" s="25">
        <v>107984404</v>
      </c>
      <c r="G33" s="77">
        <f t="shared" si="1"/>
        <v>0.5370197397779493</v>
      </c>
      <c r="H33" s="26">
        <v>7976560</v>
      </c>
      <c r="I33" s="25">
        <v>12080136</v>
      </c>
      <c r="J33" s="27">
        <v>14523736</v>
      </c>
      <c r="K33" s="27">
        <v>34580432</v>
      </c>
      <c r="L33" s="26">
        <v>15399860</v>
      </c>
      <c r="M33" s="25">
        <v>11596303</v>
      </c>
      <c r="N33" s="27">
        <v>7976560</v>
      </c>
      <c r="O33" s="27">
        <v>34972723</v>
      </c>
      <c r="P33" s="26">
        <v>11103859</v>
      </c>
      <c r="Q33" s="25">
        <v>13545021</v>
      </c>
      <c r="R33" s="27">
        <v>13782369</v>
      </c>
      <c r="S33" s="27">
        <v>38431249</v>
      </c>
      <c r="T33" s="26">
        <v>0</v>
      </c>
      <c r="U33" s="25">
        <v>0</v>
      </c>
      <c r="V33" s="27">
        <v>0</v>
      </c>
      <c r="W33" s="27">
        <v>0</v>
      </c>
    </row>
    <row r="34" spans="1:23" ht="12.75">
      <c r="A34" s="21" t="s">
        <v>26</v>
      </c>
      <c r="B34" s="22" t="s">
        <v>78</v>
      </c>
      <c r="C34" s="23" t="s">
        <v>79</v>
      </c>
      <c r="D34" s="24">
        <v>168980899</v>
      </c>
      <c r="E34" s="25">
        <v>168980899</v>
      </c>
      <c r="F34" s="25">
        <v>89307481</v>
      </c>
      <c r="G34" s="77">
        <f t="shared" si="1"/>
        <v>0.5285063668645769</v>
      </c>
      <c r="H34" s="26">
        <v>9058721</v>
      </c>
      <c r="I34" s="25">
        <v>7610573</v>
      </c>
      <c r="J34" s="27">
        <v>9275979</v>
      </c>
      <c r="K34" s="27">
        <v>25945273</v>
      </c>
      <c r="L34" s="26">
        <v>9721058</v>
      </c>
      <c r="M34" s="25">
        <v>10114859</v>
      </c>
      <c r="N34" s="27">
        <v>11719779</v>
      </c>
      <c r="O34" s="27">
        <v>31555696</v>
      </c>
      <c r="P34" s="26">
        <v>8767370</v>
      </c>
      <c r="Q34" s="25">
        <v>11061720</v>
      </c>
      <c r="R34" s="27">
        <v>11977422</v>
      </c>
      <c r="S34" s="27">
        <v>31806512</v>
      </c>
      <c r="T34" s="26">
        <v>0</v>
      </c>
      <c r="U34" s="25">
        <v>0</v>
      </c>
      <c r="V34" s="27">
        <v>0</v>
      </c>
      <c r="W34" s="27">
        <v>0</v>
      </c>
    </row>
    <row r="35" spans="1:23" ht="12.75">
      <c r="A35" s="21" t="s">
        <v>26</v>
      </c>
      <c r="B35" s="22" t="s">
        <v>80</v>
      </c>
      <c r="C35" s="23" t="s">
        <v>81</v>
      </c>
      <c r="D35" s="24">
        <v>93343385</v>
      </c>
      <c r="E35" s="25">
        <v>93343385</v>
      </c>
      <c r="F35" s="25">
        <v>42419576</v>
      </c>
      <c r="G35" s="77">
        <f t="shared" si="1"/>
        <v>0.4544465148762282</v>
      </c>
      <c r="H35" s="26">
        <v>5656350</v>
      </c>
      <c r="I35" s="25">
        <v>6012261</v>
      </c>
      <c r="J35" s="27">
        <v>8011256</v>
      </c>
      <c r="K35" s="27">
        <v>19679867</v>
      </c>
      <c r="L35" s="26">
        <v>6281057</v>
      </c>
      <c r="M35" s="25">
        <v>4583579</v>
      </c>
      <c r="N35" s="27">
        <v>0</v>
      </c>
      <c r="O35" s="27">
        <v>10864636</v>
      </c>
      <c r="P35" s="26">
        <v>5296182</v>
      </c>
      <c r="Q35" s="25">
        <v>6578891</v>
      </c>
      <c r="R35" s="27">
        <v>0</v>
      </c>
      <c r="S35" s="27">
        <v>11875073</v>
      </c>
      <c r="T35" s="26">
        <v>0</v>
      </c>
      <c r="U35" s="25">
        <v>0</v>
      </c>
      <c r="V35" s="27">
        <v>0</v>
      </c>
      <c r="W35" s="27">
        <v>0</v>
      </c>
    </row>
    <row r="36" spans="1:23" ht="12.75">
      <c r="A36" s="21" t="s">
        <v>45</v>
      </c>
      <c r="B36" s="22" t="s">
        <v>82</v>
      </c>
      <c r="C36" s="23" t="s">
        <v>83</v>
      </c>
      <c r="D36" s="24">
        <v>962446821</v>
      </c>
      <c r="E36" s="25">
        <v>1315286250</v>
      </c>
      <c r="F36" s="25">
        <v>797974670</v>
      </c>
      <c r="G36" s="77">
        <f t="shared" si="1"/>
        <v>0.6066927788532724</v>
      </c>
      <c r="H36" s="26">
        <v>63942766</v>
      </c>
      <c r="I36" s="25">
        <v>71251080</v>
      </c>
      <c r="J36" s="27">
        <v>86076162</v>
      </c>
      <c r="K36" s="27">
        <v>221270008</v>
      </c>
      <c r="L36" s="26">
        <v>96703746</v>
      </c>
      <c r="M36" s="25">
        <v>96737797</v>
      </c>
      <c r="N36" s="27">
        <v>119420135</v>
      </c>
      <c r="O36" s="27">
        <v>312861678</v>
      </c>
      <c r="P36" s="26">
        <v>79921580</v>
      </c>
      <c r="Q36" s="25">
        <v>95845675</v>
      </c>
      <c r="R36" s="27">
        <v>88075729</v>
      </c>
      <c r="S36" s="27">
        <v>263842984</v>
      </c>
      <c r="T36" s="26">
        <v>0</v>
      </c>
      <c r="U36" s="25">
        <v>0</v>
      </c>
      <c r="V36" s="27">
        <v>0</v>
      </c>
      <c r="W36" s="27">
        <v>0</v>
      </c>
    </row>
    <row r="37" spans="1:23" ht="12.75">
      <c r="A37" s="28"/>
      <c r="B37" s="29" t="s">
        <v>84</v>
      </c>
      <c r="C37" s="30"/>
      <c r="D37" s="31">
        <f>SUM(D28:D36)</f>
        <v>2668653779</v>
      </c>
      <c r="E37" s="32">
        <f>SUM(E28:E36)</f>
        <v>3043060369</v>
      </c>
      <c r="F37" s="32">
        <f>SUM(F28:F36)</f>
        <v>1622486827</v>
      </c>
      <c r="G37" s="78">
        <f t="shared" si="1"/>
        <v>0.5331760235611678</v>
      </c>
      <c r="H37" s="33">
        <f aca="true" t="shared" si="4" ref="H37:W37">SUM(H28:H36)</f>
        <v>125708133</v>
      </c>
      <c r="I37" s="32">
        <f t="shared" si="4"/>
        <v>233469344</v>
      </c>
      <c r="J37" s="34">
        <f t="shared" si="4"/>
        <v>196556806</v>
      </c>
      <c r="K37" s="34">
        <f t="shared" si="4"/>
        <v>555734283</v>
      </c>
      <c r="L37" s="33">
        <f t="shared" si="4"/>
        <v>188117157</v>
      </c>
      <c r="M37" s="32">
        <f t="shared" si="4"/>
        <v>210777769</v>
      </c>
      <c r="N37" s="34">
        <f t="shared" si="4"/>
        <v>192283447</v>
      </c>
      <c r="O37" s="34">
        <f t="shared" si="4"/>
        <v>591178373</v>
      </c>
      <c r="P37" s="33">
        <f t="shared" si="4"/>
        <v>152317746</v>
      </c>
      <c r="Q37" s="32">
        <f t="shared" si="4"/>
        <v>188771920</v>
      </c>
      <c r="R37" s="34">
        <f t="shared" si="4"/>
        <v>134484505</v>
      </c>
      <c r="S37" s="34">
        <f t="shared" si="4"/>
        <v>475574171</v>
      </c>
      <c r="T37" s="33">
        <f t="shared" si="4"/>
        <v>0</v>
      </c>
      <c r="U37" s="32">
        <f t="shared" si="4"/>
        <v>0</v>
      </c>
      <c r="V37" s="34">
        <f t="shared" si="4"/>
        <v>0</v>
      </c>
      <c r="W37" s="34">
        <f t="shared" si="4"/>
        <v>0</v>
      </c>
    </row>
    <row r="38" spans="1:23" ht="12.75">
      <c r="A38" s="21" t="s">
        <v>26</v>
      </c>
      <c r="B38" s="22" t="s">
        <v>85</v>
      </c>
      <c r="C38" s="23" t="s">
        <v>86</v>
      </c>
      <c r="D38" s="24">
        <v>267246807</v>
      </c>
      <c r="E38" s="25">
        <v>271314834</v>
      </c>
      <c r="F38" s="25">
        <v>136069160</v>
      </c>
      <c r="G38" s="77">
        <f t="shared" si="1"/>
        <v>0.5015175838118752</v>
      </c>
      <c r="H38" s="26">
        <v>14217906</v>
      </c>
      <c r="I38" s="25">
        <v>16073884</v>
      </c>
      <c r="J38" s="27">
        <v>20618834</v>
      </c>
      <c r="K38" s="27">
        <v>50910624</v>
      </c>
      <c r="L38" s="26">
        <v>13005911</v>
      </c>
      <c r="M38" s="25">
        <v>14056773</v>
      </c>
      <c r="N38" s="27">
        <v>19880426</v>
      </c>
      <c r="O38" s="27">
        <v>46943110</v>
      </c>
      <c r="P38" s="26">
        <v>12516831</v>
      </c>
      <c r="Q38" s="25">
        <v>12406281</v>
      </c>
      <c r="R38" s="27">
        <v>13292314</v>
      </c>
      <c r="S38" s="27">
        <v>38215426</v>
      </c>
      <c r="T38" s="26">
        <v>0</v>
      </c>
      <c r="U38" s="25">
        <v>0</v>
      </c>
      <c r="V38" s="27">
        <v>0</v>
      </c>
      <c r="W38" s="27">
        <v>0</v>
      </c>
    </row>
    <row r="39" spans="1:23" ht="12.75">
      <c r="A39" s="21" t="s">
        <v>26</v>
      </c>
      <c r="B39" s="22" t="s">
        <v>87</v>
      </c>
      <c r="C39" s="23" t="s">
        <v>88</v>
      </c>
      <c r="D39" s="24">
        <v>197522275</v>
      </c>
      <c r="E39" s="25">
        <v>201473758</v>
      </c>
      <c r="F39" s="25">
        <v>97621366</v>
      </c>
      <c r="G39" s="77">
        <f t="shared" si="1"/>
        <v>0.48453638314524317</v>
      </c>
      <c r="H39" s="26">
        <v>0</v>
      </c>
      <c r="I39" s="25">
        <v>7841191</v>
      </c>
      <c r="J39" s="27">
        <v>13271993</v>
      </c>
      <c r="K39" s="27">
        <v>21113184</v>
      </c>
      <c r="L39" s="26">
        <v>12432421</v>
      </c>
      <c r="M39" s="25">
        <v>13647771</v>
      </c>
      <c r="N39" s="27">
        <v>19834795</v>
      </c>
      <c r="O39" s="27">
        <v>45914987</v>
      </c>
      <c r="P39" s="26">
        <v>9277217</v>
      </c>
      <c r="Q39" s="25">
        <v>10873254</v>
      </c>
      <c r="R39" s="27">
        <v>10442724</v>
      </c>
      <c r="S39" s="27">
        <v>30593195</v>
      </c>
      <c r="T39" s="26">
        <v>0</v>
      </c>
      <c r="U39" s="25">
        <v>0</v>
      </c>
      <c r="V39" s="27">
        <v>0</v>
      </c>
      <c r="W39" s="27">
        <v>0</v>
      </c>
    </row>
    <row r="40" spans="1:23" ht="12.75">
      <c r="A40" s="21" t="s">
        <v>26</v>
      </c>
      <c r="B40" s="22" t="s">
        <v>89</v>
      </c>
      <c r="C40" s="23" t="s">
        <v>90</v>
      </c>
      <c r="D40" s="24">
        <v>153387100</v>
      </c>
      <c r="E40" s="25">
        <v>150743197</v>
      </c>
      <c r="F40" s="25">
        <v>79887488</v>
      </c>
      <c r="G40" s="77">
        <f t="shared" si="1"/>
        <v>0.5299575011667027</v>
      </c>
      <c r="H40" s="26">
        <v>7485016</v>
      </c>
      <c r="I40" s="25">
        <v>5804474</v>
      </c>
      <c r="J40" s="27">
        <v>13580245</v>
      </c>
      <c r="K40" s="27">
        <v>26869735</v>
      </c>
      <c r="L40" s="26">
        <v>7518740</v>
      </c>
      <c r="M40" s="25">
        <v>10670063</v>
      </c>
      <c r="N40" s="27">
        <v>9981039</v>
      </c>
      <c r="O40" s="27">
        <v>28169842</v>
      </c>
      <c r="P40" s="26">
        <v>9119609</v>
      </c>
      <c r="Q40" s="25">
        <v>9664499</v>
      </c>
      <c r="R40" s="27">
        <v>6063803</v>
      </c>
      <c r="S40" s="27">
        <v>24847911</v>
      </c>
      <c r="T40" s="26">
        <v>0</v>
      </c>
      <c r="U40" s="25">
        <v>0</v>
      </c>
      <c r="V40" s="27">
        <v>0</v>
      </c>
      <c r="W40" s="27">
        <v>0</v>
      </c>
    </row>
    <row r="41" spans="1:23" ht="12.75">
      <c r="A41" s="21" t="s">
        <v>26</v>
      </c>
      <c r="B41" s="22" t="s">
        <v>91</v>
      </c>
      <c r="C41" s="23" t="s">
        <v>92</v>
      </c>
      <c r="D41" s="24">
        <v>134733957</v>
      </c>
      <c r="E41" s="25">
        <v>135523055</v>
      </c>
      <c r="F41" s="25">
        <v>43039994</v>
      </c>
      <c r="G41" s="77">
        <f aca="true" t="shared" si="5" ref="G41:G57">IF($E41=0,0,$F41/$E41)</f>
        <v>0.3175842958971077</v>
      </c>
      <c r="H41" s="26">
        <v>5341262</v>
      </c>
      <c r="I41" s="25">
        <v>5816050</v>
      </c>
      <c r="J41" s="27">
        <v>4609171</v>
      </c>
      <c r="K41" s="27">
        <v>15766483</v>
      </c>
      <c r="L41" s="26">
        <v>3439318</v>
      </c>
      <c r="M41" s="25">
        <v>3847305</v>
      </c>
      <c r="N41" s="27">
        <v>5515720</v>
      </c>
      <c r="O41" s="27">
        <v>12802343</v>
      </c>
      <c r="P41" s="26">
        <v>5521891</v>
      </c>
      <c r="Q41" s="25">
        <v>5015962</v>
      </c>
      <c r="R41" s="27">
        <v>3933315</v>
      </c>
      <c r="S41" s="27">
        <v>14471168</v>
      </c>
      <c r="T41" s="26">
        <v>0</v>
      </c>
      <c r="U41" s="25">
        <v>0</v>
      </c>
      <c r="V41" s="27">
        <v>0</v>
      </c>
      <c r="W41" s="27">
        <v>0</v>
      </c>
    </row>
    <row r="42" spans="1:23" ht="12.75">
      <c r="A42" s="21" t="s">
        <v>45</v>
      </c>
      <c r="B42" s="22" t="s">
        <v>93</v>
      </c>
      <c r="C42" s="23" t="s">
        <v>94</v>
      </c>
      <c r="D42" s="24">
        <v>461654616</v>
      </c>
      <c r="E42" s="25">
        <v>483938007</v>
      </c>
      <c r="F42" s="25">
        <v>276126678</v>
      </c>
      <c r="G42" s="77">
        <f t="shared" si="5"/>
        <v>0.5705827482155168</v>
      </c>
      <c r="H42" s="26">
        <v>18314089</v>
      </c>
      <c r="I42" s="25">
        <v>15866053</v>
      </c>
      <c r="J42" s="27">
        <v>45431839</v>
      </c>
      <c r="K42" s="27">
        <v>79611981</v>
      </c>
      <c r="L42" s="26">
        <v>37976291</v>
      </c>
      <c r="M42" s="25">
        <v>42337017</v>
      </c>
      <c r="N42" s="27">
        <v>22260307</v>
      </c>
      <c r="O42" s="27">
        <v>102573615</v>
      </c>
      <c r="P42" s="26">
        <v>38519667</v>
      </c>
      <c r="Q42" s="25">
        <v>26986374</v>
      </c>
      <c r="R42" s="27">
        <v>28435041</v>
      </c>
      <c r="S42" s="27">
        <v>93941082</v>
      </c>
      <c r="T42" s="26">
        <v>0</v>
      </c>
      <c r="U42" s="25">
        <v>0</v>
      </c>
      <c r="V42" s="27">
        <v>0</v>
      </c>
      <c r="W42" s="27">
        <v>0</v>
      </c>
    </row>
    <row r="43" spans="1:23" ht="12.75">
      <c r="A43" s="28"/>
      <c r="B43" s="29" t="s">
        <v>95</v>
      </c>
      <c r="C43" s="30"/>
      <c r="D43" s="31">
        <f>SUM(D38:D42)</f>
        <v>1214544755</v>
      </c>
      <c r="E43" s="32">
        <f>SUM(E38:E42)</f>
        <v>1242992851</v>
      </c>
      <c r="F43" s="32">
        <f>SUM(F38:F42)</f>
        <v>632744686</v>
      </c>
      <c r="G43" s="78">
        <f t="shared" si="5"/>
        <v>0.5090493364390235</v>
      </c>
      <c r="H43" s="33">
        <f aca="true" t="shared" si="6" ref="H43:W43">SUM(H38:H42)</f>
        <v>45358273</v>
      </c>
      <c r="I43" s="32">
        <f t="shared" si="6"/>
        <v>51401652</v>
      </c>
      <c r="J43" s="34">
        <f t="shared" si="6"/>
        <v>97512082</v>
      </c>
      <c r="K43" s="34">
        <f t="shared" si="6"/>
        <v>194272007</v>
      </c>
      <c r="L43" s="33">
        <f t="shared" si="6"/>
        <v>74372681</v>
      </c>
      <c r="M43" s="32">
        <f t="shared" si="6"/>
        <v>84558929</v>
      </c>
      <c r="N43" s="34">
        <f t="shared" si="6"/>
        <v>77472287</v>
      </c>
      <c r="O43" s="34">
        <f t="shared" si="6"/>
        <v>236403897</v>
      </c>
      <c r="P43" s="33">
        <f t="shared" si="6"/>
        <v>74955215</v>
      </c>
      <c r="Q43" s="32">
        <f t="shared" si="6"/>
        <v>64946370</v>
      </c>
      <c r="R43" s="34">
        <f t="shared" si="6"/>
        <v>62167197</v>
      </c>
      <c r="S43" s="34">
        <f t="shared" si="6"/>
        <v>202068782</v>
      </c>
      <c r="T43" s="33">
        <f t="shared" si="6"/>
        <v>0</v>
      </c>
      <c r="U43" s="32">
        <f t="shared" si="6"/>
        <v>0</v>
      </c>
      <c r="V43" s="34">
        <f t="shared" si="6"/>
        <v>0</v>
      </c>
      <c r="W43" s="34">
        <f t="shared" si="6"/>
        <v>0</v>
      </c>
    </row>
    <row r="44" spans="1:23" ht="12.75">
      <c r="A44" s="21" t="s">
        <v>26</v>
      </c>
      <c r="B44" s="22" t="s">
        <v>96</v>
      </c>
      <c r="C44" s="23" t="s">
        <v>97</v>
      </c>
      <c r="D44" s="24">
        <v>337443253</v>
      </c>
      <c r="E44" s="25">
        <v>339910755</v>
      </c>
      <c r="F44" s="25">
        <v>128291114</v>
      </c>
      <c r="G44" s="77">
        <f t="shared" si="5"/>
        <v>0.37742587462406124</v>
      </c>
      <c r="H44" s="26">
        <v>11485467</v>
      </c>
      <c r="I44" s="25">
        <v>13183424</v>
      </c>
      <c r="J44" s="27">
        <v>16044319</v>
      </c>
      <c r="K44" s="27">
        <v>40713210</v>
      </c>
      <c r="L44" s="26">
        <v>12993266</v>
      </c>
      <c r="M44" s="25">
        <v>12795289</v>
      </c>
      <c r="N44" s="27">
        <v>14695869</v>
      </c>
      <c r="O44" s="27">
        <v>40484424</v>
      </c>
      <c r="P44" s="26">
        <v>11337658</v>
      </c>
      <c r="Q44" s="25">
        <v>14588566</v>
      </c>
      <c r="R44" s="27">
        <v>21167256</v>
      </c>
      <c r="S44" s="27">
        <v>47093480</v>
      </c>
      <c r="T44" s="26">
        <v>0</v>
      </c>
      <c r="U44" s="25">
        <v>0</v>
      </c>
      <c r="V44" s="27">
        <v>0</v>
      </c>
      <c r="W44" s="27">
        <v>0</v>
      </c>
    </row>
    <row r="45" spans="1:23" ht="12.75">
      <c r="A45" s="21" t="s">
        <v>26</v>
      </c>
      <c r="B45" s="22" t="s">
        <v>98</v>
      </c>
      <c r="C45" s="23" t="s">
        <v>99</v>
      </c>
      <c r="D45" s="24">
        <v>0</v>
      </c>
      <c r="E45" s="25">
        <v>0</v>
      </c>
      <c r="F45" s="25">
        <v>79599643</v>
      </c>
      <c r="G45" s="77">
        <f t="shared" si="5"/>
        <v>0</v>
      </c>
      <c r="H45" s="26">
        <v>15276759</v>
      </c>
      <c r="I45" s="25">
        <v>6834674</v>
      </c>
      <c r="J45" s="27">
        <v>8636707</v>
      </c>
      <c r="K45" s="27">
        <v>30748140</v>
      </c>
      <c r="L45" s="26">
        <v>12257491</v>
      </c>
      <c r="M45" s="25">
        <v>8659339</v>
      </c>
      <c r="N45" s="27">
        <v>9279787</v>
      </c>
      <c r="O45" s="27">
        <v>30196617</v>
      </c>
      <c r="P45" s="26">
        <v>0</v>
      </c>
      <c r="Q45" s="25">
        <v>6952805</v>
      </c>
      <c r="R45" s="27">
        <v>11702081</v>
      </c>
      <c r="S45" s="27">
        <v>18654886</v>
      </c>
      <c r="T45" s="26">
        <v>0</v>
      </c>
      <c r="U45" s="25">
        <v>0</v>
      </c>
      <c r="V45" s="27">
        <v>0</v>
      </c>
      <c r="W45" s="27">
        <v>0</v>
      </c>
    </row>
    <row r="46" spans="1:23" ht="12.75">
      <c r="A46" s="21" t="s">
        <v>26</v>
      </c>
      <c r="B46" s="22" t="s">
        <v>100</v>
      </c>
      <c r="C46" s="23" t="s">
        <v>101</v>
      </c>
      <c r="D46" s="24">
        <v>376568861</v>
      </c>
      <c r="E46" s="25">
        <v>383350861</v>
      </c>
      <c r="F46" s="25">
        <v>144668558</v>
      </c>
      <c r="G46" s="77">
        <f t="shared" si="5"/>
        <v>0.3773789828529953</v>
      </c>
      <c r="H46" s="26">
        <v>14353534</v>
      </c>
      <c r="I46" s="25">
        <v>14177281</v>
      </c>
      <c r="J46" s="27">
        <v>16235237</v>
      </c>
      <c r="K46" s="27">
        <v>44766052</v>
      </c>
      <c r="L46" s="26">
        <v>14366831</v>
      </c>
      <c r="M46" s="25">
        <v>18194943</v>
      </c>
      <c r="N46" s="27">
        <v>15357106</v>
      </c>
      <c r="O46" s="27">
        <v>47918880</v>
      </c>
      <c r="P46" s="26">
        <v>12903665</v>
      </c>
      <c r="Q46" s="25">
        <v>20557956</v>
      </c>
      <c r="R46" s="27">
        <v>18522005</v>
      </c>
      <c r="S46" s="27">
        <v>51983626</v>
      </c>
      <c r="T46" s="26">
        <v>0</v>
      </c>
      <c r="U46" s="25">
        <v>0</v>
      </c>
      <c r="V46" s="27">
        <v>0</v>
      </c>
      <c r="W46" s="27">
        <v>0</v>
      </c>
    </row>
    <row r="47" spans="1:23" ht="12.75">
      <c r="A47" s="21" t="s">
        <v>26</v>
      </c>
      <c r="B47" s="22" t="s">
        <v>102</v>
      </c>
      <c r="C47" s="23" t="s">
        <v>103</v>
      </c>
      <c r="D47" s="24">
        <v>204889980</v>
      </c>
      <c r="E47" s="25">
        <v>202418481</v>
      </c>
      <c r="F47" s="25">
        <v>117096676</v>
      </c>
      <c r="G47" s="77">
        <f t="shared" si="5"/>
        <v>0.5784880679941472</v>
      </c>
      <c r="H47" s="26">
        <v>13806338</v>
      </c>
      <c r="I47" s="25">
        <v>12550994</v>
      </c>
      <c r="J47" s="27">
        <v>11659334</v>
      </c>
      <c r="K47" s="27">
        <v>38016666</v>
      </c>
      <c r="L47" s="26">
        <v>18940090</v>
      </c>
      <c r="M47" s="25">
        <v>12273862</v>
      </c>
      <c r="N47" s="27">
        <v>13814451</v>
      </c>
      <c r="O47" s="27">
        <v>45028403</v>
      </c>
      <c r="P47" s="26">
        <v>15135184</v>
      </c>
      <c r="Q47" s="25">
        <v>4536337</v>
      </c>
      <c r="R47" s="27">
        <v>14380086</v>
      </c>
      <c r="S47" s="27">
        <v>34051607</v>
      </c>
      <c r="T47" s="26">
        <v>0</v>
      </c>
      <c r="U47" s="25">
        <v>0</v>
      </c>
      <c r="V47" s="27">
        <v>0</v>
      </c>
      <c r="W47" s="27">
        <v>0</v>
      </c>
    </row>
    <row r="48" spans="1:23" ht="12.75">
      <c r="A48" s="21" t="s">
        <v>26</v>
      </c>
      <c r="B48" s="22" t="s">
        <v>104</v>
      </c>
      <c r="C48" s="23" t="s">
        <v>105</v>
      </c>
      <c r="D48" s="24">
        <v>1068146356</v>
      </c>
      <c r="E48" s="25">
        <v>1130367729</v>
      </c>
      <c r="F48" s="25">
        <v>587230163</v>
      </c>
      <c r="G48" s="77">
        <f t="shared" si="5"/>
        <v>0.5195036517182808</v>
      </c>
      <c r="H48" s="26">
        <v>68387355</v>
      </c>
      <c r="I48" s="25">
        <v>70501639</v>
      </c>
      <c r="J48" s="27">
        <v>55348601</v>
      </c>
      <c r="K48" s="27">
        <v>194237595</v>
      </c>
      <c r="L48" s="26">
        <v>95317975</v>
      </c>
      <c r="M48" s="25">
        <v>60473757</v>
      </c>
      <c r="N48" s="27">
        <v>109174189</v>
      </c>
      <c r="O48" s="27">
        <v>264965921</v>
      </c>
      <c r="P48" s="26">
        <v>62735806</v>
      </c>
      <c r="Q48" s="25">
        <v>65290841</v>
      </c>
      <c r="R48" s="27">
        <v>0</v>
      </c>
      <c r="S48" s="27">
        <v>128026647</v>
      </c>
      <c r="T48" s="26">
        <v>0</v>
      </c>
      <c r="U48" s="25">
        <v>0</v>
      </c>
      <c r="V48" s="27">
        <v>0</v>
      </c>
      <c r="W48" s="27">
        <v>0</v>
      </c>
    </row>
    <row r="49" spans="1:23" ht="12.75">
      <c r="A49" s="21" t="s">
        <v>45</v>
      </c>
      <c r="B49" s="22" t="s">
        <v>106</v>
      </c>
      <c r="C49" s="23" t="s">
        <v>107</v>
      </c>
      <c r="D49" s="24">
        <v>1524666390</v>
      </c>
      <c r="E49" s="25">
        <v>1524666390</v>
      </c>
      <c r="F49" s="25">
        <v>547848340</v>
      </c>
      <c r="G49" s="77">
        <f t="shared" si="5"/>
        <v>0.35932341894150366</v>
      </c>
      <c r="H49" s="26">
        <v>34325810</v>
      </c>
      <c r="I49" s="25">
        <v>55813310</v>
      </c>
      <c r="J49" s="27">
        <v>72356408</v>
      </c>
      <c r="K49" s="27">
        <v>162495528</v>
      </c>
      <c r="L49" s="26">
        <v>78493041</v>
      </c>
      <c r="M49" s="25">
        <v>61300754</v>
      </c>
      <c r="N49" s="27">
        <v>55844562</v>
      </c>
      <c r="O49" s="27">
        <v>195638357</v>
      </c>
      <c r="P49" s="26">
        <v>55070736</v>
      </c>
      <c r="Q49" s="25">
        <v>64272814</v>
      </c>
      <c r="R49" s="27">
        <v>70370905</v>
      </c>
      <c r="S49" s="27">
        <v>189714455</v>
      </c>
      <c r="T49" s="26">
        <v>0</v>
      </c>
      <c r="U49" s="25">
        <v>0</v>
      </c>
      <c r="V49" s="27">
        <v>0</v>
      </c>
      <c r="W49" s="27">
        <v>0</v>
      </c>
    </row>
    <row r="50" spans="1:23" ht="12.75">
      <c r="A50" s="28"/>
      <c r="B50" s="29" t="s">
        <v>108</v>
      </c>
      <c r="C50" s="30"/>
      <c r="D50" s="31">
        <f>SUM(D44:D49)</f>
        <v>3511714840</v>
      </c>
      <c r="E50" s="32">
        <f>SUM(E44:E49)</f>
        <v>3580714216</v>
      </c>
      <c r="F50" s="32">
        <f>SUM(F44:F49)</f>
        <v>1604734494</v>
      </c>
      <c r="G50" s="78">
        <f t="shared" si="5"/>
        <v>0.44816044989835624</v>
      </c>
      <c r="H50" s="33">
        <f aca="true" t="shared" si="7" ref="H50:W50">SUM(H44:H49)</f>
        <v>157635263</v>
      </c>
      <c r="I50" s="32">
        <f t="shared" si="7"/>
        <v>173061322</v>
      </c>
      <c r="J50" s="34">
        <f t="shared" si="7"/>
        <v>180280606</v>
      </c>
      <c r="K50" s="34">
        <f t="shared" si="7"/>
        <v>510977191</v>
      </c>
      <c r="L50" s="33">
        <f t="shared" si="7"/>
        <v>232368694</v>
      </c>
      <c r="M50" s="32">
        <f t="shared" si="7"/>
        <v>173697944</v>
      </c>
      <c r="N50" s="34">
        <f t="shared" si="7"/>
        <v>218165964</v>
      </c>
      <c r="O50" s="34">
        <f t="shared" si="7"/>
        <v>624232602</v>
      </c>
      <c r="P50" s="33">
        <f t="shared" si="7"/>
        <v>157183049</v>
      </c>
      <c r="Q50" s="32">
        <f t="shared" si="7"/>
        <v>176199319</v>
      </c>
      <c r="R50" s="34">
        <f t="shared" si="7"/>
        <v>136142333</v>
      </c>
      <c r="S50" s="34">
        <f t="shared" si="7"/>
        <v>469524701</v>
      </c>
      <c r="T50" s="33">
        <f t="shared" si="7"/>
        <v>0</v>
      </c>
      <c r="U50" s="32">
        <f t="shared" si="7"/>
        <v>0</v>
      </c>
      <c r="V50" s="34">
        <f t="shared" si="7"/>
        <v>0</v>
      </c>
      <c r="W50" s="34">
        <f t="shared" si="7"/>
        <v>0</v>
      </c>
    </row>
    <row r="51" spans="1:23" ht="12.75">
      <c r="A51" s="21" t="s">
        <v>26</v>
      </c>
      <c r="B51" s="22" t="s">
        <v>109</v>
      </c>
      <c r="C51" s="23" t="s">
        <v>110</v>
      </c>
      <c r="D51" s="24">
        <v>289979006</v>
      </c>
      <c r="E51" s="25">
        <v>296106126</v>
      </c>
      <c r="F51" s="25">
        <v>168036047</v>
      </c>
      <c r="G51" s="77">
        <f t="shared" si="5"/>
        <v>0.5674858851113401</v>
      </c>
      <c r="H51" s="26">
        <v>15966775</v>
      </c>
      <c r="I51" s="25">
        <v>21594789</v>
      </c>
      <c r="J51" s="27">
        <v>17752626</v>
      </c>
      <c r="K51" s="27">
        <v>55314190</v>
      </c>
      <c r="L51" s="26">
        <v>18510318</v>
      </c>
      <c r="M51" s="25">
        <v>17009711</v>
      </c>
      <c r="N51" s="27">
        <v>20602464</v>
      </c>
      <c r="O51" s="27">
        <v>56122493</v>
      </c>
      <c r="P51" s="26">
        <v>17753420</v>
      </c>
      <c r="Q51" s="25">
        <v>20486423</v>
      </c>
      <c r="R51" s="27">
        <v>18359521</v>
      </c>
      <c r="S51" s="27">
        <v>56599364</v>
      </c>
      <c r="T51" s="26">
        <v>0</v>
      </c>
      <c r="U51" s="25">
        <v>0</v>
      </c>
      <c r="V51" s="27">
        <v>0</v>
      </c>
      <c r="W51" s="27">
        <v>0</v>
      </c>
    </row>
    <row r="52" spans="1:23" ht="12.75">
      <c r="A52" s="21" t="s">
        <v>26</v>
      </c>
      <c r="B52" s="22" t="s">
        <v>111</v>
      </c>
      <c r="C52" s="23" t="s">
        <v>112</v>
      </c>
      <c r="D52" s="24">
        <v>259718342</v>
      </c>
      <c r="E52" s="25">
        <v>259718342</v>
      </c>
      <c r="F52" s="25">
        <v>90588547</v>
      </c>
      <c r="G52" s="77">
        <f t="shared" si="5"/>
        <v>0.34879533845168315</v>
      </c>
      <c r="H52" s="26">
        <v>652244</v>
      </c>
      <c r="I52" s="25">
        <v>7176590</v>
      </c>
      <c r="J52" s="27">
        <v>18682688</v>
      </c>
      <c r="K52" s="27">
        <v>26511522</v>
      </c>
      <c r="L52" s="26">
        <v>10838461</v>
      </c>
      <c r="M52" s="25">
        <v>8798866</v>
      </c>
      <c r="N52" s="27">
        <v>8798866</v>
      </c>
      <c r="O52" s="27">
        <v>28436193</v>
      </c>
      <c r="P52" s="26">
        <v>10809643</v>
      </c>
      <c r="Q52" s="25">
        <v>11711678</v>
      </c>
      <c r="R52" s="27">
        <v>13119511</v>
      </c>
      <c r="S52" s="27">
        <v>35640832</v>
      </c>
      <c r="T52" s="26">
        <v>0</v>
      </c>
      <c r="U52" s="25">
        <v>0</v>
      </c>
      <c r="V52" s="27">
        <v>0</v>
      </c>
      <c r="W52" s="27">
        <v>0</v>
      </c>
    </row>
    <row r="53" spans="1:23" ht="12.75">
      <c r="A53" s="21" t="s">
        <v>26</v>
      </c>
      <c r="B53" s="22" t="s">
        <v>113</v>
      </c>
      <c r="C53" s="23" t="s">
        <v>114</v>
      </c>
      <c r="D53" s="24">
        <v>344321880</v>
      </c>
      <c r="E53" s="25">
        <v>254290531</v>
      </c>
      <c r="F53" s="25">
        <v>198591497</v>
      </c>
      <c r="G53" s="77">
        <f t="shared" si="5"/>
        <v>0.7809630040844895</v>
      </c>
      <c r="H53" s="26">
        <v>20769591</v>
      </c>
      <c r="I53" s="25">
        <v>21075083</v>
      </c>
      <c r="J53" s="27">
        <v>28750583</v>
      </c>
      <c r="K53" s="27">
        <v>70595257</v>
      </c>
      <c r="L53" s="26">
        <v>30722969</v>
      </c>
      <c r="M53" s="25">
        <v>18331220</v>
      </c>
      <c r="N53" s="27">
        <v>20004172</v>
      </c>
      <c r="O53" s="27">
        <v>69058361</v>
      </c>
      <c r="P53" s="26">
        <v>20164650</v>
      </c>
      <c r="Q53" s="25">
        <v>19602422</v>
      </c>
      <c r="R53" s="27">
        <v>19170807</v>
      </c>
      <c r="S53" s="27">
        <v>58937879</v>
      </c>
      <c r="T53" s="26">
        <v>0</v>
      </c>
      <c r="U53" s="25">
        <v>0</v>
      </c>
      <c r="V53" s="27">
        <v>0</v>
      </c>
      <c r="W53" s="27">
        <v>0</v>
      </c>
    </row>
    <row r="54" spans="1:23" ht="12.75">
      <c r="A54" s="21" t="s">
        <v>26</v>
      </c>
      <c r="B54" s="22" t="s">
        <v>115</v>
      </c>
      <c r="C54" s="23" t="s">
        <v>116</v>
      </c>
      <c r="D54" s="24">
        <v>109374072</v>
      </c>
      <c r="E54" s="25">
        <v>113547057</v>
      </c>
      <c r="F54" s="25">
        <v>78788630</v>
      </c>
      <c r="G54" s="77">
        <f t="shared" si="5"/>
        <v>0.6938852673213715</v>
      </c>
      <c r="H54" s="26">
        <v>6965757</v>
      </c>
      <c r="I54" s="25">
        <v>6991791</v>
      </c>
      <c r="J54" s="27">
        <v>9777991</v>
      </c>
      <c r="K54" s="27">
        <v>23735539</v>
      </c>
      <c r="L54" s="26">
        <v>9259616</v>
      </c>
      <c r="M54" s="25">
        <v>10311248</v>
      </c>
      <c r="N54" s="27">
        <v>9519155</v>
      </c>
      <c r="O54" s="27">
        <v>29090019</v>
      </c>
      <c r="P54" s="26">
        <v>9519155</v>
      </c>
      <c r="Q54" s="25">
        <v>7830148</v>
      </c>
      <c r="R54" s="27">
        <v>8613769</v>
      </c>
      <c r="S54" s="27">
        <v>25963072</v>
      </c>
      <c r="T54" s="26">
        <v>0</v>
      </c>
      <c r="U54" s="25">
        <v>0</v>
      </c>
      <c r="V54" s="27">
        <v>0</v>
      </c>
      <c r="W54" s="27">
        <v>0</v>
      </c>
    </row>
    <row r="55" spans="1:23" ht="12.75">
      <c r="A55" s="21" t="s">
        <v>45</v>
      </c>
      <c r="B55" s="22" t="s">
        <v>117</v>
      </c>
      <c r="C55" s="23" t="s">
        <v>118</v>
      </c>
      <c r="D55" s="24">
        <v>494832047</v>
      </c>
      <c r="E55" s="25">
        <v>597069914</v>
      </c>
      <c r="F55" s="25">
        <v>364504438</v>
      </c>
      <c r="G55" s="77">
        <f t="shared" si="5"/>
        <v>0.6104887040079531</v>
      </c>
      <c r="H55" s="26">
        <v>38167356</v>
      </c>
      <c r="I55" s="25">
        <v>38167356</v>
      </c>
      <c r="J55" s="27">
        <v>22880418</v>
      </c>
      <c r="K55" s="27">
        <v>99215130</v>
      </c>
      <c r="L55" s="26">
        <v>32086746</v>
      </c>
      <c r="M55" s="25">
        <v>51428841</v>
      </c>
      <c r="N55" s="27">
        <v>36127554</v>
      </c>
      <c r="O55" s="27">
        <v>119643141</v>
      </c>
      <c r="P55" s="26">
        <v>26212530</v>
      </c>
      <c r="Q55" s="25">
        <v>13853430</v>
      </c>
      <c r="R55" s="27">
        <v>105580207</v>
      </c>
      <c r="S55" s="27">
        <v>145646167</v>
      </c>
      <c r="T55" s="26">
        <v>0</v>
      </c>
      <c r="U55" s="25">
        <v>0</v>
      </c>
      <c r="V55" s="27">
        <v>0</v>
      </c>
      <c r="W55" s="27">
        <v>0</v>
      </c>
    </row>
    <row r="56" spans="1:23" ht="12.75">
      <c r="A56" s="28"/>
      <c r="B56" s="29" t="s">
        <v>119</v>
      </c>
      <c r="C56" s="30"/>
      <c r="D56" s="31">
        <f>SUM(D51:D55)</f>
        <v>1498225347</v>
      </c>
      <c r="E56" s="32">
        <f>SUM(E51:E55)</f>
        <v>1520731970</v>
      </c>
      <c r="F56" s="32">
        <f>SUM(F51:F55)</f>
        <v>900509159</v>
      </c>
      <c r="G56" s="78">
        <f t="shared" si="5"/>
        <v>0.592155078452122</v>
      </c>
      <c r="H56" s="33">
        <f aca="true" t="shared" si="8" ref="H56:W56">SUM(H51:H55)</f>
        <v>82521723</v>
      </c>
      <c r="I56" s="32">
        <f t="shared" si="8"/>
        <v>95005609</v>
      </c>
      <c r="J56" s="34">
        <f t="shared" si="8"/>
        <v>97844306</v>
      </c>
      <c r="K56" s="34">
        <f t="shared" si="8"/>
        <v>275371638</v>
      </c>
      <c r="L56" s="33">
        <f t="shared" si="8"/>
        <v>101418110</v>
      </c>
      <c r="M56" s="32">
        <f t="shared" si="8"/>
        <v>105879886</v>
      </c>
      <c r="N56" s="34">
        <f t="shared" si="8"/>
        <v>95052211</v>
      </c>
      <c r="O56" s="34">
        <f t="shared" si="8"/>
        <v>302350207</v>
      </c>
      <c r="P56" s="33">
        <f t="shared" si="8"/>
        <v>84459398</v>
      </c>
      <c r="Q56" s="32">
        <f t="shared" si="8"/>
        <v>73484101</v>
      </c>
      <c r="R56" s="34">
        <f t="shared" si="8"/>
        <v>164843815</v>
      </c>
      <c r="S56" s="34">
        <f t="shared" si="8"/>
        <v>322787314</v>
      </c>
      <c r="T56" s="33">
        <f t="shared" si="8"/>
        <v>0</v>
      </c>
      <c r="U56" s="32">
        <f t="shared" si="8"/>
        <v>0</v>
      </c>
      <c r="V56" s="34">
        <f t="shared" si="8"/>
        <v>0</v>
      </c>
      <c r="W56" s="34">
        <f t="shared" si="8"/>
        <v>0</v>
      </c>
    </row>
    <row r="57" spans="1:23" ht="12.75">
      <c r="A57" s="35"/>
      <c r="B57" s="36" t="s">
        <v>120</v>
      </c>
      <c r="C57" s="37"/>
      <c r="D57" s="38">
        <f>SUM(D5:D6,D8:D17,D19:D26,D28:D36,D38:D42,D44:D49,D51:D55)</f>
        <v>28842958959</v>
      </c>
      <c r="E57" s="39">
        <f>SUM(E5:E6,E8:E17,E19:E26,E28:E36,E38:E42,E44:E49,E51:E55)</f>
        <v>28418795159</v>
      </c>
      <c r="F57" s="39">
        <f>SUM(F5:F6,F8:F17,F19:F26,F28:F36,F38:F42,F44:F49,F51:F55)</f>
        <v>18196199008</v>
      </c>
      <c r="G57" s="79">
        <f t="shared" si="5"/>
        <v>0.6402874895362133</v>
      </c>
      <c r="H57" s="40">
        <f aca="true" t="shared" si="9" ref="H57:W57">SUM(H5:H6,H8:H17,H19:H26,H28:H36,H38:H42,H44:H49,H51:H55)</f>
        <v>1956213314</v>
      </c>
      <c r="I57" s="39">
        <f t="shared" si="9"/>
        <v>2048318103</v>
      </c>
      <c r="J57" s="41">
        <f t="shared" si="9"/>
        <v>1937854855</v>
      </c>
      <c r="K57" s="41">
        <f t="shared" si="9"/>
        <v>5942386272</v>
      </c>
      <c r="L57" s="40">
        <f t="shared" si="9"/>
        <v>2069488948</v>
      </c>
      <c r="M57" s="39">
        <f t="shared" si="9"/>
        <v>2187825865</v>
      </c>
      <c r="N57" s="41">
        <f t="shared" si="9"/>
        <v>2044637820</v>
      </c>
      <c r="O57" s="41">
        <f t="shared" si="9"/>
        <v>6301952633</v>
      </c>
      <c r="P57" s="40">
        <f t="shared" si="9"/>
        <v>1818692630</v>
      </c>
      <c r="Q57" s="39">
        <f t="shared" si="9"/>
        <v>1952142859</v>
      </c>
      <c r="R57" s="41">
        <f t="shared" si="9"/>
        <v>2181024614</v>
      </c>
      <c r="S57" s="41">
        <f t="shared" si="9"/>
        <v>5951860103</v>
      </c>
      <c r="T57" s="40">
        <f t="shared" si="9"/>
        <v>0</v>
      </c>
      <c r="U57" s="39">
        <f t="shared" si="9"/>
        <v>0</v>
      </c>
      <c r="V57" s="41">
        <f t="shared" si="9"/>
        <v>0</v>
      </c>
      <c r="W57" s="41">
        <f t="shared" si="9"/>
        <v>0</v>
      </c>
    </row>
    <row r="58" spans="1:23" ht="12.75">
      <c r="A58" s="14"/>
      <c r="B58" s="42"/>
      <c r="C58" s="43"/>
      <c r="D58" s="44"/>
      <c r="E58" s="45"/>
      <c r="F58" s="45"/>
      <c r="G58" s="76"/>
      <c r="H58" s="26"/>
      <c r="I58" s="25"/>
      <c r="J58" s="46"/>
      <c r="K58" s="46"/>
      <c r="L58" s="26"/>
      <c r="M58" s="25"/>
      <c r="N58" s="46"/>
      <c r="O58" s="46"/>
      <c r="P58" s="26"/>
      <c r="Q58" s="25"/>
      <c r="R58" s="46"/>
      <c r="S58" s="46"/>
      <c r="T58" s="26"/>
      <c r="U58" s="25"/>
      <c r="V58" s="46"/>
      <c r="W58" s="46"/>
    </row>
    <row r="59" spans="1:23" ht="12.75">
      <c r="A59" s="14"/>
      <c r="B59" s="15" t="s">
        <v>121</v>
      </c>
      <c r="C59" s="16"/>
      <c r="D59" s="47"/>
      <c r="E59" s="45"/>
      <c r="F59" s="45"/>
      <c r="G59" s="76"/>
      <c r="H59" s="26"/>
      <c r="I59" s="25"/>
      <c r="J59" s="46"/>
      <c r="K59" s="46"/>
      <c r="L59" s="26"/>
      <c r="M59" s="25"/>
      <c r="N59" s="46"/>
      <c r="O59" s="46"/>
      <c r="P59" s="26"/>
      <c r="Q59" s="25"/>
      <c r="R59" s="46"/>
      <c r="S59" s="46"/>
      <c r="T59" s="26"/>
      <c r="U59" s="25"/>
      <c r="V59" s="46"/>
      <c r="W59" s="46"/>
    </row>
    <row r="60" spans="1:23" ht="12.75">
      <c r="A60" s="21" t="s">
        <v>20</v>
      </c>
      <c r="B60" s="22" t="s">
        <v>122</v>
      </c>
      <c r="C60" s="23" t="s">
        <v>123</v>
      </c>
      <c r="D60" s="24">
        <v>6206925733</v>
      </c>
      <c r="E60" s="25">
        <v>5938209543</v>
      </c>
      <c r="F60" s="25">
        <v>4103866064</v>
      </c>
      <c r="G60" s="77">
        <f aca="true" t="shared" si="10" ref="G60:G89">IF($E60=0,0,$F60/$E60)</f>
        <v>0.6910948551550634</v>
      </c>
      <c r="H60" s="26">
        <v>426014286</v>
      </c>
      <c r="I60" s="25">
        <v>498289689</v>
      </c>
      <c r="J60" s="27">
        <v>441714620</v>
      </c>
      <c r="K60" s="27">
        <v>1366018595</v>
      </c>
      <c r="L60" s="26">
        <v>599232610</v>
      </c>
      <c r="M60" s="25">
        <v>488590089</v>
      </c>
      <c r="N60" s="27">
        <v>343846675</v>
      </c>
      <c r="O60" s="27">
        <v>1431669374</v>
      </c>
      <c r="P60" s="26">
        <v>459284969</v>
      </c>
      <c r="Q60" s="25">
        <v>423125500</v>
      </c>
      <c r="R60" s="27">
        <v>423767626</v>
      </c>
      <c r="S60" s="27">
        <v>1306178095</v>
      </c>
      <c r="T60" s="26">
        <v>0</v>
      </c>
      <c r="U60" s="25">
        <v>0</v>
      </c>
      <c r="V60" s="27">
        <v>0</v>
      </c>
      <c r="W60" s="27">
        <v>0</v>
      </c>
    </row>
    <row r="61" spans="1:23" ht="12.75">
      <c r="A61" s="28"/>
      <c r="B61" s="29" t="s">
        <v>25</v>
      </c>
      <c r="C61" s="30"/>
      <c r="D61" s="31">
        <f>D60</f>
        <v>6206925733</v>
      </c>
      <c r="E61" s="32">
        <f>E60</f>
        <v>5938209543</v>
      </c>
      <c r="F61" s="32">
        <f>F60</f>
        <v>4103866064</v>
      </c>
      <c r="G61" s="78">
        <f t="shared" si="10"/>
        <v>0.6910948551550634</v>
      </c>
      <c r="H61" s="33">
        <f aca="true" t="shared" si="11" ref="H61:W61">H60</f>
        <v>426014286</v>
      </c>
      <c r="I61" s="32">
        <f t="shared" si="11"/>
        <v>498289689</v>
      </c>
      <c r="J61" s="34">
        <f t="shared" si="11"/>
        <v>441714620</v>
      </c>
      <c r="K61" s="34">
        <f t="shared" si="11"/>
        <v>1366018595</v>
      </c>
      <c r="L61" s="33">
        <f t="shared" si="11"/>
        <v>599232610</v>
      </c>
      <c r="M61" s="32">
        <f t="shared" si="11"/>
        <v>488590089</v>
      </c>
      <c r="N61" s="34">
        <f t="shared" si="11"/>
        <v>343846675</v>
      </c>
      <c r="O61" s="34">
        <f t="shared" si="11"/>
        <v>1431669374</v>
      </c>
      <c r="P61" s="33">
        <f t="shared" si="11"/>
        <v>459284969</v>
      </c>
      <c r="Q61" s="32">
        <f t="shared" si="11"/>
        <v>423125500</v>
      </c>
      <c r="R61" s="34">
        <f t="shared" si="11"/>
        <v>423767626</v>
      </c>
      <c r="S61" s="34">
        <f t="shared" si="11"/>
        <v>1306178095</v>
      </c>
      <c r="T61" s="33">
        <f t="shared" si="11"/>
        <v>0</v>
      </c>
      <c r="U61" s="32">
        <f t="shared" si="11"/>
        <v>0</v>
      </c>
      <c r="V61" s="34">
        <f t="shared" si="11"/>
        <v>0</v>
      </c>
      <c r="W61" s="34">
        <f t="shared" si="11"/>
        <v>0</v>
      </c>
    </row>
    <row r="62" spans="1:23" ht="12.75">
      <c r="A62" s="21" t="s">
        <v>26</v>
      </c>
      <c r="B62" s="22" t="s">
        <v>124</v>
      </c>
      <c r="C62" s="23" t="s">
        <v>125</v>
      </c>
      <c r="D62" s="24">
        <v>132636427</v>
      </c>
      <c r="E62" s="25">
        <v>115543906</v>
      </c>
      <c r="F62" s="25">
        <v>64769479</v>
      </c>
      <c r="G62" s="77">
        <f t="shared" si="10"/>
        <v>0.560561618887975</v>
      </c>
      <c r="H62" s="26">
        <v>6696861</v>
      </c>
      <c r="I62" s="25">
        <v>6985582</v>
      </c>
      <c r="J62" s="27">
        <v>8668039</v>
      </c>
      <c r="K62" s="27">
        <v>22350482</v>
      </c>
      <c r="L62" s="26">
        <v>7452300</v>
      </c>
      <c r="M62" s="25">
        <v>7750075</v>
      </c>
      <c r="N62" s="27">
        <v>6578524</v>
      </c>
      <c r="O62" s="27">
        <v>21780899</v>
      </c>
      <c r="P62" s="26">
        <v>7274168</v>
      </c>
      <c r="Q62" s="25">
        <v>5577686</v>
      </c>
      <c r="R62" s="27">
        <v>7786244</v>
      </c>
      <c r="S62" s="27">
        <v>20638098</v>
      </c>
      <c r="T62" s="26">
        <v>0</v>
      </c>
      <c r="U62" s="25">
        <v>0</v>
      </c>
      <c r="V62" s="27">
        <v>0</v>
      </c>
      <c r="W62" s="27">
        <v>0</v>
      </c>
    </row>
    <row r="63" spans="1:23" ht="12.75">
      <c r="A63" s="21" t="s">
        <v>26</v>
      </c>
      <c r="B63" s="22" t="s">
        <v>126</v>
      </c>
      <c r="C63" s="23" t="s">
        <v>127</v>
      </c>
      <c r="D63" s="24">
        <v>318957292</v>
      </c>
      <c r="E63" s="25">
        <v>348752392</v>
      </c>
      <c r="F63" s="25">
        <v>101531890</v>
      </c>
      <c r="G63" s="77">
        <f t="shared" si="10"/>
        <v>0.291128870594241</v>
      </c>
      <c r="H63" s="26">
        <v>16055344</v>
      </c>
      <c r="I63" s="25">
        <v>11892466</v>
      </c>
      <c r="J63" s="27">
        <v>11892466</v>
      </c>
      <c r="K63" s="27">
        <v>39840276</v>
      </c>
      <c r="L63" s="26">
        <v>11892466</v>
      </c>
      <c r="M63" s="25">
        <v>8202368</v>
      </c>
      <c r="N63" s="27">
        <v>8202368</v>
      </c>
      <c r="O63" s="27">
        <v>28297202</v>
      </c>
      <c r="P63" s="26">
        <v>10225309</v>
      </c>
      <c r="Q63" s="25">
        <v>23169103</v>
      </c>
      <c r="R63" s="27">
        <v>0</v>
      </c>
      <c r="S63" s="27">
        <v>33394412</v>
      </c>
      <c r="T63" s="26">
        <v>0</v>
      </c>
      <c r="U63" s="25">
        <v>0</v>
      </c>
      <c r="V63" s="27">
        <v>0</v>
      </c>
      <c r="W63" s="27">
        <v>0</v>
      </c>
    </row>
    <row r="64" spans="1:23" ht="12.75">
      <c r="A64" s="21" t="s">
        <v>26</v>
      </c>
      <c r="B64" s="22" t="s">
        <v>128</v>
      </c>
      <c r="C64" s="23" t="s">
        <v>129</v>
      </c>
      <c r="D64" s="24">
        <v>168416008</v>
      </c>
      <c r="E64" s="25">
        <v>173350070</v>
      </c>
      <c r="F64" s="25">
        <v>64549551</v>
      </c>
      <c r="G64" s="77">
        <f t="shared" si="10"/>
        <v>0.3723653010350674</v>
      </c>
      <c r="H64" s="26">
        <v>9554400</v>
      </c>
      <c r="I64" s="25">
        <v>6048038</v>
      </c>
      <c r="J64" s="27">
        <v>10179679</v>
      </c>
      <c r="K64" s="27">
        <v>25782117</v>
      </c>
      <c r="L64" s="26">
        <v>7287696</v>
      </c>
      <c r="M64" s="25">
        <v>6337014</v>
      </c>
      <c r="N64" s="27">
        <v>8666760</v>
      </c>
      <c r="O64" s="27">
        <v>22291470</v>
      </c>
      <c r="P64" s="26">
        <v>4286440</v>
      </c>
      <c r="Q64" s="25">
        <v>5293291</v>
      </c>
      <c r="R64" s="27">
        <v>6896233</v>
      </c>
      <c r="S64" s="27">
        <v>16475964</v>
      </c>
      <c r="T64" s="26">
        <v>0</v>
      </c>
      <c r="U64" s="25">
        <v>0</v>
      </c>
      <c r="V64" s="27">
        <v>0</v>
      </c>
      <c r="W64" s="27">
        <v>0</v>
      </c>
    </row>
    <row r="65" spans="1:23" ht="12.75">
      <c r="A65" s="21" t="s">
        <v>26</v>
      </c>
      <c r="B65" s="22" t="s">
        <v>130</v>
      </c>
      <c r="C65" s="23" t="s">
        <v>131</v>
      </c>
      <c r="D65" s="24">
        <v>99587200</v>
      </c>
      <c r="E65" s="25">
        <v>99587200</v>
      </c>
      <c r="F65" s="25">
        <v>44814506</v>
      </c>
      <c r="G65" s="77">
        <f t="shared" si="10"/>
        <v>0.4500026710259953</v>
      </c>
      <c r="H65" s="26">
        <v>3526265</v>
      </c>
      <c r="I65" s="25">
        <v>4424804</v>
      </c>
      <c r="J65" s="27">
        <v>5330795</v>
      </c>
      <c r="K65" s="27">
        <v>13281864</v>
      </c>
      <c r="L65" s="26">
        <v>7008784</v>
      </c>
      <c r="M65" s="25">
        <v>5385134</v>
      </c>
      <c r="N65" s="27">
        <v>4713072</v>
      </c>
      <c r="O65" s="27">
        <v>17106990</v>
      </c>
      <c r="P65" s="26">
        <v>5634183</v>
      </c>
      <c r="Q65" s="25">
        <v>3458443</v>
      </c>
      <c r="R65" s="27">
        <v>5333026</v>
      </c>
      <c r="S65" s="27">
        <v>14425652</v>
      </c>
      <c r="T65" s="26">
        <v>0</v>
      </c>
      <c r="U65" s="25">
        <v>0</v>
      </c>
      <c r="V65" s="27">
        <v>0</v>
      </c>
      <c r="W65" s="27">
        <v>0</v>
      </c>
    </row>
    <row r="66" spans="1:23" ht="12.75">
      <c r="A66" s="21" t="s">
        <v>45</v>
      </c>
      <c r="B66" s="22" t="s">
        <v>132</v>
      </c>
      <c r="C66" s="23" t="s">
        <v>133</v>
      </c>
      <c r="D66" s="24">
        <v>55637065</v>
      </c>
      <c r="E66" s="25">
        <v>55679212</v>
      </c>
      <c r="F66" s="25">
        <v>35125700</v>
      </c>
      <c r="G66" s="77">
        <f t="shared" si="10"/>
        <v>0.630858425223403</v>
      </c>
      <c r="H66" s="26">
        <v>3818056</v>
      </c>
      <c r="I66" s="25">
        <v>3646492</v>
      </c>
      <c r="J66" s="27">
        <v>3473223</v>
      </c>
      <c r="K66" s="27">
        <v>10937771</v>
      </c>
      <c r="L66" s="26">
        <v>3848250</v>
      </c>
      <c r="M66" s="25">
        <v>4023383</v>
      </c>
      <c r="N66" s="27">
        <v>4982201</v>
      </c>
      <c r="O66" s="27">
        <v>12853834</v>
      </c>
      <c r="P66" s="26">
        <v>3637190</v>
      </c>
      <c r="Q66" s="25">
        <v>3653289</v>
      </c>
      <c r="R66" s="27">
        <v>4043616</v>
      </c>
      <c r="S66" s="27">
        <v>11334095</v>
      </c>
      <c r="T66" s="26">
        <v>0</v>
      </c>
      <c r="U66" s="25">
        <v>0</v>
      </c>
      <c r="V66" s="27">
        <v>0</v>
      </c>
      <c r="W66" s="27">
        <v>0</v>
      </c>
    </row>
    <row r="67" spans="1:23" ht="12.75">
      <c r="A67" s="28"/>
      <c r="B67" s="29" t="s">
        <v>134</v>
      </c>
      <c r="C67" s="30"/>
      <c r="D67" s="31">
        <f>SUM(D62:D66)</f>
        <v>775233992</v>
      </c>
      <c r="E67" s="32">
        <f>SUM(E62:E66)</f>
        <v>792912780</v>
      </c>
      <c r="F67" s="32">
        <f>SUM(F62:F66)</f>
        <v>310791126</v>
      </c>
      <c r="G67" s="78">
        <f t="shared" si="10"/>
        <v>0.39196130247768235</v>
      </c>
      <c r="H67" s="33">
        <f aca="true" t="shared" si="12" ref="H67:W67">SUM(H62:H66)</f>
        <v>39650926</v>
      </c>
      <c r="I67" s="32">
        <f t="shared" si="12"/>
        <v>32997382</v>
      </c>
      <c r="J67" s="34">
        <f t="shared" si="12"/>
        <v>39544202</v>
      </c>
      <c r="K67" s="34">
        <f t="shared" si="12"/>
        <v>112192510</v>
      </c>
      <c r="L67" s="33">
        <f t="shared" si="12"/>
        <v>37489496</v>
      </c>
      <c r="M67" s="32">
        <f t="shared" si="12"/>
        <v>31697974</v>
      </c>
      <c r="N67" s="34">
        <f t="shared" si="12"/>
        <v>33142925</v>
      </c>
      <c r="O67" s="34">
        <f t="shared" si="12"/>
        <v>102330395</v>
      </c>
      <c r="P67" s="33">
        <f t="shared" si="12"/>
        <v>31057290</v>
      </c>
      <c r="Q67" s="32">
        <f t="shared" si="12"/>
        <v>41151812</v>
      </c>
      <c r="R67" s="34">
        <f t="shared" si="12"/>
        <v>24059119</v>
      </c>
      <c r="S67" s="34">
        <f t="shared" si="12"/>
        <v>96268221</v>
      </c>
      <c r="T67" s="33">
        <f t="shared" si="12"/>
        <v>0</v>
      </c>
      <c r="U67" s="32">
        <f t="shared" si="12"/>
        <v>0</v>
      </c>
      <c r="V67" s="34">
        <f t="shared" si="12"/>
        <v>0</v>
      </c>
      <c r="W67" s="34">
        <f t="shared" si="12"/>
        <v>0</v>
      </c>
    </row>
    <row r="68" spans="1:23" ht="12.75">
      <c r="A68" s="21" t="s">
        <v>26</v>
      </c>
      <c r="B68" s="22" t="s">
        <v>135</v>
      </c>
      <c r="C68" s="23" t="s">
        <v>136</v>
      </c>
      <c r="D68" s="24">
        <v>255870085</v>
      </c>
      <c r="E68" s="25">
        <v>247139534</v>
      </c>
      <c r="F68" s="25">
        <v>153808358</v>
      </c>
      <c r="G68" s="77">
        <f t="shared" si="10"/>
        <v>0.6223543255527867</v>
      </c>
      <c r="H68" s="26">
        <v>33792833</v>
      </c>
      <c r="I68" s="25">
        <v>14013473</v>
      </c>
      <c r="J68" s="27">
        <v>16543223</v>
      </c>
      <c r="K68" s="27">
        <v>64349529</v>
      </c>
      <c r="L68" s="26">
        <v>19050393</v>
      </c>
      <c r="M68" s="25">
        <v>12742018</v>
      </c>
      <c r="N68" s="27">
        <v>17808084</v>
      </c>
      <c r="O68" s="27">
        <v>49600495</v>
      </c>
      <c r="P68" s="26">
        <v>11669145</v>
      </c>
      <c r="Q68" s="25">
        <v>14604120</v>
      </c>
      <c r="R68" s="27">
        <v>13585069</v>
      </c>
      <c r="S68" s="27">
        <v>39858334</v>
      </c>
      <c r="T68" s="26">
        <v>0</v>
      </c>
      <c r="U68" s="25">
        <v>0</v>
      </c>
      <c r="V68" s="27">
        <v>0</v>
      </c>
      <c r="W68" s="27">
        <v>0</v>
      </c>
    </row>
    <row r="69" spans="1:23" ht="12.75">
      <c r="A69" s="21" t="s">
        <v>26</v>
      </c>
      <c r="B69" s="22" t="s">
        <v>137</v>
      </c>
      <c r="C69" s="23" t="s">
        <v>138</v>
      </c>
      <c r="D69" s="24">
        <v>87812452</v>
      </c>
      <c r="E69" s="25">
        <v>87812452</v>
      </c>
      <c r="F69" s="25">
        <v>61940948</v>
      </c>
      <c r="G69" s="77">
        <f t="shared" si="10"/>
        <v>0.7053777293452641</v>
      </c>
      <c r="H69" s="26">
        <v>4833537</v>
      </c>
      <c r="I69" s="25">
        <v>10690153</v>
      </c>
      <c r="J69" s="27">
        <v>5884721</v>
      </c>
      <c r="K69" s="27">
        <v>21408411</v>
      </c>
      <c r="L69" s="26">
        <v>9146078</v>
      </c>
      <c r="M69" s="25">
        <v>8709271</v>
      </c>
      <c r="N69" s="27">
        <v>5666205</v>
      </c>
      <c r="O69" s="27">
        <v>23521554</v>
      </c>
      <c r="P69" s="26">
        <v>4296194</v>
      </c>
      <c r="Q69" s="25">
        <v>4866058</v>
      </c>
      <c r="R69" s="27">
        <v>7848731</v>
      </c>
      <c r="S69" s="27">
        <v>17010983</v>
      </c>
      <c r="T69" s="26">
        <v>0</v>
      </c>
      <c r="U69" s="25">
        <v>0</v>
      </c>
      <c r="V69" s="27">
        <v>0</v>
      </c>
      <c r="W69" s="27">
        <v>0</v>
      </c>
    </row>
    <row r="70" spans="1:23" ht="12.75">
      <c r="A70" s="21" t="s">
        <v>26</v>
      </c>
      <c r="B70" s="22" t="s">
        <v>139</v>
      </c>
      <c r="C70" s="23" t="s">
        <v>140</v>
      </c>
      <c r="D70" s="24">
        <v>152560846</v>
      </c>
      <c r="E70" s="25">
        <v>112758996</v>
      </c>
      <c r="F70" s="25">
        <v>95252363</v>
      </c>
      <c r="G70" s="77">
        <f t="shared" si="10"/>
        <v>0.8447429152348962</v>
      </c>
      <c r="H70" s="26">
        <v>14099676</v>
      </c>
      <c r="I70" s="25">
        <v>11838346</v>
      </c>
      <c r="J70" s="27">
        <v>12330152</v>
      </c>
      <c r="K70" s="27">
        <v>38268174</v>
      </c>
      <c r="L70" s="26">
        <v>10060915</v>
      </c>
      <c r="M70" s="25">
        <v>10296220</v>
      </c>
      <c r="N70" s="27">
        <v>11856170</v>
      </c>
      <c r="O70" s="27">
        <v>32213305</v>
      </c>
      <c r="P70" s="26">
        <v>11133026</v>
      </c>
      <c r="Q70" s="25">
        <v>3538022</v>
      </c>
      <c r="R70" s="27">
        <v>10099836</v>
      </c>
      <c r="S70" s="27">
        <v>24770884</v>
      </c>
      <c r="T70" s="26">
        <v>0</v>
      </c>
      <c r="U70" s="25">
        <v>0</v>
      </c>
      <c r="V70" s="27">
        <v>0</v>
      </c>
      <c r="W70" s="27">
        <v>0</v>
      </c>
    </row>
    <row r="71" spans="1:23" ht="12.75">
      <c r="A71" s="21" t="s">
        <v>26</v>
      </c>
      <c r="B71" s="22" t="s">
        <v>141</v>
      </c>
      <c r="C71" s="23" t="s">
        <v>142</v>
      </c>
      <c r="D71" s="24">
        <v>2068070714</v>
      </c>
      <c r="E71" s="25">
        <v>2045070714</v>
      </c>
      <c r="F71" s="25">
        <v>976689095</v>
      </c>
      <c r="G71" s="77">
        <f t="shared" si="10"/>
        <v>0.47758206516471585</v>
      </c>
      <c r="H71" s="26">
        <v>64290136</v>
      </c>
      <c r="I71" s="25">
        <v>127778846</v>
      </c>
      <c r="J71" s="27">
        <v>78774417</v>
      </c>
      <c r="K71" s="27">
        <v>270843399</v>
      </c>
      <c r="L71" s="26">
        <v>85901716</v>
      </c>
      <c r="M71" s="25">
        <v>83197396</v>
      </c>
      <c r="N71" s="27">
        <v>139062636</v>
      </c>
      <c r="O71" s="27">
        <v>308161748</v>
      </c>
      <c r="P71" s="26">
        <v>109799022</v>
      </c>
      <c r="Q71" s="25">
        <v>102616086</v>
      </c>
      <c r="R71" s="27">
        <v>185268840</v>
      </c>
      <c r="S71" s="27">
        <v>397683948</v>
      </c>
      <c r="T71" s="26">
        <v>0</v>
      </c>
      <c r="U71" s="25">
        <v>0</v>
      </c>
      <c r="V71" s="27">
        <v>0</v>
      </c>
      <c r="W71" s="27">
        <v>0</v>
      </c>
    </row>
    <row r="72" spans="1:23" ht="12.75">
      <c r="A72" s="21" t="s">
        <v>26</v>
      </c>
      <c r="B72" s="22" t="s">
        <v>143</v>
      </c>
      <c r="C72" s="23" t="s">
        <v>144</v>
      </c>
      <c r="D72" s="24">
        <v>475530489</v>
      </c>
      <c r="E72" s="25">
        <v>459144000</v>
      </c>
      <c r="F72" s="25">
        <v>239900923</v>
      </c>
      <c r="G72" s="77">
        <f t="shared" si="10"/>
        <v>0.5224960426358615</v>
      </c>
      <c r="H72" s="26">
        <v>15665543</v>
      </c>
      <c r="I72" s="25">
        <v>22521842</v>
      </c>
      <c r="J72" s="27">
        <v>33997224</v>
      </c>
      <c r="K72" s="27">
        <v>72184609</v>
      </c>
      <c r="L72" s="26">
        <v>21587790</v>
      </c>
      <c r="M72" s="25">
        <v>40098269</v>
      </c>
      <c r="N72" s="27">
        <v>25275523</v>
      </c>
      <c r="O72" s="27">
        <v>86961582</v>
      </c>
      <c r="P72" s="26">
        <v>21390544</v>
      </c>
      <c r="Q72" s="25">
        <v>30357582</v>
      </c>
      <c r="R72" s="27">
        <v>29006606</v>
      </c>
      <c r="S72" s="27">
        <v>80754732</v>
      </c>
      <c r="T72" s="26">
        <v>0</v>
      </c>
      <c r="U72" s="25">
        <v>0</v>
      </c>
      <c r="V72" s="27">
        <v>0</v>
      </c>
      <c r="W72" s="27">
        <v>0</v>
      </c>
    </row>
    <row r="73" spans="1:23" ht="12.75">
      <c r="A73" s="21" t="s">
        <v>45</v>
      </c>
      <c r="B73" s="22" t="s">
        <v>145</v>
      </c>
      <c r="C73" s="23" t="s">
        <v>146</v>
      </c>
      <c r="D73" s="24">
        <v>119438323</v>
      </c>
      <c r="E73" s="25">
        <v>122967081</v>
      </c>
      <c r="F73" s="25">
        <v>84306041</v>
      </c>
      <c r="G73" s="77">
        <f t="shared" si="10"/>
        <v>0.685598457037457</v>
      </c>
      <c r="H73" s="26">
        <v>9052275</v>
      </c>
      <c r="I73" s="25">
        <v>8668471</v>
      </c>
      <c r="J73" s="27">
        <v>8938016</v>
      </c>
      <c r="K73" s="27">
        <v>26658762</v>
      </c>
      <c r="L73" s="26">
        <v>10297836</v>
      </c>
      <c r="M73" s="25">
        <v>9304520</v>
      </c>
      <c r="N73" s="27">
        <v>9440199</v>
      </c>
      <c r="O73" s="27">
        <v>29042555</v>
      </c>
      <c r="P73" s="26">
        <v>8398033</v>
      </c>
      <c r="Q73" s="25">
        <v>11672999</v>
      </c>
      <c r="R73" s="27">
        <v>8533692</v>
      </c>
      <c r="S73" s="27">
        <v>28604724</v>
      </c>
      <c r="T73" s="26">
        <v>0</v>
      </c>
      <c r="U73" s="25">
        <v>0</v>
      </c>
      <c r="V73" s="27">
        <v>0</v>
      </c>
      <c r="W73" s="27">
        <v>0</v>
      </c>
    </row>
    <row r="74" spans="1:23" ht="12.75">
      <c r="A74" s="28"/>
      <c r="B74" s="29" t="s">
        <v>147</v>
      </c>
      <c r="C74" s="30"/>
      <c r="D74" s="31">
        <f>SUM(D68:D73)</f>
        <v>3159282909</v>
      </c>
      <c r="E74" s="32">
        <f>SUM(E68:E73)</f>
        <v>3074892777</v>
      </c>
      <c r="F74" s="32">
        <f>SUM(F68:F73)</f>
        <v>1611897728</v>
      </c>
      <c r="G74" s="78">
        <f t="shared" si="10"/>
        <v>0.5242126620013846</v>
      </c>
      <c r="H74" s="33">
        <f aca="true" t="shared" si="13" ref="H74:W74">SUM(H68:H73)</f>
        <v>141734000</v>
      </c>
      <c r="I74" s="32">
        <f t="shared" si="13"/>
        <v>195511131</v>
      </c>
      <c r="J74" s="34">
        <f t="shared" si="13"/>
        <v>156467753</v>
      </c>
      <c r="K74" s="34">
        <f t="shared" si="13"/>
        <v>493712884</v>
      </c>
      <c r="L74" s="33">
        <f t="shared" si="13"/>
        <v>156044728</v>
      </c>
      <c r="M74" s="32">
        <f t="shared" si="13"/>
        <v>164347694</v>
      </c>
      <c r="N74" s="34">
        <f t="shared" si="13"/>
        <v>209108817</v>
      </c>
      <c r="O74" s="34">
        <f t="shared" si="13"/>
        <v>529501239</v>
      </c>
      <c r="P74" s="33">
        <f t="shared" si="13"/>
        <v>166685964</v>
      </c>
      <c r="Q74" s="32">
        <f t="shared" si="13"/>
        <v>167654867</v>
      </c>
      <c r="R74" s="34">
        <f t="shared" si="13"/>
        <v>254342774</v>
      </c>
      <c r="S74" s="34">
        <f t="shared" si="13"/>
        <v>588683605</v>
      </c>
      <c r="T74" s="33">
        <f t="shared" si="13"/>
        <v>0</v>
      </c>
      <c r="U74" s="32">
        <f t="shared" si="13"/>
        <v>0</v>
      </c>
      <c r="V74" s="34">
        <f t="shared" si="13"/>
        <v>0</v>
      </c>
      <c r="W74" s="34">
        <f t="shared" si="13"/>
        <v>0</v>
      </c>
    </row>
    <row r="75" spans="1:23" ht="12.75">
      <c r="A75" s="21" t="s">
        <v>26</v>
      </c>
      <c r="B75" s="22" t="s">
        <v>148</v>
      </c>
      <c r="C75" s="23" t="s">
        <v>149</v>
      </c>
      <c r="D75" s="24">
        <v>405999423</v>
      </c>
      <c r="E75" s="25">
        <v>405999381</v>
      </c>
      <c r="F75" s="25">
        <v>238472332</v>
      </c>
      <c r="G75" s="77">
        <f t="shared" si="10"/>
        <v>0.5873711713860963</v>
      </c>
      <c r="H75" s="26">
        <v>15354291</v>
      </c>
      <c r="I75" s="25">
        <v>28997749</v>
      </c>
      <c r="J75" s="27">
        <v>29545941</v>
      </c>
      <c r="K75" s="27">
        <v>73897981</v>
      </c>
      <c r="L75" s="26">
        <v>24735860</v>
      </c>
      <c r="M75" s="25">
        <v>26819737</v>
      </c>
      <c r="N75" s="27">
        <v>27602187</v>
      </c>
      <c r="O75" s="27">
        <v>79157784</v>
      </c>
      <c r="P75" s="26">
        <v>29118544</v>
      </c>
      <c r="Q75" s="25">
        <v>29019592</v>
      </c>
      <c r="R75" s="27">
        <v>27278431</v>
      </c>
      <c r="S75" s="27">
        <v>85416567</v>
      </c>
      <c r="T75" s="26">
        <v>0</v>
      </c>
      <c r="U75" s="25">
        <v>0</v>
      </c>
      <c r="V75" s="27">
        <v>0</v>
      </c>
      <c r="W75" s="27">
        <v>0</v>
      </c>
    </row>
    <row r="76" spans="1:23" ht="12.75">
      <c r="A76" s="21" t="s">
        <v>26</v>
      </c>
      <c r="B76" s="22" t="s">
        <v>150</v>
      </c>
      <c r="C76" s="23" t="s">
        <v>151</v>
      </c>
      <c r="D76" s="24">
        <v>644937087</v>
      </c>
      <c r="E76" s="25">
        <v>674063675</v>
      </c>
      <c r="F76" s="25">
        <v>416966076</v>
      </c>
      <c r="G76" s="77">
        <f t="shared" si="10"/>
        <v>0.6185855898554391</v>
      </c>
      <c r="H76" s="26">
        <v>55332716</v>
      </c>
      <c r="I76" s="25">
        <v>18072725</v>
      </c>
      <c r="J76" s="27">
        <v>48679771</v>
      </c>
      <c r="K76" s="27">
        <v>122085212</v>
      </c>
      <c r="L76" s="26">
        <v>93318736</v>
      </c>
      <c r="M76" s="25">
        <v>40570595</v>
      </c>
      <c r="N76" s="27">
        <v>43158065</v>
      </c>
      <c r="O76" s="27">
        <v>177047396</v>
      </c>
      <c r="P76" s="26">
        <v>38289173</v>
      </c>
      <c r="Q76" s="25">
        <v>43950927</v>
      </c>
      <c r="R76" s="27">
        <v>35593368</v>
      </c>
      <c r="S76" s="27">
        <v>117833468</v>
      </c>
      <c r="T76" s="26">
        <v>0</v>
      </c>
      <c r="U76" s="25">
        <v>0</v>
      </c>
      <c r="V76" s="27">
        <v>0</v>
      </c>
      <c r="W76" s="27">
        <v>0</v>
      </c>
    </row>
    <row r="77" spans="1:23" ht="12.75">
      <c r="A77" s="21" t="s">
        <v>26</v>
      </c>
      <c r="B77" s="22" t="s">
        <v>152</v>
      </c>
      <c r="C77" s="23" t="s">
        <v>153</v>
      </c>
      <c r="D77" s="24">
        <v>313772635</v>
      </c>
      <c r="E77" s="25">
        <v>304314854</v>
      </c>
      <c r="F77" s="25">
        <v>253479309</v>
      </c>
      <c r="G77" s="77">
        <f t="shared" si="10"/>
        <v>0.8329508259889279</v>
      </c>
      <c r="H77" s="26">
        <v>87061200</v>
      </c>
      <c r="I77" s="25">
        <v>20801846</v>
      </c>
      <c r="J77" s="27">
        <v>15565647</v>
      </c>
      <c r="K77" s="27">
        <v>123428693</v>
      </c>
      <c r="L77" s="26">
        <v>28188628</v>
      </c>
      <c r="M77" s="25">
        <v>16395583</v>
      </c>
      <c r="N77" s="27">
        <v>33615222</v>
      </c>
      <c r="O77" s="27">
        <v>78199433</v>
      </c>
      <c r="P77" s="26">
        <v>20311512</v>
      </c>
      <c r="Q77" s="25">
        <v>14341765</v>
      </c>
      <c r="R77" s="27">
        <v>17197906</v>
      </c>
      <c r="S77" s="27">
        <v>51851183</v>
      </c>
      <c r="T77" s="26">
        <v>0</v>
      </c>
      <c r="U77" s="25">
        <v>0</v>
      </c>
      <c r="V77" s="27">
        <v>0</v>
      </c>
      <c r="W77" s="27">
        <v>0</v>
      </c>
    </row>
    <row r="78" spans="1:23" ht="12.75">
      <c r="A78" s="21" t="s">
        <v>26</v>
      </c>
      <c r="B78" s="22" t="s">
        <v>154</v>
      </c>
      <c r="C78" s="23" t="s">
        <v>155</v>
      </c>
      <c r="D78" s="24">
        <v>1953318640</v>
      </c>
      <c r="E78" s="25">
        <v>1697794261</v>
      </c>
      <c r="F78" s="25">
        <v>974417275</v>
      </c>
      <c r="G78" s="77">
        <f t="shared" si="10"/>
        <v>0.5739313045068657</v>
      </c>
      <c r="H78" s="26">
        <v>91104206</v>
      </c>
      <c r="I78" s="25">
        <v>152388798</v>
      </c>
      <c r="J78" s="27">
        <v>90255117</v>
      </c>
      <c r="K78" s="27">
        <v>333748121</v>
      </c>
      <c r="L78" s="26">
        <v>102721004</v>
      </c>
      <c r="M78" s="25">
        <v>77414073</v>
      </c>
      <c r="N78" s="27">
        <v>103203797</v>
      </c>
      <c r="O78" s="27">
        <v>283338874</v>
      </c>
      <c r="P78" s="26">
        <v>135258420</v>
      </c>
      <c r="Q78" s="25">
        <v>67608352</v>
      </c>
      <c r="R78" s="27">
        <v>154463508</v>
      </c>
      <c r="S78" s="27">
        <v>357330280</v>
      </c>
      <c r="T78" s="26">
        <v>0</v>
      </c>
      <c r="U78" s="25">
        <v>0</v>
      </c>
      <c r="V78" s="27">
        <v>0</v>
      </c>
      <c r="W78" s="27">
        <v>0</v>
      </c>
    </row>
    <row r="79" spans="1:23" ht="12.75">
      <c r="A79" s="21" t="s">
        <v>26</v>
      </c>
      <c r="B79" s="22" t="s">
        <v>156</v>
      </c>
      <c r="C79" s="23" t="s">
        <v>157</v>
      </c>
      <c r="D79" s="24">
        <v>147333463</v>
      </c>
      <c r="E79" s="25">
        <v>130531785</v>
      </c>
      <c r="F79" s="25">
        <v>85958284</v>
      </c>
      <c r="G79" s="77">
        <f t="shared" si="10"/>
        <v>0.6585237764120057</v>
      </c>
      <c r="H79" s="26">
        <v>5417144</v>
      </c>
      <c r="I79" s="25">
        <v>6693004</v>
      </c>
      <c r="J79" s="27">
        <v>12189540</v>
      </c>
      <c r="K79" s="27">
        <v>24299688</v>
      </c>
      <c r="L79" s="26">
        <v>13113245</v>
      </c>
      <c r="M79" s="25">
        <v>11773039</v>
      </c>
      <c r="N79" s="27">
        <v>10143055</v>
      </c>
      <c r="O79" s="27">
        <v>35029339</v>
      </c>
      <c r="P79" s="26">
        <v>6310359</v>
      </c>
      <c r="Q79" s="25">
        <v>10843559</v>
      </c>
      <c r="R79" s="27">
        <v>9475339</v>
      </c>
      <c r="S79" s="27">
        <v>26629257</v>
      </c>
      <c r="T79" s="26">
        <v>0</v>
      </c>
      <c r="U79" s="25">
        <v>0</v>
      </c>
      <c r="V79" s="27">
        <v>0</v>
      </c>
      <c r="W79" s="27">
        <v>0</v>
      </c>
    </row>
    <row r="80" spans="1:23" ht="12.75">
      <c r="A80" s="21" t="s">
        <v>26</v>
      </c>
      <c r="B80" s="22" t="s">
        <v>158</v>
      </c>
      <c r="C80" s="23" t="s">
        <v>159</v>
      </c>
      <c r="D80" s="24">
        <v>229745431</v>
      </c>
      <c r="E80" s="25">
        <v>229745431</v>
      </c>
      <c r="F80" s="25">
        <v>102241747</v>
      </c>
      <c r="G80" s="77">
        <f t="shared" si="10"/>
        <v>0.44502189469004066</v>
      </c>
      <c r="H80" s="26">
        <v>7594937</v>
      </c>
      <c r="I80" s="25">
        <v>13750470</v>
      </c>
      <c r="J80" s="27">
        <v>13506113</v>
      </c>
      <c r="K80" s="27">
        <v>34851520</v>
      </c>
      <c r="L80" s="26">
        <v>14197017</v>
      </c>
      <c r="M80" s="25">
        <v>14277616</v>
      </c>
      <c r="N80" s="27">
        <v>0</v>
      </c>
      <c r="O80" s="27">
        <v>28474633</v>
      </c>
      <c r="P80" s="26">
        <v>11621455</v>
      </c>
      <c r="Q80" s="25">
        <v>12155721</v>
      </c>
      <c r="R80" s="27">
        <v>15138418</v>
      </c>
      <c r="S80" s="27">
        <v>38915594</v>
      </c>
      <c r="T80" s="26">
        <v>0</v>
      </c>
      <c r="U80" s="25">
        <v>0</v>
      </c>
      <c r="V80" s="27">
        <v>0</v>
      </c>
      <c r="W80" s="27">
        <v>0</v>
      </c>
    </row>
    <row r="81" spans="1:23" ht="12.75">
      <c r="A81" s="21" t="s">
        <v>45</v>
      </c>
      <c r="B81" s="22" t="s">
        <v>160</v>
      </c>
      <c r="C81" s="23" t="s">
        <v>161</v>
      </c>
      <c r="D81" s="24">
        <v>108844481</v>
      </c>
      <c r="E81" s="25">
        <v>114565351</v>
      </c>
      <c r="F81" s="25">
        <v>84587544</v>
      </c>
      <c r="G81" s="77">
        <f t="shared" si="10"/>
        <v>0.7383344376084529</v>
      </c>
      <c r="H81" s="26">
        <v>13619663</v>
      </c>
      <c r="I81" s="25">
        <v>8201998</v>
      </c>
      <c r="J81" s="27">
        <v>8282518</v>
      </c>
      <c r="K81" s="27">
        <v>30104179</v>
      </c>
      <c r="L81" s="26">
        <v>9928554</v>
      </c>
      <c r="M81" s="25">
        <v>7522013</v>
      </c>
      <c r="N81" s="27">
        <v>11537624</v>
      </c>
      <c r="O81" s="27">
        <v>28988191</v>
      </c>
      <c r="P81" s="26">
        <v>8858683</v>
      </c>
      <c r="Q81" s="25">
        <v>8640762</v>
      </c>
      <c r="R81" s="27">
        <v>7995729</v>
      </c>
      <c r="S81" s="27">
        <v>25495174</v>
      </c>
      <c r="T81" s="26">
        <v>0</v>
      </c>
      <c r="U81" s="25">
        <v>0</v>
      </c>
      <c r="V81" s="27">
        <v>0</v>
      </c>
      <c r="W81" s="27">
        <v>0</v>
      </c>
    </row>
    <row r="82" spans="1:23" ht="12.75">
      <c r="A82" s="28"/>
      <c r="B82" s="29" t="s">
        <v>162</v>
      </c>
      <c r="C82" s="30"/>
      <c r="D82" s="31">
        <f>SUM(D75:D81)</f>
        <v>3803951160</v>
      </c>
      <c r="E82" s="32">
        <f>SUM(E75:E81)</f>
        <v>3557014738</v>
      </c>
      <c r="F82" s="32">
        <f>SUM(F75:F81)</f>
        <v>2156122567</v>
      </c>
      <c r="G82" s="78">
        <f t="shared" si="10"/>
        <v>0.6061607066076767</v>
      </c>
      <c r="H82" s="33">
        <f aca="true" t="shared" si="14" ref="H82:W82">SUM(H75:H81)</f>
        <v>275484157</v>
      </c>
      <c r="I82" s="32">
        <f t="shared" si="14"/>
        <v>248906590</v>
      </c>
      <c r="J82" s="34">
        <f t="shared" si="14"/>
        <v>218024647</v>
      </c>
      <c r="K82" s="34">
        <f t="shared" si="14"/>
        <v>742415394</v>
      </c>
      <c r="L82" s="33">
        <f t="shared" si="14"/>
        <v>286203044</v>
      </c>
      <c r="M82" s="32">
        <f t="shared" si="14"/>
        <v>194772656</v>
      </c>
      <c r="N82" s="34">
        <f t="shared" si="14"/>
        <v>229259950</v>
      </c>
      <c r="O82" s="34">
        <f t="shared" si="14"/>
        <v>710235650</v>
      </c>
      <c r="P82" s="33">
        <f t="shared" si="14"/>
        <v>249768146</v>
      </c>
      <c r="Q82" s="32">
        <f t="shared" si="14"/>
        <v>186560678</v>
      </c>
      <c r="R82" s="34">
        <f t="shared" si="14"/>
        <v>267142699</v>
      </c>
      <c r="S82" s="34">
        <f t="shared" si="14"/>
        <v>703471523</v>
      </c>
      <c r="T82" s="33">
        <f t="shared" si="14"/>
        <v>0</v>
      </c>
      <c r="U82" s="32">
        <f t="shared" si="14"/>
        <v>0</v>
      </c>
      <c r="V82" s="34">
        <f t="shared" si="14"/>
        <v>0</v>
      </c>
      <c r="W82" s="34">
        <f t="shared" si="14"/>
        <v>0</v>
      </c>
    </row>
    <row r="83" spans="1:23" ht="12.75">
      <c r="A83" s="21" t="s">
        <v>26</v>
      </c>
      <c r="B83" s="22" t="s">
        <v>163</v>
      </c>
      <c r="C83" s="23" t="s">
        <v>164</v>
      </c>
      <c r="D83" s="24">
        <v>665510312</v>
      </c>
      <c r="E83" s="25">
        <v>667123881</v>
      </c>
      <c r="F83" s="25">
        <v>413335094</v>
      </c>
      <c r="G83" s="77">
        <f t="shared" si="10"/>
        <v>0.6195777212778266</v>
      </c>
      <c r="H83" s="26">
        <v>23977778</v>
      </c>
      <c r="I83" s="25">
        <v>57548943</v>
      </c>
      <c r="J83" s="27">
        <v>51322071</v>
      </c>
      <c r="K83" s="27">
        <v>132848792</v>
      </c>
      <c r="L83" s="26">
        <v>49959562</v>
      </c>
      <c r="M83" s="25">
        <v>48062675</v>
      </c>
      <c r="N83" s="27">
        <v>50047712</v>
      </c>
      <c r="O83" s="27">
        <v>148069949</v>
      </c>
      <c r="P83" s="26">
        <v>48007250</v>
      </c>
      <c r="Q83" s="25">
        <v>40565403</v>
      </c>
      <c r="R83" s="27">
        <v>43843700</v>
      </c>
      <c r="S83" s="27">
        <v>132416353</v>
      </c>
      <c r="T83" s="26">
        <v>0</v>
      </c>
      <c r="U83" s="25">
        <v>0</v>
      </c>
      <c r="V83" s="27">
        <v>0</v>
      </c>
      <c r="W83" s="27">
        <v>0</v>
      </c>
    </row>
    <row r="84" spans="1:23" ht="12.75">
      <c r="A84" s="21" t="s">
        <v>26</v>
      </c>
      <c r="B84" s="22" t="s">
        <v>165</v>
      </c>
      <c r="C84" s="23" t="s">
        <v>166</v>
      </c>
      <c r="D84" s="24">
        <v>668031326</v>
      </c>
      <c r="E84" s="25">
        <v>668031326</v>
      </c>
      <c r="F84" s="25">
        <v>301017187</v>
      </c>
      <c r="G84" s="77">
        <f t="shared" si="10"/>
        <v>0.450603400296231</v>
      </c>
      <c r="H84" s="26">
        <v>21242650</v>
      </c>
      <c r="I84" s="25">
        <v>26948639</v>
      </c>
      <c r="J84" s="27">
        <v>27192870</v>
      </c>
      <c r="K84" s="27">
        <v>75384159</v>
      </c>
      <c r="L84" s="26">
        <v>44848842</v>
      </c>
      <c r="M84" s="25">
        <v>24141955</v>
      </c>
      <c r="N84" s="27">
        <v>53814287</v>
      </c>
      <c r="O84" s="27">
        <v>122805084</v>
      </c>
      <c r="P84" s="26">
        <v>35430569</v>
      </c>
      <c r="Q84" s="25">
        <v>24738972</v>
      </c>
      <c r="R84" s="27">
        <v>42658403</v>
      </c>
      <c r="S84" s="27">
        <v>102827944</v>
      </c>
      <c r="T84" s="26">
        <v>0</v>
      </c>
      <c r="U84" s="25">
        <v>0</v>
      </c>
      <c r="V84" s="27">
        <v>0</v>
      </c>
      <c r="W84" s="27">
        <v>0</v>
      </c>
    </row>
    <row r="85" spans="1:23" ht="12.75">
      <c r="A85" s="21" t="s">
        <v>26</v>
      </c>
      <c r="B85" s="22" t="s">
        <v>167</v>
      </c>
      <c r="C85" s="23" t="s">
        <v>168</v>
      </c>
      <c r="D85" s="24">
        <v>931972130</v>
      </c>
      <c r="E85" s="25">
        <v>946733690</v>
      </c>
      <c r="F85" s="25">
        <v>612419385</v>
      </c>
      <c r="G85" s="77">
        <f t="shared" si="10"/>
        <v>0.6468760871919537</v>
      </c>
      <c r="H85" s="26">
        <v>38387034</v>
      </c>
      <c r="I85" s="25">
        <v>60137193</v>
      </c>
      <c r="J85" s="27">
        <v>72891356</v>
      </c>
      <c r="K85" s="27">
        <v>171415583</v>
      </c>
      <c r="L85" s="26">
        <v>90022093</v>
      </c>
      <c r="M85" s="25">
        <v>84703927</v>
      </c>
      <c r="N85" s="27">
        <v>66901625</v>
      </c>
      <c r="O85" s="27">
        <v>241627645</v>
      </c>
      <c r="P85" s="26">
        <v>63240322</v>
      </c>
      <c r="Q85" s="25">
        <v>72188562</v>
      </c>
      <c r="R85" s="27">
        <v>63947273</v>
      </c>
      <c r="S85" s="27">
        <v>199376157</v>
      </c>
      <c r="T85" s="26">
        <v>0</v>
      </c>
      <c r="U85" s="25">
        <v>0</v>
      </c>
      <c r="V85" s="27">
        <v>0</v>
      </c>
      <c r="W85" s="27">
        <v>0</v>
      </c>
    </row>
    <row r="86" spans="1:23" ht="12.75">
      <c r="A86" s="21" t="s">
        <v>26</v>
      </c>
      <c r="B86" s="22" t="s">
        <v>169</v>
      </c>
      <c r="C86" s="23" t="s">
        <v>170</v>
      </c>
      <c r="D86" s="24">
        <v>170558077</v>
      </c>
      <c r="E86" s="25">
        <v>170558077</v>
      </c>
      <c r="F86" s="25">
        <v>124447733</v>
      </c>
      <c r="G86" s="77">
        <f t="shared" si="10"/>
        <v>0.7296501883050663</v>
      </c>
      <c r="H86" s="26">
        <v>20171571</v>
      </c>
      <c r="I86" s="25">
        <v>9891119</v>
      </c>
      <c r="J86" s="27">
        <v>11169740</v>
      </c>
      <c r="K86" s="27">
        <v>41232430</v>
      </c>
      <c r="L86" s="26">
        <v>9721510</v>
      </c>
      <c r="M86" s="25">
        <v>9873076</v>
      </c>
      <c r="N86" s="27">
        <v>11967965</v>
      </c>
      <c r="O86" s="27">
        <v>31562551</v>
      </c>
      <c r="P86" s="26">
        <v>12222676</v>
      </c>
      <c r="Q86" s="25">
        <v>9576781</v>
      </c>
      <c r="R86" s="27">
        <v>29853295</v>
      </c>
      <c r="S86" s="27">
        <v>51652752</v>
      </c>
      <c r="T86" s="26">
        <v>0</v>
      </c>
      <c r="U86" s="25">
        <v>0</v>
      </c>
      <c r="V86" s="27">
        <v>0</v>
      </c>
      <c r="W86" s="27">
        <v>0</v>
      </c>
    </row>
    <row r="87" spans="1:23" ht="12.75">
      <c r="A87" s="21" t="s">
        <v>45</v>
      </c>
      <c r="B87" s="22" t="s">
        <v>171</v>
      </c>
      <c r="C87" s="23" t="s">
        <v>172</v>
      </c>
      <c r="D87" s="24">
        <v>166783508</v>
      </c>
      <c r="E87" s="25">
        <v>166783508</v>
      </c>
      <c r="F87" s="25">
        <v>107069959</v>
      </c>
      <c r="G87" s="77">
        <f t="shared" si="10"/>
        <v>0.641969702424055</v>
      </c>
      <c r="H87" s="26">
        <v>10212117</v>
      </c>
      <c r="I87" s="25">
        <v>12181611</v>
      </c>
      <c r="J87" s="27">
        <v>14249271</v>
      </c>
      <c r="K87" s="27">
        <v>36642999</v>
      </c>
      <c r="L87" s="26">
        <v>12807648</v>
      </c>
      <c r="M87" s="25">
        <v>13331152</v>
      </c>
      <c r="N87" s="27">
        <v>21635409</v>
      </c>
      <c r="O87" s="27">
        <v>47774209</v>
      </c>
      <c r="P87" s="26">
        <v>11347059</v>
      </c>
      <c r="Q87" s="25">
        <v>11305692</v>
      </c>
      <c r="R87" s="27">
        <v>0</v>
      </c>
      <c r="S87" s="27">
        <v>22652751</v>
      </c>
      <c r="T87" s="26">
        <v>0</v>
      </c>
      <c r="U87" s="25">
        <v>0</v>
      </c>
      <c r="V87" s="27">
        <v>0</v>
      </c>
      <c r="W87" s="27">
        <v>0</v>
      </c>
    </row>
    <row r="88" spans="1:23" ht="12.75">
      <c r="A88" s="28"/>
      <c r="B88" s="29" t="s">
        <v>173</v>
      </c>
      <c r="C88" s="30"/>
      <c r="D88" s="31">
        <f>SUM(D83:D87)</f>
        <v>2602855353</v>
      </c>
      <c r="E88" s="32">
        <f>SUM(E83:E87)</f>
        <v>2619230482</v>
      </c>
      <c r="F88" s="32">
        <f>SUM(F83:F87)</f>
        <v>1558289358</v>
      </c>
      <c r="G88" s="78">
        <f t="shared" si="10"/>
        <v>0.5949416703527811</v>
      </c>
      <c r="H88" s="33">
        <f aca="true" t="shared" si="15" ref="H88:W88">SUM(H83:H87)</f>
        <v>113991150</v>
      </c>
      <c r="I88" s="32">
        <f t="shared" si="15"/>
        <v>166707505</v>
      </c>
      <c r="J88" s="34">
        <f t="shared" si="15"/>
        <v>176825308</v>
      </c>
      <c r="K88" s="34">
        <f t="shared" si="15"/>
        <v>457523963</v>
      </c>
      <c r="L88" s="33">
        <f t="shared" si="15"/>
        <v>207359655</v>
      </c>
      <c r="M88" s="32">
        <f t="shared" si="15"/>
        <v>180112785</v>
      </c>
      <c r="N88" s="34">
        <f t="shared" si="15"/>
        <v>204366998</v>
      </c>
      <c r="O88" s="34">
        <f t="shared" si="15"/>
        <v>591839438</v>
      </c>
      <c r="P88" s="33">
        <f t="shared" si="15"/>
        <v>170247876</v>
      </c>
      <c r="Q88" s="32">
        <f t="shared" si="15"/>
        <v>158375410</v>
      </c>
      <c r="R88" s="34">
        <f t="shared" si="15"/>
        <v>180302671</v>
      </c>
      <c r="S88" s="34">
        <f t="shared" si="15"/>
        <v>508925957</v>
      </c>
      <c r="T88" s="33">
        <f t="shared" si="15"/>
        <v>0</v>
      </c>
      <c r="U88" s="32">
        <f t="shared" si="15"/>
        <v>0</v>
      </c>
      <c r="V88" s="34">
        <f t="shared" si="15"/>
        <v>0</v>
      </c>
      <c r="W88" s="34">
        <f t="shared" si="15"/>
        <v>0</v>
      </c>
    </row>
    <row r="89" spans="1:23" ht="12.75">
      <c r="A89" s="35"/>
      <c r="B89" s="36" t="s">
        <v>174</v>
      </c>
      <c r="C89" s="37"/>
      <c r="D89" s="38">
        <f>SUM(D60,D62:D66,D68:D73,D75:D81,D83:D87)</f>
        <v>16548249147</v>
      </c>
      <c r="E89" s="39">
        <f>SUM(E60,E62:E66,E68:E73,E75:E81,E83:E87)</f>
        <v>15982260320</v>
      </c>
      <c r="F89" s="39">
        <f>SUM(F60,F62:F66,F68:F73,F75:F81,F83:F87)</f>
        <v>9740966843</v>
      </c>
      <c r="G89" s="79">
        <f t="shared" si="10"/>
        <v>0.6094861833035141</v>
      </c>
      <c r="H89" s="40">
        <f aca="true" t="shared" si="16" ref="H89:W89">SUM(H60,H62:H66,H68:H73,H75:H81,H83:H87)</f>
        <v>996874519</v>
      </c>
      <c r="I89" s="39">
        <f t="shared" si="16"/>
        <v>1142412297</v>
      </c>
      <c r="J89" s="41">
        <f t="shared" si="16"/>
        <v>1032576530</v>
      </c>
      <c r="K89" s="41">
        <f t="shared" si="16"/>
        <v>3171863346</v>
      </c>
      <c r="L89" s="40">
        <f t="shared" si="16"/>
        <v>1286329533</v>
      </c>
      <c r="M89" s="39">
        <f t="shared" si="16"/>
        <v>1059521198</v>
      </c>
      <c r="N89" s="41">
        <f t="shared" si="16"/>
        <v>1019725365</v>
      </c>
      <c r="O89" s="41">
        <f t="shared" si="16"/>
        <v>3365576096</v>
      </c>
      <c r="P89" s="40">
        <f t="shared" si="16"/>
        <v>1077044245</v>
      </c>
      <c r="Q89" s="39">
        <f t="shared" si="16"/>
        <v>976868267</v>
      </c>
      <c r="R89" s="41">
        <f t="shared" si="16"/>
        <v>1149614889</v>
      </c>
      <c r="S89" s="41">
        <f t="shared" si="16"/>
        <v>3203527401</v>
      </c>
      <c r="T89" s="40">
        <f t="shared" si="16"/>
        <v>0</v>
      </c>
      <c r="U89" s="39">
        <f t="shared" si="16"/>
        <v>0</v>
      </c>
      <c r="V89" s="41">
        <f t="shared" si="16"/>
        <v>0</v>
      </c>
      <c r="W89" s="41">
        <f t="shared" si="16"/>
        <v>0</v>
      </c>
    </row>
    <row r="90" spans="1:23" ht="12.75">
      <c r="A90" s="14"/>
      <c r="B90" s="42"/>
      <c r="C90" s="43"/>
      <c r="D90" s="44"/>
      <c r="E90" s="45"/>
      <c r="F90" s="45"/>
      <c r="G90" s="76"/>
      <c r="H90" s="26"/>
      <c r="I90" s="25"/>
      <c r="J90" s="27"/>
      <c r="K90" s="27"/>
      <c r="L90" s="26"/>
      <c r="M90" s="25"/>
      <c r="N90" s="27"/>
      <c r="O90" s="27"/>
      <c r="P90" s="26"/>
      <c r="Q90" s="25"/>
      <c r="R90" s="27"/>
      <c r="S90" s="27"/>
      <c r="T90" s="26"/>
      <c r="U90" s="25"/>
      <c r="V90" s="27"/>
      <c r="W90" s="27"/>
    </row>
    <row r="91" spans="1:23" ht="12.75">
      <c r="A91" s="14"/>
      <c r="B91" s="15" t="s">
        <v>175</v>
      </c>
      <c r="C91" s="16"/>
      <c r="D91" s="47"/>
      <c r="E91" s="45"/>
      <c r="F91" s="45"/>
      <c r="G91" s="76"/>
      <c r="H91" s="26"/>
      <c r="I91" s="25"/>
      <c r="J91" s="27"/>
      <c r="K91" s="27"/>
      <c r="L91" s="26"/>
      <c r="M91" s="25"/>
      <c r="N91" s="27"/>
      <c r="O91" s="27"/>
      <c r="P91" s="26"/>
      <c r="Q91" s="25"/>
      <c r="R91" s="27"/>
      <c r="S91" s="27"/>
      <c r="T91" s="26"/>
      <c r="U91" s="25"/>
      <c r="V91" s="27"/>
      <c r="W91" s="27"/>
    </row>
    <row r="92" spans="1:23" ht="12.75">
      <c r="A92" s="21" t="s">
        <v>20</v>
      </c>
      <c r="B92" s="22" t="s">
        <v>176</v>
      </c>
      <c r="C92" s="23" t="s">
        <v>177</v>
      </c>
      <c r="D92" s="24">
        <v>29321871899</v>
      </c>
      <c r="E92" s="25">
        <v>30134372182</v>
      </c>
      <c r="F92" s="25">
        <v>21186996184</v>
      </c>
      <c r="G92" s="77">
        <f aca="true" t="shared" si="17" ref="G92:G98">IF($E92=0,0,$F92/$E92)</f>
        <v>0.7030840415734798</v>
      </c>
      <c r="H92" s="26">
        <v>2369422392</v>
      </c>
      <c r="I92" s="25">
        <v>2354253911</v>
      </c>
      <c r="J92" s="27">
        <v>2363986552</v>
      </c>
      <c r="K92" s="27">
        <v>7087662855</v>
      </c>
      <c r="L92" s="26">
        <v>2659274695</v>
      </c>
      <c r="M92" s="25">
        <v>2420731807</v>
      </c>
      <c r="N92" s="27">
        <v>2607556513</v>
      </c>
      <c r="O92" s="27">
        <v>7687563015</v>
      </c>
      <c r="P92" s="26">
        <v>1934250048</v>
      </c>
      <c r="Q92" s="25">
        <v>1432076287</v>
      </c>
      <c r="R92" s="27">
        <v>3045443979</v>
      </c>
      <c r="S92" s="27">
        <v>6411770314</v>
      </c>
      <c r="T92" s="26">
        <v>0</v>
      </c>
      <c r="U92" s="25">
        <v>0</v>
      </c>
      <c r="V92" s="27">
        <v>0</v>
      </c>
      <c r="W92" s="27">
        <v>0</v>
      </c>
    </row>
    <row r="93" spans="1:23" ht="12.75">
      <c r="A93" s="21" t="s">
        <v>20</v>
      </c>
      <c r="B93" s="22" t="s">
        <v>178</v>
      </c>
      <c r="C93" s="23" t="s">
        <v>179</v>
      </c>
      <c r="D93" s="24">
        <v>43195322624</v>
      </c>
      <c r="E93" s="25">
        <v>43526976000</v>
      </c>
      <c r="F93" s="25">
        <v>29440410702</v>
      </c>
      <c r="G93" s="77">
        <f t="shared" si="17"/>
        <v>0.6763716069317566</v>
      </c>
      <c r="H93" s="26">
        <v>2755900063</v>
      </c>
      <c r="I93" s="25">
        <v>3988199261</v>
      </c>
      <c r="J93" s="27">
        <v>3633025934</v>
      </c>
      <c r="K93" s="27">
        <v>10377125258</v>
      </c>
      <c r="L93" s="26">
        <v>3324004967</v>
      </c>
      <c r="M93" s="25">
        <v>3357453160</v>
      </c>
      <c r="N93" s="27">
        <v>3023721512</v>
      </c>
      <c r="O93" s="27">
        <v>9705179639</v>
      </c>
      <c r="P93" s="26">
        <v>3079368397</v>
      </c>
      <c r="Q93" s="25">
        <v>3061233042</v>
      </c>
      <c r="R93" s="27">
        <v>3217504366</v>
      </c>
      <c r="S93" s="27">
        <v>9358105805</v>
      </c>
      <c r="T93" s="26">
        <v>0</v>
      </c>
      <c r="U93" s="25">
        <v>0</v>
      </c>
      <c r="V93" s="27">
        <v>0</v>
      </c>
      <c r="W93" s="27">
        <v>0</v>
      </c>
    </row>
    <row r="94" spans="1:23" ht="12.75">
      <c r="A94" s="21" t="s">
        <v>20</v>
      </c>
      <c r="B94" s="22" t="s">
        <v>180</v>
      </c>
      <c r="C94" s="23" t="s">
        <v>181</v>
      </c>
      <c r="D94" s="24">
        <v>25710916381</v>
      </c>
      <c r="E94" s="25">
        <v>26072851662</v>
      </c>
      <c r="F94" s="25">
        <v>19217034986</v>
      </c>
      <c r="G94" s="77">
        <f t="shared" si="17"/>
        <v>0.7370515214493379</v>
      </c>
      <c r="H94" s="26">
        <v>1674739017</v>
      </c>
      <c r="I94" s="25">
        <v>1591845737</v>
      </c>
      <c r="J94" s="27">
        <v>2480533794</v>
      </c>
      <c r="K94" s="27">
        <v>5747118548</v>
      </c>
      <c r="L94" s="26">
        <v>2844443926</v>
      </c>
      <c r="M94" s="25">
        <v>2378012394</v>
      </c>
      <c r="N94" s="27">
        <v>2269452324</v>
      </c>
      <c r="O94" s="27">
        <v>7491908644</v>
      </c>
      <c r="P94" s="26">
        <v>1890884071</v>
      </c>
      <c r="Q94" s="25">
        <v>1900162945</v>
      </c>
      <c r="R94" s="27">
        <v>2186960778</v>
      </c>
      <c r="S94" s="27">
        <v>5978007794</v>
      </c>
      <c r="T94" s="26">
        <v>0</v>
      </c>
      <c r="U94" s="25">
        <v>0</v>
      </c>
      <c r="V94" s="27">
        <v>0</v>
      </c>
      <c r="W94" s="27">
        <v>0</v>
      </c>
    </row>
    <row r="95" spans="1:23" ht="12.75">
      <c r="A95" s="28"/>
      <c r="B95" s="29" t="s">
        <v>25</v>
      </c>
      <c r="C95" s="30"/>
      <c r="D95" s="31">
        <f>SUM(D92:D94)</f>
        <v>98228110904</v>
      </c>
      <c r="E95" s="32">
        <f>SUM(E92:E94)</f>
        <v>99734199844</v>
      </c>
      <c r="F95" s="32">
        <f>SUM(F92:F94)</f>
        <v>69844441872</v>
      </c>
      <c r="G95" s="78">
        <f t="shared" si="17"/>
        <v>0.7003058327158358</v>
      </c>
      <c r="H95" s="33">
        <f aca="true" t="shared" si="18" ref="H95:W95">SUM(H92:H94)</f>
        <v>6800061472</v>
      </c>
      <c r="I95" s="32">
        <f t="shared" si="18"/>
        <v>7934298909</v>
      </c>
      <c r="J95" s="34">
        <f t="shared" si="18"/>
        <v>8477546280</v>
      </c>
      <c r="K95" s="34">
        <f t="shared" si="18"/>
        <v>23211906661</v>
      </c>
      <c r="L95" s="33">
        <f t="shared" si="18"/>
        <v>8827723588</v>
      </c>
      <c r="M95" s="32">
        <f t="shared" si="18"/>
        <v>8156197361</v>
      </c>
      <c r="N95" s="34">
        <f t="shared" si="18"/>
        <v>7900730349</v>
      </c>
      <c r="O95" s="34">
        <f t="shared" si="18"/>
        <v>24884651298</v>
      </c>
      <c r="P95" s="33">
        <f t="shared" si="18"/>
        <v>6904502516</v>
      </c>
      <c r="Q95" s="32">
        <f t="shared" si="18"/>
        <v>6393472274</v>
      </c>
      <c r="R95" s="34">
        <f t="shared" si="18"/>
        <v>8449909123</v>
      </c>
      <c r="S95" s="34">
        <f t="shared" si="18"/>
        <v>21747883913</v>
      </c>
      <c r="T95" s="33">
        <f t="shared" si="18"/>
        <v>0</v>
      </c>
      <c r="U95" s="32">
        <f t="shared" si="18"/>
        <v>0</v>
      </c>
      <c r="V95" s="34">
        <f t="shared" si="18"/>
        <v>0</v>
      </c>
      <c r="W95" s="34">
        <f t="shared" si="18"/>
        <v>0</v>
      </c>
    </row>
    <row r="96" spans="1:23" ht="12.75">
      <c r="A96" s="21" t="s">
        <v>26</v>
      </c>
      <c r="B96" s="22" t="s">
        <v>182</v>
      </c>
      <c r="C96" s="23" t="s">
        <v>183</v>
      </c>
      <c r="D96" s="24">
        <v>5222358552</v>
      </c>
      <c r="E96" s="25">
        <v>5442623522</v>
      </c>
      <c r="F96" s="25">
        <v>3383958641</v>
      </c>
      <c r="G96" s="77">
        <f t="shared" si="17"/>
        <v>0.6217513718010202</v>
      </c>
      <c r="H96" s="26">
        <v>110645470</v>
      </c>
      <c r="I96" s="25">
        <v>392465125</v>
      </c>
      <c r="J96" s="27">
        <v>390548638</v>
      </c>
      <c r="K96" s="27">
        <v>893659233</v>
      </c>
      <c r="L96" s="26">
        <v>442846784</v>
      </c>
      <c r="M96" s="25">
        <v>369116305</v>
      </c>
      <c r="N96" s="27">
        <v>374025218</v>
      </c>
      <c r="O96" s="27">
        <v>1185988307</v>
      </c>
      <c r="P96" s="26">
        <v>292424945</v>
      </c>
      <c r="Q96" s="25">
        <v>611669229</v>
      </c>
      <c r="R96" s="27">
        <v>400216927</v>
      </c>
      <c r="S96" s="27">
        <v>1304311101</v>
      </c>
      <c r="T96" s="26">
        <v>0</v>
      </c>
      <c r="U96" s="25">
        <v>0</v>
      </c>
      <c r="V96" s="27">
        <v>0</v>
      </c>
      <c r="W96" s="27">
        <v>0</v>
      </c>
    </row>
    <row r="97" spans="1:23" ht="12.75">
      <c r="A97" s="21" t="s">
        <v>26</v>
      </c>
      <c r="B97" s="22" t="s">
        <v>184</v>
      </c>
      <c r="C97" s="23" t="s">
        <v>185</v>
      </c>
      <c r="D97" s="24">
        <v>991697166</v>
      </c>
      <c r="E97" s="25">
        <v>937120972</v>
      </c>
      <c r="F97" s="25">
        <v>594751309</v>
      </c>
      <c r="G97" s="77">
        <f t="shared" si="17"/>
        <v>0.6346579862903762</v>
      </c>
      <c r="H97" s="26">
        <v>68080637</v>
      </c>
      <c r="I97" s="25">
        <v>65904663</v>
      </c>
      <c r="J97" s="27">
        <v>88181072</v>
      </c>
      <c r="K97" s="27">
        <v>222166372</v>
      </c>
      <c r="L97" s="26">
        <v>73355511</v>
      </c>
      <c r="M97" s="25">
        <v>71777975</v>
      </c>
      <c r="N97" s="27">
        <v>64572755</v>
      </c>
      <c r="O97" s="27">
        <v>209706241</v>
      </c>
      <c r="P97" s="26">
        <v>53751969</v>
      </c>
      <c r="Q97" s="25">
        <v>52054708</v>
      </c>
      <c r="R97" s="27">
        <v>57072019</v>
      </c>
      <c r="S97" s="27">
        <v>162878696</v>
      </c>
      <c r="T97" s="26">
        <v>0</v>
      </c>
      <c r="U97" s="25">
        <v>0</v>
      </c>
      <c r="V97" s="27">
        <v>0</v>
      </c>
      <c r="W97" s="27">
        <v>0</v>
      </c>
    </row>
    <row r="98" spans="1:23" ht="12.75">
      <c r="A98" s="21" t="s">
        <v>26</v>
      </c>
      <c r="B98" s="22" t="s">
        <v>186</v>
      </c>
      <c r="C98" s="23" t="s">
        <v>187</v>
      </c>
      <c r="D98" s="24">
        <v>581026984</v>
      </c>
      <c r="E98" s="25">
        <v>619191190</v>
      </c>
      <c r="F98" s="25">
        <v>378178792</v>
      </c>
      <c r="G98" s="77">
        <f t="shared" si="17"/>
        <v>0.6107625530007945</v>
      </c>
      <c r="H98" s="26">
        <v>17991163</v>
      </c>
      <c r="I98" s="25">
        <v>44257396</v>
      </c>
      <c r="J98" s="27">
        <v>70722552</v>
      </c>
      <c r="K98" s="27">
        <v>132971111</v>
      </c>
      <c r="L98" s="26">
        <v>27131082</v>
      </c>
      <c r="M98" s="25">
        <v>36318976</v>
      </c>
      <c r="N98" s="27">
        <v>41966751</v>
      </c>
      <c r="O98" s="27">
        <v>105416809</v>
      </c>
      <c r="P98" s="26">
        <v>42686811</v>
      </c>
      <c r="Q98" s="25">
        <v>47036951</v>
      </c>
      <c r="R98" s="27">
        <v>50067110</v>
      </c>
      <c r="S98" s="27">
        <v>139790872</v>
      </c>
      <c r="T98" s="26">
        <v>0</v>
      </c>
      <c r="U98" s="25">
        <v>0</v>
      </c>
      <c r="V98" s="27">
        <v>0</v>
      </c>
      <c r="W98" s="27">
        <v>0</v>
      </c>
    </row>
    <row r="99" spans="1:23" ht="12.75">
      <c r="A99" s="21" t="s">
        <v>45</v>
      </c>
      <c r="B99" s="22" t="s">
        <v>188</v>
      </c>
      <c r="C99" s="23" t="s">
        <v>189</v>
      </c>
      <c r="D99" s="24">
        <v>359641006</v>
      </c>
      <c r="E99" s="25">
        <v>375331841</v>
      </c>
      <c r="F99" s="25">
        <v>267856170</v>
      </c>
      <c r="G99" s="77">
        <f aca="true" t="shared" si="19" ref="G99:G107">IF($E99=0,0,$F99/$E99)</f>
        <v>0.7136516030357254</v>
      </c>
      <c r="H99" s="26">
        <v>25790430</v>
      </c>
      <c r="I99" s="25">
        <v>30334280</v>
      </c>
      <c r="J99" s="27">
        <v>32442969</v>
      </c>
      <c r="K99" s="27">
        <v>88567679</v>
      </c>
      <c r="L99" s="26">
        <v>30183363</v>
      </c>
      <c r="M99" s="25">
        <v>30255706</v>
      </c>
      <c r="N99" s="27">
        <v>30045078</v>
      </c>
      <c r="O99" s="27">
        <v>90484147</v>
      </c>
      <c r="P99" s="26">
        <v>26999173</v>
      </c>
      <c r="Q99" s="25">
        <v>29309051</v>
      </c>
      <c r="R99" s="27">
        <v>32496120</v>
      </c>
      <c r="S99" s="27">
        <v>88804344</v>
      </c>
      <c r="T99" s="26">
        <v>0</v>
      </c>
      <c r="U99" s="25">
        <v>0</v>
      </c>
      <c r="V99" s="27">
        <v>0</v>
      </c>
      <c r="W99" s="27">
        <v>0</v>
      </c>
    </row>
    <row r="100" spans="1:23" ht="12.75">
      <c r="A100" s="28"/>
      <c r="B100" s="29" t="s">
        <v>190</v>
      </c>
      <c r="C100" s="30"/>
      <c r="D100" s="31">
        <f>SUM(D96:D99)</f>
        <v>7154723708</v>
      </c>
      <c r="E100" s="32">
        <f>SUM(E96:E99)</f>
        <v>7374267525</v>
      </c>
      <c r="F100" s="32">
        <f>SUM(F96:F99)</f>
        <v>4624744912</v>
      </c>
      <c r="G100" s="78">
        <f t="shared" si="19"/>
        <v>0.6271463431888443</v>
      </c>
      <c r="H100" s="33">
        <f aca="true" t="shared" si="20" ref="H100:W100">SUM(H96:H99)</f>
        <v>222507700</v>
      </c>
      <c r="I100" s="32">
        <f t="shared" si="20"/>
        <v>532961464</v>
      </c>
      <c r="J100" s="34">
        <f t="shared" si="20"/>
        <v>581895231</v>
      </c>
      <c r="K100" s="34">
        <f t="shared" si="20"/>
        <v>1337364395</v>
      </c>
      <c r="L100" s="33">
        <f t="shared" si="20"/>
        <v>573516740</v>
      </c>
      <c r="M100" s="32">
        <f t="shared" si="20"/>
        <v>507468962</v>
      </c>
      <c r="N100" s="34">
        <f t="shared" si="20"/>
        <v>510609802</v>
      </c>
      <c r="O100" s="34">
        <f t="shared" si="20"/>
        <v>1591595504</v>
      </c>
      <c r="P100" s="33">
        <f t="shared" si="20"/>
        <v>415862898</v>
      </c>
      <c r="Q100" s="32">
        <f t="shared" si="20"/>
        <v>740069939</v>
      </c>
      <c r="R100" s="34">
        <f t="shared" si="20"/>
        <v>539852176</v>
      </c>
      <c r="S100" s="34">
        <f t="shared" si="20"/>
        <v>1695785013</v>
      </c>
      <c r="T100" s="33">
        <f t="shared" si="20"/>
        <v>0</v>
      </c>
      <c r="U100" s="32">
        <f t="shared" si="20"/>
        <v>0</v>
      </c>
      <c r="V100" s="34">
        <f t="shared" si="20"/>
        <v>0</v>
      </c>
      <c r="W100" s="34">
        <f t="shared" si="20"/>
        <v>0</v>
      </c>
    </row>
    <row r="101" spans="1:23" ht="12.75">
      <c r="A101" s="21" t="s">
        <v>26</v>
      </c>
      <c r="B101" s="22" t="s">
        <v>191</v>
      </c>
      <c r="C101" s="23" t="s">
        <v>192</v>
      </c>
      <c r="D101" s="24">
        <v>2593074693</v>
      </c>
      <c r="E101" s="25">
        <v>2612195719</v>
      </c>
      <c r="F101" s="25">
        <v>1716672429</v>
      </c>
      <c r="G101" s="77">
        <f t="shared" si="19"/>
        <v>0.657176036433126</v>
      </c>
      <c r="H101" s="26">
        <v>189851836</v>
      </c>
      <c r="I101" s="25">
        <v>204698261</v>
      </c>
      <c r="J101" s="27">
        <v>200568072</v>
      </c>
      <c r="K101" s="27">
        <v>595118169</v>
      </c>
      <c r="L101" s="26">
        <v>185476049</v>
      </c>
      <c r="M101" s="25">
        <v>194256134</v>
      </c>
      <c r="N101" s="27">
        <v>190827038</v>
      </c>
      <c r="O101" s="27">
        <v>570559221</v>
      </c>
      <c r="P101" s="26">
        <v>200300170</v>
      </c>
      <c r="Q101" s="25">
        <v>189159063</v>
      </c>
      <c r="R101" s="27">
        <v>161535806</v>
      </c>
      <c r="S101" s="27">
        <v>550995039</v>
      </c>
      <c r="T101" s="26">
        <v>0</v>
      </c>
      <c r="U101" s="25">
        <v>0</v>
      </c>
      <c r="V101" s="27">
        <v>0</v>
      </c>
      <c r="W101" s="27">
        <v>0</v>
      </c>
    </row>
    <row r="102" spans="1:23" ht="12.75">
      <c r="A102" s="21" t="s">
        <v>26</v>
      </c>
      <c r="B102" s="22" t="s">
        <v>193</v>
      </c>
      <c r="C102" s="23" t="s">
        <v>194</v>
      </c>
      <c r="D102" s="24">
        <v>957823581</v>
      </c>
      <c r="E102" s="25">
        <v>975542605</v>
      </c>
      <c r="F102" s="25">
        <v>656480798</v>
      </c>
      <c r="G102" s="77">
        <f t="shared" si="19"/>
        <v>0.6729391362666318</v>
      </c>
      <c r="H102" s="26">
        <v>69485860</v>
      </c>
      <c r="I102" s="25">
        <v>73839089</v>
      </c>
      <c r="J102" s="27">
        <v>68674829</v>
      </c>
      <c r="K102" s="27">
        <v>211999778</v>
      </c>
      <c r="L102" s="26">
        <v>66640861</v>
      </c>
      <c r="M102" s="25">
        <v>67881572</v>
      </c>
      <c r="N102" s="27">
        <v>68767352</v>
      </c>
      <c r="O102" s="27">
        <v>203289785</v>
      </c>
      <c r="P102" s="26">
        <v>62580857</v>
      </c>
      <c r="Q102" s="25">
        <v>106087021</v>
      </c>
      <c r="R102" s="27">
        <v>72523357</v>
      </c>
      <c r="S102" s="27">
        <v>241191235</v>
      </c>
      <c r="T102" s="26">
        <v>0</v>
      </c>
      <c r="U102" s="25">
        <v>0</v>
      </c>
      <c r="V102" s="27">
        <v>0</v>
      </c>
      <c r="W102" s="27">
        <v>0</v>
      </c>
    </row>
    <row r="103" spans="1:23" ht="12.75">
      <c r="A103" s="21" t="s">
        <v>26</v>
      </c>
      <c r="B103" s="22" t="s">
        <v>195</v>
      </c>
      <c r="C103" s="23" t="s">
        <v>196</v>
      </c>
      <c r="D103" s="24">
        <v>485489659</v>
      </c>
      <c r="E103" s="25">
        <v>557402554</v>
      </c>
      <c r="F103" s="25">
        <v>430714019</v>
      </c>
      <c r="G103" s="77">
        <f t="shared" si="19"/>
        <v>0.7727162638727343</v>
      </c>
      <c r="H103" s="26">
        <v>50104722</v>
      </c>
      <c r="I103" s="25">
        <v>11007533</v>
      </c>
      <c r="J103" s="27">
        <v>46614100</v>
      </c>
      <c r="K103" s="27">
        <v>107726355</v>
      </c>
      <c r="L103" s="26">
        <v>34166201</v>
      </c>
      <c r="M103" s="25">
        <v>68800627</v>
      </c>
      <c r="N103" s="27">
        <v>68800627</v>
      </c>
      <c r="O103" s="27">
        <v>171767455</v>
      </c>
      <c r="P103" s="26">
        <v>47048584</v>
      </c>
      <c r="Q103" s="25">
        <v>53207008</v>
      </c>
      <c r="R103" s="27">
        <v>50964617</v>
      </c>
      <c r="S103" s="27">
        <v>151220209</v>
      </c>
      <c r="T103" s="26">
        <v>0</v>
      </c>
      <c r="U103" s="25">
        <v>0</v>
      </c>
      <c r="V103" s="27">
        <v>0</v>
      </c>
      <c r="W103" s="27">
        <v>0</v>
      </c>
    </row>
    <row r="104" spans="1:23" ht="12.75">
      <c r="A104" s="21" t="s">
        <v>26</v>
      </c>
      <c r="B104" s="22" t="s">
        <v>197</v>
      </c>
      <c r="C104" s="23" t="s">
        <v>198</v>
      </c>
      <c r="D104" s="24">
        <v>1152383856</v>
      </c>
      <c r="E104" s="25">
        <v>1295288931</v>
      </c>
      <c r="F104" s="25">
        <v>799546724</v>
      </c>
      <c r="G104" s="77">
        <f t="shared" si="19"/>
        <v>0.6172728762398418</v>
      </c>
      <c r="H104" s="26">
        <v>77444727</v>
      </c>
      <c r="I104" s="25">
        <v>73805915</v>
      </c>
      <c r="J104" s="27">
        <v>135226801</v>
      </c>
      <c r="K104" s="27">
        <v>286477443</v>
      </c>
      <c r="L104" s="26">
        <v>84255090</v>
      </c>
      <c r="M104" s="25">
        <v>68736376</v>
      </c>
      <c r="N104" s="27">
        <v>196511096</v>
      </c>
      <c r="O104" s="27">
        <v>349502562</v>
      </c>
      <c r="P104" s="26">
        <v>89461579</v>
      </c>
      <c r="Q104" s="25">
        <v>74105140</v>
      </c>
      <c r="R104" s="27">
        <v>0</v>
      </c>
      <c r="S104" s="27">
        <v>163566719</v>
      </c>
      <c r="T104" s="26">
        <v>0</v>
      </c>
      <c r="U104" s="25">
        <v>0</v>
      </c>
      <c r="V104" s="27">
        <v>0</v>
      </c>
      <c r="W104" s="27">
        <v>0</v>
      </c>
    </row>
    <row r="105" spans="1:23" ht="12.75">
      <c r="A105" s="21" t="s">
        <v>45</v>
      </c>
      <c r="B105" s="22" t="s">
        <v>199</v>
      </c>
      <c r="C105" s="23" t="s">
        <v>200</v>
      </c>
      <c r="D105" s="24">
        <v>290532825</v>
      </c>
      <c r="E105" s="25">
        <v>319005812</v>
      </c>
      <c r="F105" s="25">
        <v>216227814</v>
      </c>
      <c r="G105" s="77">
        <f t="shared" si="19"/>
        <v>0.6778177884733962</v>
      </c>
      <c r="H105" s="26">
        <v>15907269</v>
      </c>
      <c r="I105" s="25">
        <v>18652431</v>
      </c>
      <c r="J105" s="27">
        <v>39147782</v>
      </c>
      <c r="K105" s="27">
        <v>73707482</v>
      </c>
      <c r="L105" s="26">
        <v>21506093</v>
      </c>
      <c r="M105" s="25">
        <v>36157188</v>
      </c>
      <c r="N105" s="27">
        <v>16613377</v>
      </c>
      <c r="O105" s="27">
        <v>74276658</v>
      </c>
      <c r="P105" s="26">
        <v>23690479</v>
      </c>
      <c r="Q105" s="25">
        <v>22230570</v>
      </c>
      <c r="R105" s="27">
        <v>22322625</v>
      </c>
      <c r="S105" s="27">
        <v>68243674</v>
      </c>
      <c r="T105" s="26">
        <v>0</v>
      </c>
      <c r="U105" s="25">
        <v>0</v>
      </c>
      <c r="V105" s="27">
        <v>0</v>
      </c>
      <c r="W105" s="27">
        <v>0</v>
      </c>
    </row>
    <row r="106" spans="1:23" ht="12.75">
      <c r="A106" s="28"/>
      <c r="B106" s="29" t="s">
        <v>201</v>
      </c>
      <c r="C106" s="30"/>
      <c r="D106" s="31">
        <f>SUM(D101:D105)</f>
        <v>5479304614</v>
      </c>
      <c r="E106" s="32">
        <f>SUM(E101:E105)</f>
        <v>5759435621</v>
      </c>
      <c r="F106" s="32">
        <f>SUM(F101:F105)</f>
        <v>3819641784</v>
      </c>
      <c r="G106" s="78">
        <f t="shared" si="19"/>
        <v>0.6631972358668023</v>
      </c>
      <c r="H106" s="33">
        <f aca="true" t="shared" si="21" ref="H106:W106">SUM(H101:H105)</f>
        <v>402794414</v>
      </c>
      <c r="I106" s="32">
        <f t="shared" si="21"/>
        <v>382003229</v>
      </c>
      <c r="J106" s="34">
        <f t="shared" si="21"/>
        <v>490231584</v>
      </c>
      <c r="K106" s="34">
        <f t="shared" si="21"/>
        <v>1275029227</v>
      </c>
      <c r="L106" s="33">
        <f t="shared" si="21"/>
        <v>392044294</v>
      </c>
      <c r="M106" s="32">
        <f t="shared" si="21"/>
        <v>435831897</v>
      </c>
      <c r="N106" s="34">
        <f t="shared" si="21"/>
        <v>541519490</v>
      </c>
      <c r="O106" s="34">
        <f t="shared" si="21"/>
        <v>1369395681</v>
      </c>
      <c r="P106" s="33">
        <f t="shared" si="21"/>
        <v>423081669</v>
      </c>
      <c r="Q106" s="32">
        <f t="shared" si="21"/>
        <v>444788802</v>
      </c>
      <c r="R106" s="34">
        <f t="shared" si="21"/>
        <v>307346405</v>
      </c>
      <c r="S106" s="34">
        <f t="shared" si="21"/>
        <v>1175216876</v>
      </c>
      <c r="T106" s="33">
        <f t="shared" si="21"/>
        <v>0</v>
      </c>
      <c r="U106" s="32">
        <f t="shared" si="21"/>
        <v>0</v>
      </c>
      <c r="V106" s="34">
        <f t="shared" si="21"/>
        <v>0</v>
      </c>
      <c r="W106" s="34">
        <f t="shared" si="21"/>
        <v>0</v>
      </c>
    </row>
    <row r="107" spans="1:23" ht="12.75">
      <c r="A107" s="35"/>
      <c r="B107" s="36" t="s">
        <v>202</v>
      </c>
      <c r="C107" s="37"/>
      <c r="D107" s="38">
        <f>SUM(D92:D94,D96:D99,D101:D105)</f>
        <v>110862139226</v>
      </c>
      <c r="E107" s="39">
        <f>SUM(E92:E94,E96:E99,E101:E105)</f>
        <v>112867902990</v>
      </c>
      <c r="F107" s="39">
        <f>SUM(F92:F94,F96:F99,F101:F105)</f>
        <v>78288828568</v>
      </c>
      <c r="G107" s="79">
        <f t="shared" si="19"/>
        <v>0.693632348028441</v>
      </c>
      <c r="H107" s="40">
        <f aca="true" t="shared" si="22" ref="H107:W107">SUM(H92:H94,H96:H99,H101:H105)</f>
        <v>7425363586</v>
      </c>
      <c r="I107" s="39">
        <f t="shared" si="22"/>
        <v>8849263602</v>
      </c>
      <c r="J107" s="41">
        <f t="shared" si="22"/>
        <v>9549673095</v>
      </c>
      <c r="K107" s="41">
        <f t="shared" si="22"/>
        <v>25824300283</v>
      </c>
      <c r="L107" s="40">
        <f t="shared" si="22"/>
        <v>9793284622</v>
      </c>
      <c r="M107" s="39">
        <f t="shared" si="22"/>
        <v>9099498220</v>
      </c>
      <c r="N107" s="41">
        <f t="shared" si="22"/>
        <v>8952859641</v>
      </c>
      <c r="O107" s="41">
        <f t="shared" si="22"/>
        <v>27845642483</v>
      </c>
      <c r="P107" s="40">
        <f t="shared" si="22"/>
        <v>7743447083</v>
      </c>
      <c r="Q107" s="39">
        <f t="shared" si="22"/>
        <v>7578331015</v>
      </c>
      <c r="R107" s="41">
        <f t="shared" si="22"/>
        <v>9297107704</v>
      </c>
      <c r="S107" s="41">
        <f t="shared" si="22"/>
        <v>24618885802</v>
      </c>
      <c r="T107" s="40">
        <f t="shared" si="22"/>
        <v>0</v>
      </c>
      <c r="U107" s="39">
        <f t="shared" si="22"/>
        <v>0</v>
      </c>
      <c r="V107" s="41">
        <f t="shared" si="22"/>
        <v>0</v>
      </c>
      <c r="W107" s="41">
        <f t="shared" si="22"/>
        <v>0</v>
      </c>
    </row>
    <row r="108" spans="1:23" ht="12.75">
      <c r="A108" s="14"/>
      <c r="B108" s="42"/>
      <c r="C108" s="43"/>
      <c r="D108" s="44"/>
      <c r="E108" s="45"/>
      <c r="F108" s="45"/>
      <c r="G108" s="76"/>
      <c r="H108" s="26"/>
      <c r="I108" s="25"/>
      <c r="J108" s="27"/>
      <c r="K108" s="27"/>
      <c r="L108" s="26"/>
      <c r="M108" s="25"/>
      <c r="N108" s="27"/>
      <c r="O108" s="27"/>
      <c r="P108" s="26"/>
      <c r="Q108" s="25"/>
      <c r="R108" s="27"/>
      <c r="S108" s="27"/>
      <c r="T108" s="26"/>
      <c r="U108" s="25"/>
      <c r="V108" s="27"/>
      <c r="W108" s="27"/>
    </row>
    <row r="109" spans="1:23" ht="12.75">
      <c r="A109" s="14"/>
      <c r="B109" s="15" t="s">
        <v>203</v>
      </c>
      <c r="C109" s="16"/>
      <c r="D109" s="47"/>
      <c r="E109" s="45"/>
      <c r="F109" s="45"/>
      <c r="G109" s="76"/>
      <c r="H109" s="26"/>
      <c r="I109" s="25"/>
      <c r="J109" s="27"/>
      <c r="K109" s="27"/>
      <c r="L109" s="26"/>
      <c r="M109" s="25"/>
      <c r="N109" s="27"/>
      <c r="O109" s="27"/>
      <c r="P109" s="26"/>
      <c r="Q109" s="25"/>
      <c r="R109" s="27"/>
      <c r="S109" s="27"/>
      <c r="T109" s="26"/>
      <c r="U109" s="25"/>
      <c r="V109" s="27"/>
      <c r="W109" s="27"/>
    </row>
    <row r="110" spans="1:23" ht="12.75">
      <c r="A110" s="21" t="s">
        <v>20</v>
      </c>
      <c r="B110" s="22" t="s">
        <v>204</v>
      </c>
      <c r="C110" s="23" t="s">
        <v>205</v>
      </c>
      <c r="D110" s="24">
        <v>29436059051</v>
      </c>
      <c r="E110" s="25">
        <v>29532140428</v>
      </c>
      <c r="F110" s="25">
        <v>19850066214</v>
      </c>
      <c r="G110" s="77">
        <f aca="true" t="shared" si="23" ref="G110:G141">IF($E110=0,0,$F110/$E110)</f>
        <v>0.6721512875910534</v>
      </c>
      <c r="H110" s="26">
        <v>2088691661</v>
      </c>
      <c r="I110" s="25">
        <v>2246832104</v>
      </c>
      <c r="J110" s="27">
        <v>2098791980</v>
      </c>
      <c r="K110" s="27">
        <v>6434315745</v>
      </c>
      <c r="L110" s="26">
        <v>2345182571</v>
      </c>
      <c r="M110" s="25">
        <v>2512797390</v>
      </c>
      <c r="N110" s="27">
        <v>2021307536</v>
      </c>
      <c r="O110" s="27">
        <v>6879287497</v>
      </c>
      <c r="P110" s="26">
        <v>1995666316</v>
      </c>
      <c r="Q110" s="25">
        <v>2058361630</v>
      </c>
      <c r="R110" s="27">
        <v>2482435026</v>
      </c>
      <c r="S110" s="27">
        <v>6536462972</v>
      </c>
      <c r="T110" s="26">
        <v>0</v>
      </c>
      <c r="U110" s="25">
        <v>0</v>
      </c>
      <c r="V110" s="27">
        <v>0</v>
      </c>
      <c r="W110" s="27">
        <v>0</v>
      </c>
    </row>
    <row r="111" spans="1:23" ht="12.75">
      <c r="A111" s="28"/>
      <c r="B111" s="29" t="s">
        <v>25</v>
      </c>
      <c r="C111" s="30"/>
      <c r="D111" s="31">
        <f>D110</f>
        <v>29436059051</v>
      </c>
      <c r="E111" s="32">
        <f>E110</f>
        <v>29532140428</v>
      </c>
      <c r="F111" s="32">
        <f>F110</f>
        <v>19850066214</v>
      </c>
      <c r="G111" s="78">
        <f t="shared" si="23"/>
        <v>0.6721512875910534</v>
      </c>
      <c r="H111" s="33">
        <f aca="true" t="shared" si="24" ref="H111:W111">H110</f>
        <v>2088691661</v>
      </c>
      <c r="I111" s="32">
        <f t="shared" si="24"/>
        <v>2246832104</v>
      </c>
      <c r="J111" s="34">
        <f t="shared" si="24"/>
        <v>2098791980</v>
      </c>
      <c r="K111" s="34">
        <f t="shared" si="24"/>
        <v>6434315745</v>
      </c>
      <c r="L111" s="33">
        <f t="shared" si="24"/>
        <v>2345182571</v>
      </c>
      <c r="M111" s="32">
        <f t="shared" si="24"/>
        <v>2512797390</v>
      </c>
      <c r="N111" s="34">
        <f t="shared" si="24"/>
        <v>2021307536</v>
      </c>
      <c r="O111" s="34">
        <f t="shared" si="24"/>
        <v>6879287497</v>
      </c>
      <c r="P111" s="33">
        <f t="shared" si="24"/>
        <v>1995666316</v>
      </c>
      <c r="Q111" s="32">
        <f t="shared" si="24"/>
        <v>2058361630</v>
      </c>
      <c r="R111" s="34">
        <f t="shared" si="24"/>
        <v>2482435026</v>
      </c>
      <c r="S111" s="34">
        <f t="shared" si="24"/>
        <v>6536462972</v>
      </c>
      <c r="T111" s="33">
        <f t="shared" si="24"/>
        <v>0</v>
      </c>
      <c r="U111" s="32">
        <f t="shared" si="24"/>
        <v>0</v>
      </c>
      <c r="V111" s="34">
        <f t="shared" si="24"/>
        <v>0</v>
      </c>
      <c r="W111" s="34">
        <f t="shared" si="24"/>
        <v>0</v>
      </c>
    </row>
    <row r="112" spans="1:23" ht="12.75">
      <c r="A112" s="21" t="s">
        <v>26</v>
      </c>
      <c r="B112" s="22" t="s">
        <v>206</v>
      </c>
      <c r="C112" s="23" t="s">
        <v>207</v>
      </c>
      <c r="D112" s="24">
        <v>100066243</v>
      </c>
      <c r="E112" s="25">
        <v>100066243</v>
      </c>
      <c r="F112" s="25">
        <v>22140179</v>
      </c>
      <c r="G112" s="77">
        <f t="shared" si="23"/>
        <v>0.2212552239020306</v>
      </c>
      <c r="H112" s="26">
        <v>2889434</v>
      </c>
      <c r="I112" s="25">
        <v>4829041</v>
      </c>
      <c r="J112" s="27">
        <v>1919599</v>
      </c>
      <c r="K112" s="27">
        <v>9638074</v>
      </c>
      <c r="L112" s="26">
        <v>2948623</v>
      </c>
      <c r="M112" s="25">
        <v>5314908</v>
      </c>
      <c r="N112" s="27">
        <v>4238574</v>
      </c>
      <c r="O112" s="27">
        <v>12502105</v>
      </c>
      <c r="P112" s="26">
        <v>0</v>
      </c>
      <c r="Q112" s="25">
        <v>0</v>
      </c>
      <c r="R112" s="27">
        <v>0</v>
      </c>
      <c r="S112" s="27">
        <v>0</v>
      </c>
      <c r="T112" s="26">
        <v>0</v>
      </c>
      <c r="U112" s="25">
        <v>0</v>
      </c>
      <c r="V112" s="27">
        <v>0</v>
      </c>
      <c r="W112" s="27">
        <v>0</v>
      </c>
    </row>
    <row r="113" spans="1:23" ht="12.75">
      <c r="A113" s="21" t="s">
        <v>26</v>
      </c>
      <c r="B113" s="22" t="s">
        <v>208</v>
      </c>
      <c r="C113" s="23" t="s">
        <v>209</v>
      </c>
      <c r="D113" s="24">
        <v>200895616</v>
      </c>
      <c r="E113" s="25">
        <v>180344702</v>
      </c>
      <c r="F113" s="25">
        <v>93385872</v>
      </c>
      <c r="G113" s="77">
        <f t="shared" si="23"/>
        <v>0.5178187712994197</v>
      </c>
      <c r="H113" s="26">
        <v>5965863</v>
      </c>
      <c r="I113" s="25">
        <v>8210955</v>
      </c>
      <c r="J113" s="27">
        <v>11149507</v>
      </c>
      <c r="K113" s="27">
        <v>25326325</v>
      </c>
      <c r="L113" s="26">
        <v>11406721</v>
      </c>
      <c r="M113" s="25">
        <v>14702168</v>
      </c>
      <c r="N113" s="27">
        <v>11286282</v>
      </c>
      <c r="O113" s="27">
        <v>37395171</v>
      </c>
      <c r="P113" s="26">
        <v>8864626</v>
      </c>
      <c r="Q113" s="25">
        <v>11768357</v>
      </c>
      <c r="R113" s="27">
        <v>10031393</v>
      </c>
      <c r="S113" s="27">
        <v>30664376</v>
      </c>
      <c r="T113" s="26">
        <v>0</v>
      </c>
      <c r="U113" s="25">
        <v>0</v>
      </c>
      <c r="V113" s="27">
        <v>0</v>
      </c>
      <c r="W113" s="27">
        <v>0</v>
      </c>
    </row>
    <row r="114" spans="1:23" ht="12.75">
      <c r="A114" s="21" t="s">
        <v>26</v>
      </c>
      <c r="B114" s="22" t="s">
        <v>210</v>
      </c>
      <c r="C114" s="23" t="s">
        <v>211</v>
      </c>
      <c r="D114" s="24">
        <v>154896957</v>
      </c>
      <c r="E114" s="25">
        <v>154896957</v>
      </c>
      <c r="F114" s="25">
        <v>70848731</v>
      </c>
      <c r="G114" s="77">
        <f t="shared" si="23"/>
        <v>0.45739265878541435</v>
      </c>
      <c r="H114" s="26">
        <v>6225151</v>
      </c>
      <c r="I114" s="25">
        <v>7611708</v>
      </c>
      <c r="J114" s="27">
        <v>10186509</v>
      </c>
      <c r="K114" s="27">
        <v>24023368</v>
      </c>
      <c r="L114" s="26">
        <v>7368149</v>
      </c>
      <c r="M114" s="25">
        <v>7907320</v>
      </c>
      <c r="N114" s="27">
        <v>7558399</v>
      </c>
      <c r="O114" s="27">
        <v>22833868</v>
      </c>
      <c r="P114" s="26">
        <v>8138866</v>
      </c>
      <c r="Q114" s="25">
        <v>8912384</v>
      </c>
      <c r="R114" s="27">
        <v>6940245</v>
      </c>
      <c r="S114" s="27">
        <v>23991495</v>
      </c>
      <c r="T114" s="26">
        <v>0</v>
      </c>
      <c r="U114" s="25">
        <v>0</v>
      </c>
      <c r="V114" s="27">
        <v>0</v>
      </c>
      <c r="W114" s="27">
        <v>0</v>
      </c>
    </row>
    <row r="115" spans="1:23" ht="12.75">
      <c r="A115" s="21" t="s">
        <v>26</v>
      </c>
      <c r="B115" s="22" t="s">
        <v>212</v>
      </c>
      <c r="C115" s="23" t="s">
        <v>213</v>
      </c>
      <c r="D115" s="24">
        <v>127771518</v>
      </c>
      <c r="E115" s="25">
        <v>131903804</v>
      </c>
      <c r="F115" s="25">
        <v>83374284</v>
      </c>
      <c r="G115" s="77">
        <f t="shared" si="23"/>
        <v>0.6320839996396161</v>
      </c>
      <c r="H115" s="26">
        <v>10078182</v>
      </c>
      <c r="I115" s="25">
        <v>9969001</v>
      </c>
      <c r="J115" s="27">
        <v>7200266</v>
      </c>
      <c r="K115" s="27">
        <v>27247449</v>
      </c>
      <c r="L115" s="26">
        <v>8814334</v>
      </c>
      <c r="M115" s="25">
        <v>11535513</v>
      </c>
      <c r="N115" s="27">
        <v>10641471</v>
      </c>
      <c r="O115" s="27">
        <v>30991318</v>
      </c>
      <c r="P115" s="26">
        <v>6687664</v>
      </c>
      <c r="Q115" s="25">
        <v>9487932</v>
      </c>
      <c r="R115" s="27">
        <v>8959921</v>
      </c>
      <c r="S115" s="27">
        <v>25135517</v>
      </c>
      <c r="T115" s="26">
        <v>0</v>
      </c>
      <c r="U115" s="25">
        <v>0</v>
      </c>
      <c r="V115" s="27">
        <v>0</v>
      </c>
      <c r="W115" s="27">
        <v>0</v>
      </c>
    </row>
    <row r="116" spans="1:23" ht="12.75">
      <c r="A116" s="21" t="s">
        <v>26</v>
      </c>
      <c r="B116" s="22" t="s">
        <v>214</v>
      </c>
      <c r="C116" s="23" t="s">
        <v>215</v>
      </c>
      <c r="D116" s="24">
        <v>55305095</v>
      </c>
      <c r="E116" s="25">
        <v>55305095</v>
      </c>
      <c r="F116" s="25">
        <v>30856391</v>
      </c>
      <c r="G116" s="77">
        <f t="shared" si="23"/>
        <v>0.5579303498167755</v>
      </c>
      <c r="H116" s="26">
        <v>2709587</v>
      </c>
      <c r="I116" s="25">
        <v>4025867</v>
      </c>
      <c r="J116" s="27">
        <v>3689766</v>
      </c>
      <c r="K116" s="27">
        <v>10425220</v>
      </c>
      <c r="L116" s="26">
        <v>3429383</v>
      </c>
      <c r="M116" s="25">
        <v>3757615</v>
      </c>
      <c r="N116" s="27">
        <v>3966496</v>
      </c>
      <c r="O116" s="27">
        <v>11153494</v>
      </c>
      <c r="P116" s="26">
        <v>2911837</v>
      </c>
      <c r="Q116" s="25">
        <v>3870131</v>
      </c>
      <c r="R116" s="27">
        <v>2495709</v>
      </c>
      <c r="S116" s="27">
        <v>9277677</v>
      </c>
      <c r="T116" s="26">
        <v>0</v>
      </c>
      <c r="U116" s="25">
        <v>0</v>
      </c>
      <c r="V116" s="27">
        <v>0</v>
      </c>
      <c r="W116" s="27">
        <v>0</v>
      </c>
    </row>
    <row r="117" spans="1:23" ht="12.75">
      <c r="A117" s="21" t="s">
        <v>26</v>
      </c>
      <c r="B117" s="22" t="s">
        <v>216</v>
      </c>
      <c r="C117" s="23" t="s">
        <v>217</v>
      </c>
      <c r="D117" s="24">
        <v>754860346</v>
      </c>
      <c r="E117" s="25">
        <v>730542759</v>
      </c>
      <c r="F117" s="25">
        <v>452721332</v>
      </c>
      <c r="G117" s="77">
        <f t="shared" si="23"/>
        <v>0.6197054538186176</v>
      </c>
      <c r="H117" s="26">
        <v>33275828</v>
      </c>
      <c r="I117" s="25">
        <v>49813861</v>
      </c>
      <c r="J117" s="27">
        <v>72776172</v>
      </c>
      <c r="K117" s="27">
        <v>155865861</v>
      </c>
      <c r="L117" s="26">
        <v>215016313</v>
      </c>
      <c r="M117" s="25">
        <v>25712406</v>
      </c>
      <c r="N117" s="27">
        <v>0</v>
      </c>
      <c r="O117" s="27">
        <v>240728719</v>
      </c>
      <c r="P117" s="26">
        <v>0</v>
      </c>
      <c r="Q117" s="25">
        <v>0</v>
      </c>
      <c r="R117" s="27">
        <v>56126752</v>
      </c>
      <c r="S117" s="27">
        <v>56126752</v>
      </c>
      <c r="T117" s="26">
        <v>0</v>
      </c>
      <c r="U117" s="25">
        <v>0</v>
      </c>
      <c r="V117" s="27">
        <v>0</v>
      </c>
      <c r="W117" s="27">
        <v>0</v>
      </c>
    </row>
    <row r="118" spans="1:23" ht="12.75">
      <c r="A118" s="21" t="s">
        <v>45</v>
      </c>
      <c r="B118" s="22" t="s">
        <v>218</v>
      </c>
      <c r="C118" s="23" t="s">
        <v>219</v>
      </c>
      <c r="D118" s="24">
        <v>804588341</v>
      </c>
      <c r="E118" s="25">
        <v>873793199</v>
      </c>
      <c r="F118" s="25">
        <v>590133990</v>
      </c>
      <c r="G118" s="77">
        <f t="shared" si="23"/>
        <v>0.675370317227658</v>
      </c>
      <c r="H118" s="26">
        <v>35330072</v>
      </c>
      <c r="I118" s="25">
        <v>42411788</v>
      </c>
      <c r="J118" s="27">
        <v>107318620</v>
      </c>
      <c r="K118" s="27">
        <v>185060480</v>
      </c>
      <c r="L118" s="26">
        <v>64952248</v>
      </c>
      <c r="M118" s="25">
        <v>61160424</v>
      </c>
      <c r="N118" s="27">
        <v>77932750</v>
      </c>
      <c r="O118" s="27">
        <v>204045422</v>
      </c>
      <c r="P118" s="26">
        <v>67646767</v>
      </c>
      <c r="Q118" s="25">
        <v>66684126</v>
      </c>
      <c r="R118" s="27">
        <v>66697195</v>
      </c>
      <c r="S118" s="27">
        <v>201028088</v>
      </c>
      <c r="T118" s="26">
        <v>0</v>
      </c>
      <c r="U118" s="25">
        <v>0</v>
      </c>
      <c r="V118" s="27">
        <v>0</v>
      </c>
      <c r="W118" s="27">
        <v>0</v>
      </c>
    </row>
    <row r="119" spans="1:23" ht="12.75">
      <c r="A119" s="28"/>
      <c r="B119" s="29" t="s">
        <v>220</v>
      </c>
      <c r="C119" s="30"/>
      <c r="D119" s="31">
        <f>SUM(D112:D118)</f>
        <v>2198384116</v>
      </c>
      <c r="E119" s="32">
        <f>SUM(E112:E118)</f>
        <v>2226852759</v>
      </c>
      <c r="F119" s="32">
        <f>SUM(F112:F118)</f>
        <v>1343460779</v>
      </c>
      <c r="G119" s="78">
        <f t="shared" si="23"/>
        <v>0.603300228796133</v>
      </c>
      <c r="H119" s="33">
        <f aca="true" t="shared" si="25" ref="H119:W119">SUM(H112:H118)</f>
        <v>96474117</v>
      </c>
      <c r="I119" s="32">
        <f t="shared" si="25"/>
        <v>126872221</v>
      </c>
      <c r="J119" s="34">
        <f t="shared" si="25"/>
        <v>214240439</v>
      </c>
      <c r="K119" s="34">
        <f t="shared" si="25"/>
        <v>437586777</v>
      </c>
      <c r="L119" s="33">
        <f t="shared" si="25"/>
        <v>313935771</v>
      </c>
      <c r="M119" s="32">
        <f t="shared" si="25"/>
        <v>130090354</v>
      </c>
      <c r="N119" s="34">
        <f t="shared" si="25"/>
        <v>115623972</v>
      </c>
      <c r="O119" s="34">
        <f t="shared" si="25"/>
        <v>559650097</v>
      </c>
      <c r="P119" s="33">
        <f t="shared" si="25"/>
        <v>94249760</v>
      </c>
      <c r="Q119" s="32">
        <f t="shared" si="25"/>
        <v>100722930</v>
      </c>
      <c r="R119" s="34">
        <f t="shared" si="25"/>
        <v>151251215</v>
      </c>
      <c r="S119" s="34">
        <f t="shared" si="25"/>
        <v>346223905</v>
      </c>
      <c r="T119" s="33">
        <f t="shared" si="25"/>
        <v>0</v>
      </c>
      <c r="U119" s="32">
        <f t="shared" si="25"/>
        <v>0</v>
      </c>
      <c r="V119" s="34">
        <f t="shared" si="25"/>
        <v>0</v>
      </c>
      <c r="W119" s="34">
        <f t="shared" si="25"/>
        <v>0</v>
      </c>
    </row>
    <row r="120" spans="1:23" ht="12.75">
      <c r="A120" s="21" t="s">
        <v>26</v>
      </c>
      <c r="B120" s="22" t="s">
        <v>221</v>
      </c>
      <c r="C120" s="23" t="s">
        <v>222</v>
      </c>
      <c r="D120" s="24">
        <v>140213000</v>
      </c>
      <c r="E120" s="25">
        <v>125953000</v>
      </c>
      <c r="F120" s="25">
        <v>89022382</v>
      </c>
      <c r="G120" s="77">
        <f t="shared" si="23"/>
        <v>0.7067904853397696</v>
      </c>
      <c r="H120" s="26">
        <v>8520767</v>
      </c>
      <c r="I120" s="25">
        <v>9797654</v>
      </c>
      <c r="J120" s="27">
        <v>10062835</v>
      </c>
      <c r="K120" s="27">
        <v>28381256</v>
      </c>
      <c r="L120" s="26">
        <v>11665852</v>
      </c>
      <c r="M120" s="25">
        <v>7950342</v>
      </c>
      <c r="N120" s="27">
        <v>12456169</v>
      </c>
      <c r="O120" s="27">
        <v>32072363</v>
      </c>
      <c r="P120" s="26">
        <v>6726223</v>
      </c>
      <c r="Q120" s="25">
        <v>11791790</v>
      </c>
      <c r="R120" s="27">
        <v>10050750</v>
      </c>
      <c r="S120" s="27">
        <v>28568763</v>
      </c>
      <c r="T120" s="26">
        <v>0</v>
      </c>
      <c r="U120" s="25">
        <v>0</v>
      </c>
      <c r="V120" s="27">
        <v>0</v>
      </c>
      <c r="W120" s="27">
        <v>0</v>
      </c>
    </row>
    <row r="121" spans="1:23" ht="12.75">
      <c r="A121" s="21" t="s">
        <v>26</v>
      </c>
      <c r="B121" s="22" t="s">
        <v>223</v>
      </c>
      <c r="C121" s="23" t="s">
        <v>224</v>
      </c>
      <c r="D121" s="24">
        <v>317183155</v>
      </c>
      <c r="E121" s="25">
        <v>322449063</v>
      </c>
      <c r="F121" s="25">
        <v>199162317</v>
      </c>
      <c r="G121" s="77">
        <f t="shared" si="23"/>
        <v>0.6176551271293351</v>
      </c>
      <c r="H121" s="26">
        <v>13376287</v>
      </c>
      <c r="I121" s="25">
        <v>36028945</v>
      </c>
      <c r="J121" s="27">
        <v>26992350</v>
      </c>
      <c r="K121" s="27">
        <v>76397582</v>
      </c>
      <c r="L121" s="26">
        <v>19544272</v>
      </c>
      <c r="M121" s="25">
        <v>19553283</v>
      </c>
      <c r="N121" s="27">
        <v>18601344</v>
      </c>
      <c r="O121" s="27">
        <v>57698899</v>
      </c>
      <c r="P121" s="26">
        <v>20742155</v>
      </c>
      <c r="Q121" s="25">
        <v>15723862</v>
      </c>
      <c r="R121" s="27">
        <v>28599819</v>
      </c>
      <c r="S121" s="27">
        <v>65065836</v>
      </c>
      <c r="T121" s="26">
        <v>0</v>
      </c>
      <c r="U121" s="25">
        <v>0</v>
      </c>
      <c r="V121" s="27">
        <v>0</v>
      </c>
      <c r="W121" s="27">
        <v>0</v>
      </c>
    </row>
    <row r="122" spans="1:23" ht="12.75">
      <c r="A122" s="21" t="s">
        <v>26</v>
      </c>
      <c r="B122" s="22" t="s">
        <v>225</v>
      </c>
      <c r="C122" s="23" t="s">
        <v>226</v>
      </c>
      <c r="D122" s="24">
        <v>139333079</v>
      </c>
      <c r="E122" s="25">
        <v>125543325</v>
      </c>
      <c r="F122" s="25">
        <v>65607863</v>
      </c>
      <c r="G122" s="77">
        <f t="shared" si="23"/>
        <v>0.5225914081851822</v>
      </c>
      <c r="H122" s="26">
        <v>7628509</v>
      </c>
      <c r="I122" s="25">
        <v>8985131</v>
      </c>
      <c r="J122" s="27">
        <v>14342826</v>
      </c>
      <c r="K122" s="27">
        <v>30956466</v>
      </c>
      <c r="L122" s="26">
        <v>3201744</v>
      </c>
      <c r="M122" s="25">
        <v>3201744</v>
      </c>
      <c r="N122" s="27">
        <v>5928999</v>
      </c>
      <c r="O122" s="27">
        <v>12332487</v>
      </c>
      <c r="P122" s="26">
        <v>5264097</v>
      </c>
      <c r="Q122" s="25">
        <v>6978930</v>
      </c>
      <c r="R122" s="27">
        <v>10075883</v>
      </c>
      <c r="S122" s="27">
        <v>22318910</v>
      </c>
      <c r="T122" s="26">
        <v>0</v>
      </c>
      <c r="U122" s="25">
        <v>0</v>
      </c>
      <c r="V122" s="27">
        <v>0</v>
      </c>
      <c r="W122" s="27">
        <v>0</v>
      </c>
    </row>
    <row r="123" spans="1:23" ht="12.75">
      <c r="A123" s="21" t="s">
        <v>26</v>
      </c>
      <c r="B123" s="22" t="s">
        <v>227</v>
      </c>
      <c r="C123" s="23" t="s">
        <v>228</v>
      </c>
      <c r="D123" s="24">
        <v>60411233</v>
      </c>
      <c r="E123" s="25">
        <v>70136457</v>
      </c>
      <c r="F123" s="25">
        <v>49543709</v>
      </c>
      <c r="G123" s="77">
        <f t="shared" si="23"/>
        <v>0.7063902443774712</v>
      </c>
      <c r="H123" s="26">
        <v>4577187</v>
      </c>
      <c r="I123" s="25">
        <v>5795659</v>
      </c>
      <c r="J123" s="27">
        <v>6804503</v>
      </c>
      <c r="K123" s="27">
        <v>17177349</v>
      </c>
      <c r="L123" s="26">
        <v>6120908</v>
      </c>
      <c r="M123" s="25">
        <v>6181459</v>
      </c>
      <c r="N123" s="27">
        <v>7050164</v>
      </c>
      <c r="O123" s="27">
        <v>19352531</v>
      </c>
      <c r="P123" s="26">
        <v>3077600</v>
      </c>
      <c r="Q123" s="25">
        <v>5488572</v>
      </c>
      <c r="R123" s="27">
        <v>4447657</v>
      </c>
      <c r="S123" s="27">
        <v>13013829</v>
      </c>
      <c r="T123" s="26">
        <v>0</v>
      </c>
      <c r="U123" s="25">
        <v>0</v>
      </c>
      <c r="V123" s="27">
        <v>0</v>
      </c>
      <c r="W123" s="27">
        <v>0</v>
      </c>
    </row>
    <row r="124" spans="1:23" ht="12.75">
      <c r="A124" s="21" t="s">
        <v>26</v>
      </c>
      <c r="B124" s="22" t="s">
        <v>229</v>
      </c>
      <c r="C124" s="23" t="s">
        <v>230</v>
      </c>
      <c r="D124" s="24">
        <v>4033134434</v>
      </c>
      <c r="E124" s="25">
        <v>4236149510</v>
      </c>
      <c r="F124" s="25">
        <v>2890738656</v>
      </c>
      <c r="G124" s="77">
        <f t="shared" si="23"/>
        <v>0.6823976937490103</v>
      </c>
      <c r="H124" s="26">
        <v>315488962</v>
      </c>
      <c r="I124" s="25">
        <v>392202708</v>
      </c>
      <c r="J124" s="27">
        <v>328878647</v>
      </c>
      <c r="K124" s="27">
        <v>1036570317</v>
      </c>
      <c r="L124" s="26">
        <v>355504561</v>
      </c>
      <c r="M124" s="25">
        <v>278272609</v>
      </c>
      <c r="N124" s="27">
        <v>335430046</v>
      </c>
      <c r="O124" s="27">
        <v>969207216</v>
      </c>
      <c r="P124" s="26">
        <v>286938912</v>
      </c>
      <c r="Q124" s="25">
        <v>281918565</v>
      </c>
      <c r="R124" s="27">
        <v>316103646</v>
      </c>
      <c r="S124" s="27">
        <v>884961123</v>
      </c>
      <c r="T124" s="26">
        <v>0</v>
      </c>
      <c r="U124" s="25">
        <v>0</v>
      </c>
      <c r="V124" s="27">
        <v>0</v>
      </c>
      <c r="W124" s="27">
        <v>0</v>
      </c>
    </row>
    <row r="125" spans="1:23" ht="12.75">
      <c r="A125" s="21" t="s">
        <v>26</v>
      </c>
      <c r="B125" s="22" t="s">
        <v>231</v>
      </c>
      <c r="C125" s="23" t="s">
        <v>232</v>
      </c>
      <c r="D125" s="24">
        <v>83628047</v>
      </c>
      <c r="E125" s="25">
        <v>74230521</v>
      </c>
      <c r="F125" s="25">
        <v>51879573</v>
      </c>
      <c r="G125" s="77">
        <f t="shared" si="23"/>
        <v>0.6988981392168863</v>
      </c>
      <c r="H125" s="26">
        <v>3462667</v>
      </c>
      <c r="I125" s="25">
        <v>4720944</v>
      </c>
      <c r="J125" s="27">
        <v>4758888</v>
      </c>
      <c r="K125" s="27">
        <v>12942499</v>
      </c>
      <c r="L125" s="26">
        <v>7055996</v>
      </c>
      <c r="M125" s="25">
        <v>5877372</v>
      </c>
      <c r="N125" s="27">
        <v>7867604</v>
      </c>
      <c r="O125" s="27">
        <v>20800972</v>
      </c>
      <c r="P125" s="26">
        <v>4428282</v>
      </c>
      <c r="Q125" s="25">
        <v>6953528</v>
      </c>
      <c r="R125" s="27">
        <v>6754292</v>
      </c>
      <c r="S125" s="27">
        <v>18136102</v>
      </c>
      <c r="T125" s="26">
        <v>0</v>
      </c>
      <c r="U125" s="25">
        <v>0</v>
      </c>
      <c r="V125" s="27">
        <v>0</v>
      </c>
      <c r="W125" s="27">
        <v>0</v>
      </c>
    </row>
    <row r="126" spans="1:23" ht="12.75">
      <c r="A126" s="21" t="s">
        <v>26</v>
      </c>
      <c r="B126" s="22" t="s">
        <v>233</v>
      </c>
      <c r="C126" s="23" t="s">
        <v>234</v>
      </c>
      <c r="D126" s="24">
        <v>89596684</v>
      </c>
      <c r="E126" s="25">
        <v>96904378</v>
      </c>
      <c r="F126" s="25">
        <v>69705704</v>
      </c>
      <c r="G126" s="77">
        <f t="shared" si="23"/>
        <v>0.7193246109066403</v>
      </c>
      <c r="H126" s="26">
        <v>5758585</v>
      </c>
      <c r="I126" s="25">
        <v>5489264</v>
      </c>
      <c r="J126" s="27">
        <v>5793804</v>
      </c>
      <c r="K126" s="27">
        <v>17041653</v>
      </c>
      <c r="L126" s="26">
        <v>6623879</v>
      </c>
      <c r="M126" s="25">
        <v>9012242</v>
      </c>
      <c r="N126" s="27">
        <v>13132522</v>
      </c>
      <c r="O126" s="27">
        <v>28768643</v>
      </c>
      <c r="P126" s="26">
        <v>6081911</v>
      </c>
      <c r="Q126" s="25">
        <v>11659710</v>
      </c>
      <c r="R126" s="27">
        <v>6153787</v>
      </c>
      <c r="S126" s="27">
        <v>23895408</v>
      </c>
      <c r="T126" s="26">
        <v>0</v>
      </c>
      <c r="U126" s="25">
        <v>0</v>
      </c>
      <c r="V126" s="27">
        <v>0</v>
      </c>
      <c r="W126" s="27">
        <v>0</v>
      </c>
    </row>
    <row r="127" spans="1:23" ht="12.75">
      <c r="A127" s="21" t="s">
        <v>45</v>
      </c>
      <c r="B127" s="22" t="s">
        <v>235</v>
      </c>
      <c r="C127" s="23" t="s">
        <v>236</v>
      </c>
      <c r="D127" s="24">
        <v>576918381</v>
      </c>
      <c r="E127" s="25">
        <v>602169936</v>
      </c>
      <c r="F127" s="25">
        <v>381540756</v>
      </c>
      <c r="G127" s="77">
        <f t="shared" si="23"/>
        <v>0.6336097722421001</v>
      </c>
      <c r="H127" s="26">
        <v>34939441</v>
      </c>
      <c r="I127" s="25">
        <v>34029636</v>
      </c>
      <c r="J127" s="27">
        <v>56081930</v>
      </c>
      <c r="K127" s="27">
        <v>125051007</v>
      </c>
      <c r="L127" s="26">
        <v>54330088</v>
      </c>
      <c r="M127" s="25">
        <v>59649582</v>
      </c>
      <c r="N127" s="27">
        <v>36727893</v>
      </c>
      <c r="O127" s="27">
        <v>150707563</v>
      </c>
      <c r="P127" s="26">
        <v>32674476</v>
      </c>
      <c r="Q127" s="25">
        <v>36552406</v>
      </c>
      <c r="R127" s="27">
        <v>36555304</v>
      </c>
      <c r="S127" s="27">
        <v>105782186</v>
      </c>
      <c r="T127" s="26">
        <v>0</v>
      </c>
      <c r="U127" s="25">
        <v>0</v>
      </c>
      <c r="V127" s="27">
        <v>0</v>
      </c>
      <c r="W127" s="27">
        <v>0</v>
      </c>
    </row>
    <row r="128" spans="1:23" ht="12.75">
      <c r="A128" s="28"/>
      <c r="B128" s="29" t="s">
        <v>237</v>
      </c>
      <c r="C128" s="30"/>
      <c r="D128" s="31">
        <f>SUM(D120:D127)</f>
        <v>5440418013</v>
      </c>
      <c r="E128" s="32">
        <f>SUM(E120:E127)</f>
        <v>5653536190</v>
      </c>
      <c r="F128" s="32">
        <f>SUM(F120:F127)</f>
        <v>3797200960</v>
      </c>
      <c r="G128" s="78">
        <f t="shared" si="23"/>
        <v>0.6716505974997571</v>
      </c>
      <c r="H128" s="33">
        <f aca="true" t="shared" si="26" ref="H128:W128">SUM(H120:H127)</f>
        <v>393752405</v>
      </c>
      <c r="I128" s="32">
        <f t="shared" si="26"/>
        <v>497049941</v>
      </c>
      <c r="J128" s="34">
        <f t="shared" si="26"/>
        <v>453715783</v>
      </c>
      <c r="K128" s="34">
        <f t="shared" si="26"/>
        <v>1344518129</v>
      </c>
      <c r="L128" s="33">
        <f t="shared" si="26"/>
        <v>464047300</v>
      </c>
      <c r="M128" s="32">
        <f t="shared" si="26"/>
        <v>389698633</v>
      </c>
      <c r="N128" s="34">
        <f t="shared" si="26"/>
        <v>437194741</v>
      </c>
      <c r="O128" s="34">
        <f t="shared" si="26"/>
        <v>1290940674</v>
      </c>
      <c r="P128" s="33">
        <f t="shared" si="26"/>
        <v>365933656</v>
      </c>
      <c r="Q128" s="32">
        <f t="shared" si="26"/>
        <v>377067363</v>
      </c>
      <c r="R128" s="34">
        <f t="shared" si="26"/>
        <v>418741138</v>
      </c>
      <c r="S128" s="34">
        <f t="shared" si="26"/>
        <v>1161742157</v>
      </c>
      <c r="T128" s="33">
        <f t="shared" si="26"/>
        <v>0</v>
      </c>
      <c r="U128" s="32">
        <f t="shared" si="26"/>
        <v>0</v>
      </c>
      <c r="V128" s="34">
        <f t="shared" si="26"/>
        <v>0</v>
      </c>
      <c r="W128" s="34">
        <f t="shared" si="26"/>
        <v>0</v>
      </c>
    </row>
    <row r="129" spans="1:23" ht="12.75">
      <c r="A129" s="21" t="s">
        <v>26</v>
      </c>
      <c r="B129" s="22" t="s">
        <v>238</v>
      </c>
      <c r="C129" s="23" t="s">
        <v>239</v>
      </c>
      <c r="D129" s="24">
        <v>692261920</v>
      </c>
      <c r="E129" s="25">
        <v>655582668</v>
      </c>
      <c r="F129" s="25">
        <v>381137602</v>
      </c>
      <c r="G129" s="77">
        <f t="shared" si="23"/>
        <v>0.5813722976581193</v>
      </c>
      <c r="H129" s="26">
        <v>23847816</v>
      </c>
      <c r="I129" s="25">
        <v>21210113</v>
      </c>
      <c r="J129" s="27">
        <v>48977730</v>
      </c>
      <c r="K129" s="27">
        <v>94035659</v>
      </c>
      <c r="L129" s="26">
        <v>43166545</v>
      </c>
      <c r="M129" s="25">
        <v>39376704</v>
      </c>
      <c r="N129" s="27">
        <v>103789436</v>
      </c>
      <c r="O129" s="27">
        <v>186332685</v>
      </c>
      <c r="P129" s="26">
        <v>44706541</v>
      </c>
      <c r="Q129" s="25">
        <v>29194770</v>
      </c>
      <c r="R129" s="27">
        <v>26867947</v>
      </c>
      <c r="S129" s="27">
        <v>100769258</v>
      </c>
      <c r="T129" s="26">
        <v>0</v>
      </c>
      <c r="U129" s="25">
        <v>0</v>
      </c>
      <c r="V129" s="27">
        <v>0</v>
      </c>
      <c r="W129" s="27">
        <v>0</v>
      </c>
    </row>
    <row r="130" spans="1:23" ht="12.75">
      <c r="A130" s="21" t="s">
        <v>26</v>
      </c>
      <c r="B130" s="22" t="s">
        <v>240</v>
      </c>
      <c r="C130" s="23" t="s">
        <v>241</v>
      </c>
      <c r="D130" s="24">
        <v>60287494</v>
      </c>
      <c r="E130" s="25">
        <v>64613915</v>
      </c>
      <c r="F130" s="25">
        <v>28796734</v>
      </c>
      <c r="G130" s="77">
        <f t="shared" si="23"/>
        <v>0.44567387690406934</v>
      </c>
      <c r="H130" s="26">
        <v>2091240</v>
      </c>
      <c r="I130" s="25">
        <v>2686422</v>
      </c>
      <c r="J130" s="27">
        <v>2993157</v>
      </c>
      <c r="K130" s="27">
        <v>7770819</v>
      </c>
      <c r="L130" s="26">
        <v>1650865</v>
      </c>
      <c r="M130" s="25">
        <v>3118846</v>
      </c>
      <c r="N130" s="27">
        <v>4285028</v>
      </c>
      <c r="O130" s="27">
        <v>9054739</v>
      </c>
      <c r="P130" s="26">
        <v>2254778</v>
      </c>
      <c r="Q130" s="25">
        <v>2254778</v>
      </c>
      <c r="R130" s="27">
        <v>7461620</v>
      </c>
      <c r="S130" s="27">
        <v>11971176</v>
      </c>
      <c r="T130" s="26">
        <v>0</v>
      </c>
      <c r="U130" s="25">
        <v>0</v>
      </c>
      <c r="V130" s="27">
        <v>0</v>
      </c>
      <c r="W130" s="27">
        <v>0</v>
      </c>
    </row>
    <row r="131" spans="1:23" ht="12.75">
      <c r="A131" s="21" t="s">
        <v>26</v>
      </c>
      <c r="B131" s="22" t="s">
        <v>242</v>
      </c>
      <c r="C131" s="23" t="s">
        <v>243</v>
      </c>
      <c r="D131" s="24">
        <v>393578519</v>
      </c>
      <c r="E131" s="25">
        <v>400070555</v>
      </c>
      <c r="F131" s="25">
        <v>223129996</v>
      </c>
      <c r="G131" s="77">
        <f t="shared" si="23"/>
        <v>0.5577266139968736</v>
      </c>
      <c r="H131" s="26">
        <v>10916197</v>
      </c>
      <c r="I131" s="25">
        <v>39230628</v>
      </c>
      <c r="J131" s="27">
        <v>27999430</v>
      </c>
      <c r="K131" s="27">
        <v>78146255</v>
      </c>
      <c r="L131" s="26">
        <v>29046754</v>
      </c>
      <c r="M131" s="25">
        <v>25997547</v>
      </c>
      <c r="N131" s="27">
        <v>27974973</v>
      </c>
      <c r="O131" s="27">
        <v>83019274</v>
      </c>
      <c r="P131" s="26">
        <v>14135347</v>
      </c>
      <c r="Q131" s="25">
        <v>35112037</v>
      </c>
      <c r="R131" s="27">
        <v>12717083</v>
      </c>
      <c r="S131" s="27">
        <v>61964467</v>
      </c>
      <c r="T131" s="26">
        <v>0</v>
      </c>
      <c r="U131" s="25">
        <v>0</v>
      </c>
      <c r="V131" s="27">
        <v>0</v>
      </c>
      <c r="W131" s="27">
        <v>0</v>
      </c>
    </row>
    <row r="132" spans="1:23" ht="12.75">
      <c r="A132" s="21" t="s">
        <v>26</v>
      </c>
      <c r="B132" s="22" t="s">
        <v>244</v>
      </c>
      <c r="C132" s="23" t="s">
        <v>245</v>
      </c>
      <c r="D132" s="24">
        <v>133368546</v>
      </c>
      <c r="E132" s="25">
        <v>151509864</v>
      </c>
      <c r="F132" s="25">
        <v>99962648</v>
      </c>
      <c r="G132" s="77">
        <f t="shared" si="23"/>
        <v>0.6597765014164358</v>
      </c>
      <c r="H132" s="26">
        <v>6493685</v>
      </c>
      <c r="I132" s="25">
        <v>8775216</v>
      </c>
      <c r="J132" s="27">
        <v>10569156</v>
      </c>
      <c r="K132" s="27">
        <v>25838057</v>
      </c>
      <c r="L132" s="26">
        <v>7570569</v>
      </c>
      <c r="M132" s="25">
        <v>8191526</v>
      </c>
      <c r="N132" s="27">
        <v>28647165</v>
      </c>
      <c r="O132" s="27">
        <v>44409260</v>
      </c>
      <c r="P132" s="26">
        <v>8671297</v>
      </c>
      <c r="Q132" s="25">
        <v>12557257</v>
      </c>
      <c r="R132" s="27">
        <v>8486777</v>
      </c>
      <c r="S132" s="27">
        <v>29715331</v>
      </c>
      <c r="T132" s="26">
        <v>0</v>
      </c>
      <c r="U132" s="25">
        <v>0</v>
      </c>
      <c r="V132" s="27">
        <v>0</v>
      </c>
      <c r="W132" s="27">
        <v>0</v>
      </c>
    </row>
    <row r="133" spans="1:23" ht="12.75">
      <c r="A133" s="21" t="s">
        <v>26</v>
      </c>
      <c r="B133" s="22" t="s">
        <v>246</v>
      </c>
      <c r="C133" s="23" t="s">
        <v>247</v>
      </c>
      <c r="D133" s="24">
        <v>128010131</v>
      </c>
      <c r="E133" s="25">
        <v>111115637</v>
      </c>
      <c r="F133" s="25">
        <v>79293645</v>
      </c>
      <c r="G133" s="77">
        <f t="shared" si="23"/>
        <v>0.7136137373716357</v>
      </c>
      <c r="H133" s="26">
        <v>7071407</v>
      </c>
      <c r="I133" s="25">
        <v>7446982</v>
      </c>
      <c r="J133" s="27">
        <v>9296324</v>
      </c>
      <c r="K133" s="27">
        <v>23814713</v>
      </c>
      <c r="L133" s="26">
        <v>12225546</v>
      </c>
      <c r="M133" s="25">
        <v>7752523</v>
      </c>
      <c r="N133" s="27">
        <v>10908019</v>
      </c>
      <c r="O133" s="27">
        <v>30886088</v>
      </c>
      <c r="P133" s="26">
        <v>12355171</v>
      </c>
      <c r="Q133" s="25">
        <v>12237673</v>
      </c>
      <c r="R133" s="27">
        <v>0</v>
      </c>
      <c r="S133" s="27">
        <v>24592844</v>
      </c>
      <c r="T133" s="26">
        <v>0</v>
      </c>
      <c r="U133" s="25">
        <v>0</v>
      </c>
      <c r="V133" s="27">
        <v>0</v>
      </c>
      <c r="W133" s="27">
        <v>0</v>
      </c>
    </row>
    <row r="134" spans="1:23" ht="12.75">
      <c r="A134" s="21" t="s">
        <v>45</v>
      </c>
      <c r="B134" s="22" t="s">
        <v>248</v>
      </c>
      <c r="C134" s="23" t="s">
        <v>249</v>
      </c>
      <c r="D134" s="24">
        <v>580552331</v>
      </c>
      <c r="E134" s="25">
        <v>570909955</v>
      </c>
      <c r="F134" s="25">
        <v>402174744</v>
      </c>
      <c r="G134" s="77">
        <f t="shared" si="23"/>
        <v>0.7044451414409125</v>
      </c>
      <c r="H134" s="26">
        <v>16546608</v>
      </c>
      <c r="I134" s="25">
        <v>40943550</v>
      </c>
      <c r="J134" s="27">
        <v>38694564</v>
      </c>
      <c r="K134" s="27">
        <v>96184722</v>
      </c>
      <c r="L134" s="26">
        <v>34558543</v>
      </c>
      <c r="M134" s="25">
        <v>55455351</v>
      </c>
      <c r="N134" s="27">
        <v>33861004</v>
      </c>
      <c r="O134" s="27">
        <v>123874898</v>
      </c>
      <c r="P134" s="26">
        <v>43989124</v>
      </c>
      <c r="Q134" s="25">
        <v>69063000</v>
      </c>
      <c r="R134" s="27">
        <v>69063000</v>
      </c>
      <c r="S134" s="27">
        <v>182115124</v>
      </c>
      <c r="T134" s="26">
        <v>0</v>
      </c>
      <c r="U134" s="25">
        <v>0</v>
      </c>
      <c r="V134" s="27">
        <v>0</v>
      </c>
      <c r="W134" s="27">
        <v>0</v>
      </c>
    </row>
    <row r="135" spans="1:23" ht="12.75">
      <c r="A135" s="28"/>
      <c r="B135" s="29" t="s">
        <v>250</v>
      </c>
      <c r="C135" s="30"/>
      <c r="D135" s="31">
        <f>SUM(D129:D134)</f>
        <v>1988058941</v>
      </c>
      <c r="E135" s="32">
        <f>SUM(E129:E134)</f>
        <v>1953802594</v>
      </c>
      <c r="F135" s="32">
        <f>SUM(F129:F134)</f>
        <v>1214495369</v>
      </c>
      <c r="G135" s="78">
        <f t="shared" si="23"/>
        <v>0.6216059763302781</v>
      </c>
      <c r="H135" s="33">
        <f aca="true" t="shared" si="27" ref="H135:W135">SUM(H129:H134)</f>
        <v>66966953</v>
      </c>
      <c r="I135" s="32">
        <f t="shared" si="27"/>
        <v>120292911</v>
      </c>
      <c r="J135" s="34">
        <f t="shared" si="27"/>
        <v>138530361</v>
      </c>
      <c r="K135" s="34">
        <f t="shared" si="27"/>
        <v>325790225</v>
      </c>
      <c r="L135" s="33">
        <f t="shared" si="27"/>
        <v>128218822</v>
      </c>
      <c r="M135" s="32">
        <f t="shared" si="27"/>
        <v>139892497</v>
      </c>
      <c r="N135" s="34">
        <f t="shared" si="27"/>
        <v>209465625</v>
      </c>
      <c r="O135" s="34">
        <f t="shared" si="27"/>
        <v>477576944</v>
      </c>
      <c r="P135" s="33">
        <f t="shared" si="27"/>
        <v>126112258</v>
      </c>
      <c r="Q135" s="32">
        <f t="shared" si="27"/>
        <v>160419515</v>
      </c>
      <c r="R135" s="34">
        <f t="shared" si="27"/>
        <v>124596427</v>
      </c>
      <c r="S135" s="34">
        <f t="shared" si="27"/>
        <v>411128200</v>
      </c>
      <c r="T135" s="33">
        <f t="shared" si="27"/>
        <v>0</v>
      </c>
      <c r="U135" s="32">
        <f t="shared" si="27"/>
        <v>0</v>
      </c>
      <c r="V135" s="34">
        <f t="shared" si="27"/>
        <v>0</v>
      </c>
      <c r="W135" s="34">
        <f t="shared" si="27"/>
        <v>0</v>
      </c>
    </row>
    <row r="136" spans="1:23" ht="12.75">
      <c r="A136" s="21" t="s">
        <v>26</v>
      </c>
      <c r="B136" s="22" t="s">
        <v>251</v>
      </c>
      <c r="C136" s="23" t="s">
        <v>252</v>
      </c>
      <c r="D136" s="24">
        <v>258211165</v>
      </c>
      <c r="E136" s="25">
        <v>259553970</v>
      </c>
      <c r="F136" s="25">
        <v>164373788</v>
      </c>
      <c r="G136" s="77">
        <f t="shared" si="23"/>
        <v>0.6332932915647562</v>
      </c>
      <c r="H136" s="26">
        <v>11704856</v>
      </c>
      <c r="I136" s="25">
        <v>21713695</v>
      </c>
      <c r="J136" s="27">
        <v>22022179</v>
      </c>
      <c r="K136" s="27">
        <v>55440730</v>
      </c>
      <c r="L136" s="26">
        <v>18592896</v>
      </c>
      <c r="M136" s="25">
        <v>17853023</v>
      </c>
      <c r="N136" s="27">
        <v>16151306</v>
      </c>
      <c r="O136" s="27">
        <v>52597225</v>
      </c>
      <c r="P136" s="26">
        <v>19903739</v>
      </c>
      <c r="Q136" s="25">
        <v>19359454</v>
      </c>
      <c r="R136" s="27">
        <v>17072640</v>
      </c>
      <c r="S136" s="27">
        <v>56335833</v>
      </c>
      <c r="T136" s="26">
        <v>0</v>
      </c>
      <c r="U136" s="25">
        <v>0</v>
      </c>
      <c r="V136" s="27">
        <v>0</v>
      </c>
      <c r="W136" s="27">
        <v>0</v>
      </c>
    </row>
    <row r="137" spans="1:23" ht="12.75">
      <c r="A137" s="21" t="s">
        <v>26</v>
      </c>
      <c r="B137" s="22" t="s">
        <v>253</v>
      </c>
      <c r="C137" s="23" t="s">
        <v>254</v>
      </c>
      <c r="D137" s="24">
        <v>127240442</v>
      </c>
      <c r="E137" s="25">
        <v>132827559</v>
      </c>
      <c r="F137" s="25">
        <v>86003038</v>
      </c>
      <c r="G137" s="77">
        <f t="shared" si="23"/>
        <v>0.6474788714591977</v>
      </c>
      <c r="H137" s="26">
        <v>6942713</v>
      </c>
      <c r="I137" s="25">
        <v>5844201</v>
      </c>
      <c r="J137" s="27">
        <v>11794874</v>
      </c>
      <c r="K137" s="27">
        <v>24581788</v>
      </c>
      <c r="L137" s="26">
        <v>7241640</v>
      </c>
      <c r="M137" s="25">
        <v>10979738</v>
      </c>
      <c r="N137" s="27">
        <v>11254695</v>
      </c>
      <c r="O137" s="27">
        <v>29476073</v>
      </c>
      <c r="P137" s="26">
        <v>6104123</v>
      </c>
      <c r="Q137" s="25">
        <v>10681892</v>
      </c>
      <c r="R137" s="27">
        <v>15159162</v>
      </c>
      <c r="S137" s="27">
        <v>31945177</v>
      </c>
      <c r="T137" s="26">
        <v>0</v>
      </c>
      <c r="U137" s="25">
        <v>0</v>
      </c>
      <c r="V137" s="27">
        <v>0</v>
      </c>
      <c r="W137" s="27">
        <v>0</v>
      </c>
    </row>
    <row r="138" spans="1:23" ht="12.75">
      <c r="A138" s="21" t="s">
        <v>26</v>
      </c>
      <c r="B138" s="22" t="s">
        <v>255</v>
      </c>
      <c r="C138" s="23" t="s">
        <v>256</v>
      </c>
      <c r="D138" s="24">
        <v>216101711</v>
      </c>
      <c r="E138" s="25">
        <v>216101711</v>
      </c>
      <c r="F138" s="25">
        <v>62760158</v>
      </c>
      <c r="G138" s="77">
        <f t="shared" si="23"/>
        <v>0.2904195330503422</v>
      </c>
      <c r="H138" s="26">
        <v>4608736</v>
      </c>
      <c r="I138" s="25">
        <v>8161306</v>
      </c>
      <c r="J138" s="27">
        <v>6739598</v>
      </c>
      <c r="K138" s="27">
        <v>19509640</v>
      </c>
      <c r="L138" s="26">
        <v>9034171</v>
      </c>
      <c r="M138" s="25">
        <v>6428394</v>
      </c>
      <c r="N138" s="27">
        <v>9301194</v>
      </c>
      <c r="O138" s="27">
        <v>24763759</v>
      </c>
      <c r="P138" s="26">
        <v>5725393</v>
      </c>
      <c r="Q138" s="25">
        <v>6380683</v>
      </c>
      <c r="R138" s="27">
        <v>6380683</v>
      </c>
      <c r="S138" s="27">
        <v>18486759</v>
      </c>
      <c r="T138" s="26">
        <v>0</v>
      </c>
      <c r="U138" s="25">
        <v>0</v>
      </c>
      <c r="V138" s="27">
        <v>0</v>
      </c>
      <c r="W138" s="27">
        <v>0</v>
      </c>
    </row>
    <row r="139" spans="1:23" ht="12.75">
      <c r="A139" s="21" t="s">
        <v>26</v>
      </c>
      <c r="B139" s="22" t="s">
        <v>257</v>
      </c>
      <c r="C139" s="23" t="s">
        <v>258</v>
      </c>
      <c r="D139" s="24">
        <v>207773000</v>
      </c>
      <c r="E139" s="25">
        <v>337805473</v>
      </c>
      <c r="F139" s="25">
        <v>151846210</v>
      </c>
      <c r="G139" s="77">
        <f t="shared" si="23"/>
        <v>0.4495078444155344</v>
      </c>
      <c r="H139" s="26">
        <v>13022743</v>
      </c>
      <c r="I139" s="25">
        <v>14087070</v>
      </c>
      <c r="J139" s="27">
        <v>9120359</v>
      </c>
      <c r="K139" s="27">
        <v>36230172</v>
      </c>
      <c r="L139" s="26">
        <v>13411694</v>
      </c>
      <c r="M139" s="25">
        <v>16079287</v>
      </c>
      <c r="N139" s="27">
        <v>15400241</v>
      </c>
      <c r="O139" s="27">
        <v>44891222</v>
      </c>
      <c r="P139" s="26">
        <v>15721090</v>
      </c>
      <c r="Q139" s="25">
        <v>32888182</v>
      </c>
      <c r="R139" s="27">
        <v>22115544</v>
      </c>
      <c r="S139" s="27">
        <v>70724816</v>
      </c>
      <c r="T139" s="26">
        <v>0</v>
      </c>
      <c r="U139" s="25">
        <v>0</v>
      </c>
      <c r="V139" s="27">
        <v>0</v>
      </c>
      <c r="W139" s="27">
        <v>0</v>
      </c>
    </row>
    <row r="140" spans="1:23" ht="12.75">
      <c r="A140" s="21" t="s">
        <v>45</v>
      </c>
      <c r="B140" s="22" t="s">
        <v>259</v>
      </c>
      <c r="C140" s="23" t="s">
        <v>260</v>
      </c>
      <c r="D140" s="24">
        <v>405027316</v>
      </c>
      <c r="E140" s="25">
        <v>440752081</v>
      </c>
      <c r="F140" s="25">
        <v>302834448</v>
      </c>
      <c r="G140" s="77">
        <f t="shared" si="23"/>
        <v>0.687085690696943</v>
      </c>
      <c r="H140" s="26">
        <v>12799989</v>
      </c>
      <c r="I140" s="25">
        <v>30417878</v>
      </c>
      <c r="J140" s="27">
        <v>19577451</v>
      </c>
      <c r="K140" s="27">
        <v>62795318</v>
      </c>
      <c r="L140" s="26">
        <v>33462498</v>
      </c>
      <c r="M140" s="25">
        <v>24953831</v>
      </c>
      <c r="N140" s="27">
        <v>91609736</v>
      </c>
      <c r="O140" s="27">
        <v>150026065</v>
      </c>
      <c r="P140" s="26">
        <v>30881652</v>
      </c>
      <c r="Q140" s="25">
        <v>30258109</v>
      </c>
      <c r="R140" s="27">
        <v>28873304</v>
      </c>
      <c r="S140" s="27">
        <v>90013065</v>
      </c>
      <c r="T140" s="26">
        <v>0</v>
      </c>
      <c r="U140" s="25">
        <v>0</v>
      </c>
      <c r="V140" s="27">
        <v>0</v>
      </c>
      <c r="W140" s="27">
        <v>0</v>
      </c>
    </row>
    <row r="141" spans="1:23" ht="12.75">
      <c r="A141" s="28"/>
      <c r="B141" s="29" t="s">
        <v>261</v>
      </c>
      <c r="C141" s="30"/>
      <c r="D141" s="31">
        <f>SUM(D136:D140)</f>
        <v>1214353634</v>
      </c>
      <c r="E141" s="32">
        <f>SUM(E136:E140)</f>
        <v>1387040794</v>
      </c>
      <c r="F141" s="32">
        <f>SUM(F136:F140)</f>
        <v>767817642</v>
      </c>
      <c r="G141" s="78">
        <f t="shared" si="23"/>
        <v>0.5535652918943637</v>
      </c>
      <c r="H141" s="33">
        <f aca="true" t="shared" si="28" ref="H141:W141">SUM(H136:H140)</f>
        <v>49079037</v>
      </c>
      <c r="I141" s="32">
        <f t="shared" si="28"/>
        <v>80224150</v>
      </c>
      <c r="J141" s="34">
        <f t="shared" si="28"/>
        <v>69254461</v>
      </c>
      <c r="K141" s="34">
        <f t="shared" si="28"/>
        <v>198557648</v>
      </c>
      <c r="L141" s="33">
        <f t="shared" si="28"/>
        <v>81742899</v>
      </c>
      <c r="M141" s="32">
        <f t="shared" si="28"/>
        <v>76294273</v>
      </c>
      <c r="N141" s="34">
        <f t="shared" si="28"/>
        <v>143717172</v>
      </c>
      <c r="O141" s="34">
        <f t="shared" si="28"/>
        <v>301754344</v>
      </c>
      <c r="P141" s="33">
        <f t="shared" si="28"/>
        <v>78335997</v>
      </c>
      <c r="Q141" s="32">
        <f t="shared" si="28"/>
        <v>99568320</v>
      </c>
      <c r="R141" s="34">
        <f t="shared" si="28"/>
        <v>89601333</v>
      </c>
      <c r="S141" s="34">
        <f t="shared" si="28"/>
        <v>267505650</v>
      </c>
      <c r="T141" s="33">
        <f t="shared" si="28"/>
        <v>0</v>
      </c>
      <c r="U141" s="32">
        <f t="shared" si="28"/>
        <v>0</v>
      </c>
      <c r="V141" s="34">
        <f t="shared" si="28"/>
        <v>0</v>
      </c>
      <c r="W141" s="34">
        <f t="shared" si="28"/>
        <v>0</v>
      </c>
    </row>
    <row r="142" spans="1:23" ht="12.75">
      <c r="A142" s="21" t="s">
        <v>26</v>
      </c>
      <c r="B142" s="22" t="s">
        <v>262</v>
      </c>
      <c r="C142" s="23" t="s">
        <v>263</v>
      </c>
      <c r="D142" s="24">
        <v>1834687750</v>
      </c>
      <c r="E142" s="25">
        <v>1894525000</v>
      </c>
      <c r="F142" s="25">
        <v>1357771912</v>
      </c>
      <c r="G142" s="77">
        <f aca="true" t="shared" si="29" ref="G142:G173">IF($E142=0,0,$F142/$E142)</f>
        <v>0.7166819714704213</v>
      </c>
      <c r="H142" s="26">
        <v>128002567</v>
      </c>
      <c r="I142" s="25">
        <v>130327049</v>
      </c>
      <c r="J142" s="27">
        <v>210893399</v>
      </c>
      <c r="K142" s="27">
        <v>469223015</v>
      </c>
      <c r="L142" s="26">
        <v>249992756</v>
      </c>
      <c r="M142" s="25">
        <v>35632000</v>
      </c>
      <c r="N142" s="27">
        <v>162795956</v>
      </c>
      <c r="O142" s="27">
        <v>448420712</v>
      </c>
      <c r="P142" s="26">
        <v>130297597</v>
      </c>
      <c r="Q142" s="25">
        <v>146243215</v>
      </c>
      <c r="R142" s="27">
        <v>163587373</v>
      </c>
      <c r="S142" s="27">
        <v>440128185</v>
      </c>
      <c r="T142" s="26">
        <v>0</v>
      </c>
      <c r="U142" s="25">
        <v>0</v>
      </c>
      <c r="V142" s="27">
        <v>0</v>
      </c>
      <c r="W142" s="27">
        <v>0</v>
      </c>
    </row>
    <row r="143" spans="1:23" ht="12.75">
      <c r="A143" s="21" t="s">
        <v>26</v>
      </c>
      <c r="B143" s="22" t="s">
        <v>264</v>
      </c>
      <c r="C143" s="23" t="s">
        <v>265</v>
      </c>
      <c r="D143" s="24">
        <v>68666255</v>
      </c>
      <c r="E143" s="25">
        <v>68666255</v>
      </c>
      <c r="F143" s="25">
        <v>49377879</v>
      </c>
      <c r="G143" s="77">
        <f t="shared" si="29"/>
        <v>0.7190996363497616</v>
      </c>
      <c r="H143" s="26">
        <v>4618714</v>
      </c>
      <c r="I143" s="25">
        <v>5355458</v>
      </c>
      <c r="J143" s="27">
        <v>4382880</v>
      </c>
      <c r="K143" s="27">
        <v>14357052</v>
      </c>
      <c r="L143" s="26">
        <v>5314824</v>
      </c>
      <c r="M143" s="25">
        <v>5074570</v>
      </c>
      <c r="N143" s="27">
        <v>10530936</v>
      </c>
      <c r="O143" s="27">
        <v>20920330</v>
      </c>
      <c r="P143" s="26">
        <v>5287960</v>
      </c>
      <c r="Q143" s="25">
        <v>3948766</v>
      </c>
      <c r="R143" s="27">
        <v>4863771</v>
      </c>
      <c r="S143" s="27">
        <v>14100497</v>
      </c>
      <c r="T143" s="26">
        <v>0</v>
      </c>
      <c r="U143" s="25">
        <v>0</v>
      </c>
      <c r="V143" s="27">
        <v>0</v>
      </c>
      <c r="W143" s="27">
        <v>0</v>
      </c>
    </row>
    <row r="144" spans="1:23" ht="12.75">
      <c r="A144" s="21" t="s">
        <v>26</v>
      </c>
      <c r="B144" s="22" t="s">
        <v>266</v>
      </c>
      <c r="C144" s="23" t="s">
        <v>267</v>
      </c>
      <c r="D144" s="24">
        <v>85953947</v>
      </c>
      <c r="E144" s="25">
        <v>86514000</v>
      </c>
      <c r="F144" s="25">
        <v>51659081</v>
      </c>
      <c r="G144" s="77">
        <f t="shared" si="29"/>
        <v>0.5971181658459902</v>
      </c>
      <c r="H144" s="26">
        <v>3791195</v>
      </c>
      <c r="I144" s="25">
        <v>4358264</v>
      </c>
      <c r="J144" s="27">
        <v>6884931</v>
      </c>
      <c r="K144" s="27">
        <v>15034390</v>
      </c>
      <c r="L144" s="26">
        <v>5305825</v>
      </c>
      <c r="M144" s="25">
        <v>8639125</v>
      </c>
      <c r="N144" s="27">
        <v>7485754</v>
      </c>
      <c r="O144" s="27">
        <v>21430704</v>
      </c>
      <c r="P144" s="26">
        <v>4472438</v>
      </c>
      <c r="Q144" s="25">
        <v>5975668</v>
      </c>
      <c r="R144" s="27">
        <v>4745881</v>
      </c>
      <c r="S144" s="27">
        <v>15193987</v>
      </c>
      <c r="T144" s="26">
        <v>0</v>
      </c>
      <c r="U144" s="25">
        <v>0</v>
      </c>
      <c r="V144" s="27">
        <v>0</v>
      </c>
      <c r="W144" s="27">
        <v>0</v>
      </c>
    </row>
    <row r="145" spans="1:23" ht="12.75">
      <c r="A145" s="21" t="s">
        <v>45</v>
      </c>
      <c r="B145" s="22" t="s">
        <v>268</v>
      </c>
      <c r="C145" s="23" t="s">
        <v>269</v>
      </c>
      <c r="D145" s="24">
        <v>161651754</v>
      </c>
      <c r="E145" s="25">
        <v>180985251</v>
      </c>
      <c r="F145" s="25">
        <v>139345525</v>
      </c>
      <c r="G145" s="77">
        <f t="shared" si="29"/>
        <v>0.7699275174638401</v>
      </c>
      <c r="H145" s="26">
        <v>10483381</v>
      </c>
      <c r="I145" s="25">
        <v>13424828</v>
      </c>
      <c r="J145" s="27">
        <v>12651961</v>
      </c>
      <c r="K145" s="27">
        <v>36560170</v>
      </c>
      <c r="L145" s="26">
        <v>12204425</v>
      </c>
      <c r="M145" s="25">
        <v>25076047</v>
      </c>
      <c r="N145" s="27">
        <v>13086861</v>
      </c>
      <c r="O145" s="27">
        <v>50367333</v>
      </c>
      <c r="P145" s="26">
        <v>33140270</v>
      </c>
      <c r="Q145" s="25">
        <v>17646947</v>
      </c>
      <c r="R145" s="27">
        <v>1630805</v>
      </c>
      <c r="S145" s="27">
        <v>52418022</v>
      </c>
      <c r="T145" s="26">
        <v>0</v>
      </c>
      <c r="U145" s="25">
        <v>0</v>
      </c>
      <c r="V145" s="27">
        <v>0</v>
      </c>
      <c r="W145" s="27">
        <v>0</v>
      </c>
    </row>
    <row r="146" spans="1:23" ht="12.75">
      <c r="A146" s="28"/>
      <c r="B146" s="29" t="s">
        <v>270</v>
      </c>
      <c r="C146" s="30"/>
      <c r="D146" s="31">
        <f>SUM(D142:D145)</f>
        <v>2150959706</v>
      </c>
      <c r="E146" s="32">
        <f>SUM(E142:E145)</f>
        <v>2230690506</v>
      </c>
      <c r="F146" s="32">
        <f>SUM(F142:F145)</f>
        <v>1598154397</v>
      </c>
      <c r="G146" s="78">
        <f t="shared" si="29"/>
        <v>0.7164393234746659</v>
      </c>
      <c r="H146" s="33">
        <f aca="true" t="shared" si="30" ref="H146:W146">SUM(H142:H145)</f>
        <v>146895857</v>
      </c>
      <c r="I146" s="32">
        <f t="shared" si="30"/>
        <v>153465599</v>
      </c>
      <c r="J146" s="34">
        <f t="shared" si="30"/>
        <v>234813171</v>
      </c>
      <c r="K146" s="34">
        <f t="shared" si="30"/>
        <v>535174627</v>
      </c>
      <c r="L146" s="33">
        <f t="shared" si="30"/>
        <v>272817830</v>
      </c>
      <c r="M146" s="32">
        <f t="shared" si="30"/>
        <v>74421742</v>
      </c>
      <c r="N146" s="34">
        <f t="shared" si="30"/>
        <v>193899507</v>
      </c>
      <c r="O146" s="34">
        <f t="shared" si="30"/>
        <v>541139079</v>
      </c>
      <c r="P146" s="33">
        <f t="shared" si="30"/>
        <v>173198265</v>
      </c>
      <c r="Q146" s="32">
        <f t="shared" si="30"/>
        <v>173814596</v>
      </c>
      <c r="R146" s="34">
        <f t="shared" si="30"/>
        <v>174827830</v>
      </c>
      <c r="S146" s="34">
        <f t="shared" si="30"/>
        <v>521840691</v>
      </c>
      <c r="T146" s="33">
        <f t="shared" si="30"/>
        <v>0</v>
      </c>
      <c r="U146" s="32">
        <f t="shared" si="30"/>
        <v>0</v>
      </c>
      <c r="V146" s="34">
        <f t="shared" si="30"/>
        <v>0</v>
      </c>
      <c r="W146" s="34">
        <f t="shared" si="30"/>
        <v>0</v>
      </c>
    </row>
    <row r="147" spans="1:23" ht="12.75">
      <c r="A147" s="21" t="s">
        <v>26</v>
      </c>
      <c r="B147" s="22" t="s">
        <v>271</v>
      </c>
      <c r="C147" s="23" t="s">
        <v>272</v>
      </c>
      <c r="D147" s="24">
        <v>107576658</v>
      </c>
      <c r="E147" s="25">
        <v>107576658</v>
      </c>
      <c r="F147" s="25">
        <v>73676583</v>
      </c>
      <c r="G147" s="77">
        <f t="shared" si="29"/>
        <v>0.6848751798926492</v>
      </c>
      <c r="H147" s="26">
        <v>7692075</v>
      </c>
      <c r="I147" s="25">
        <v>6882071</v>
      </c>
      <c r="J147" s="27">
        <v>8949926</v>
      </c>
      <c r="K147" s="27">
        <v>23524072</v>
      </c>
      <c r="L147" s="26">
        <v>5520208</v>
      </c>
      <c r="M147" s="25">
        <v>16276180</v>
      </c>
      <c r="N147" s="27">
        <v>5717526</v>
      </c>
      <c r="O147" s="27">
        <v>27513914</v>
      </c>
      <c r="P147" s="26">
        <v>7622055</v>
      </c>
      <c r="Q147" s="25">
        <v>7098709</v>
      </c>
      <c r="R147" s="27">
        <v>7917833</v>
      </c>
      <c r="S147" s="27">
        <v>22638597</v>
      </c>
      <c r="T147" s="26">
        <v>0</v>
      </c>
      <c r="U147" s="25">
        <v>0</v>
      </c>
      <c r="V147" s="27">
        <v>0</v>
      </c>
      <c r="W147" s="27">
        <v>0</v>
      </c>
    </row>
    <row r="148" spans="1:23" ht="12.75">
      <c r="A148" s="21" t="s">
        <v>26</v>
      </c>
      <c r="B148" s="22" t="s">
        <v>273</v>
      </c>
      <c r="C148" s="23" t="s">
        <v>274</v>
      </c>
      <c r="D148" s="24">
        <v>185931379</v>
      </c>
      <c r="E148" s="25">
        <v>185931379</v>
      </c>
      <c r="F148" s="25">
        <v>116357711</v>
      </c>
      <c r="G148" s="77">
        <f t="shared" si="29"/>
        <v>0.6258099715379404</v>
      </c>
      <c r="H148" s="26">
        <v>9065340</v>
      </c>
      <c r="I148" s="25">
        <v>10578397</v>
      </c>
      <c r="J148" s="27">
        <v>13062561</v>
      </c>
      <c r="K148" s="27">
        <v>32706298</v>
      </c>
      <c r="L148" s="26">
        <v>12826145</v>
      </c>
      <c r="M148" s="25">
        <v>11958655</v>
      </c>
      <c r="N148" s="27">
        <v>11958655</v>
      </c>
      <c r="O148" s="27">
        <v>36743455</v>
      </c>
      <c r="P148" s="26">
        <v>14324143</v>
      </c>
      <c r="Q148" s="25">
        <v>20690938</v>
      </c>
      <c r="R148" s="27">
        <v>11892877</v>
      </c>
      <c r="S148" s="27">
        <v>46907958</v>
      </c>
      <c r="T148" s="26">
        <v>0</v>
      </c>
      <c r="U148" s="25">
        <v>0</v>
      </c>
      <c r="V148" s="27">
        <v>0</v>
      </c>
      <c r="W148" s="27">
        <v>0</v>
      </c>
    </row>
    <row r="149" spans="1:23" ht="12.75">
      <c r="A149" s="21" t="s">
        <v>26</v>
      </c>
      <c r="B149" s="22" t="s">
        <v>275</v>
      </c>
      <c r="C149" s="23" t="s">
        <v>276</v>
      </c>
      <c r="D149" s="24">
        <v>489545095</v>
      </c>
      <c r="E149" s="25">
        <v>489545095</v>
      </c>
      <c r="F149" s="25">
        <v>392854583</v>
      </c>
      <c r="G149" s="77">
        <f t="shared" si="29"/>
        <v>0.8024890597668025</v>
      </c>
      <c r="H149" s="26">
        <v>26791172</v>
      </c>
      <c r="I149" s="25">
        <v>42820440</v>
      </c>
      <c r="J149" s="27">
        <v>43659560</v>
      </c>
      <c r="K149" s="27">
        <v>113271172</v>
      </c>
      <c r="L149" s="26">
        <v>37509665</v>
      </c>
      <c r="M149" s="25">
        <v>39939474</v>
      </c>
      <c r="N149" s="27">
        <v>36527497</v>
      </c>
      <c r="O149" s="27">
        <v>113976636</v>
      </c>
      <c r="P149" s="26">
        <v>49198098</v>
      </c>
      <c r="Q149" s="25">
        <v>44853798</v>
      </c>
      <c r="R149" s="27">
        <v>71554879</v>
      </c>
      <c r="S149" s="27">
        <v>165606775</v>
      </c>
      <c r="T149" s="26">
        <v>0</v>
      </c>
      <c r="U149" s="25">
        <v>0</v>
      </c>
      <c r="V149" s="27">
        <v>0</v>
      </c>
      <c r="W149" s="27">
        <v>0</v>
      </c>
    </row>
    <row r="150" spans="1:23" ht="12.75">
      <c r="A150" s="21" t="s">
        <v>26</v>
      </c>
      <c r="B150" s="22" t="s">
        <v>277</v>
      </c>
      <c r="C150" s="23" t="s">
        <v>278</v>
      </c>
      <c r="D150" s="24">
        <v>142766548</v>
      </c>
      <c r="E150" s="25">
        <v>145578006</v>
      </c>
      <c r="F150" s="25">
        <v>96331168</v>
      </c>
      <c r="G150" s="77">
        <f t="shared" si="29"/>
        <v>0.6617151219944584</v>
      </c>
      <c r="H150" s="26">
        <v>9188365</v>
      </c>
      <c r="I150" s="25">
        <v>9764305</v>
      </c>
      <c r="J150" s="27">
        <v>10422330</v>
      </c>
      <c r="K150" s="27">
        <v>29375000</v>
      </c>
      <c r="L150" s="26">
        <v>10610000</v>
      </c>
      <c r="M150" s="25">
        <v>13260000</v>
      </c>
      <c r="N150" s="27">
        <v>9967760</v>
      </c>
      <c r="O150" s="27">
        <v>33837760</v>
      </c>
      <c r="P150" s="26">
        <v>11264443</v>
      </c>
      <c r="Q150" s="25">
        <v>11785938</v>
      </c>
      <c r="R150" s="27">
        <v>10068027</v>
      </c>
      <c r="S150" s="27">
        <v>33118408</v>
      </c>
      <c r="T150" s="26">
        <v>0</v>
      </c>
      <c r="U150" s="25">
        <v>0</v>
      </c>
      <c r="V150" s="27">
        <v>0</v>
      </c>
      <c r="W150" s="27">
        <v>0</v>
      </c>
    </row>
    <row r="151" spans="1:23" ht="12.75">
      <c r="A151" s="21" t="s">
        <v>26</v>
      </c>
      <c r="B151" s="22" t="s">
        <v>279</v>
      </c>
      <c r="C151" s="23" t="s">
        <v>280</v>
      </c>
      <c r="D151" s="24">
        <v>445463051</v>
      </c>
      <c r="E151" s="25">
        <v>445463051</v>
      </c>
      <c r="F151" s="25">
        <v>221372285</v>
      </c>
      <c r="G151" s="77">
        <f t="shared" si="29"/>
        <v>0.4969487020372426</v>
      </c>
      <c r="H151" s="26">
        <v>17549176</v>
      </c>
      <c r="I151" s="25">
        <v>28150181</v>
      </c>
      <c r="J151" s="27">
        <v>28551334</v>
      </c>
      <c r="K151" s="27">
        <v>74250691</v>
      </c>
      <c r="L151" s="26">
        <v>38375310</v>
      </c>
      <c r="M151" s="25">
        <v>29753172</v>
      </c>
      <c r="N151" s="27">
        <v>0</v>
      </c>
      <c r="O151" s="27">
        <v>68128482</v>
      </c>
      <c r="P151" s="26">
        <v>21713143</v>
      </c>
      <c r="Q151" s="25">
        <v>28408416</v>
      </c>
      <c r="R151" s="27">
        <v>28871553</v>
      </c>
      <c r="S151" s="27">
        <v>78993112</v>
      </c>
      <c r="T151" s="26">
        <v>0</v>
      </c>
      <c r="U151" s="25">
        <v>0</v>
      </c>
      <c r="V151" s="27">
        <v>0</v>
      </c>
      <c r="W151" s="27">
        <v>0</v>
      </c>
    </row>
    <row r="152" spans="1:23" ht="12.75">
      <c r="A152" s="21" t="s">
        <v>45</v>
      </c>
      <c r="B152" s="22" t="s">
        <v>281</v>
      </c>
      <c r="C152" s="23" t="s">
        <v>282</v>
      </c>
      <c r="D152" s="24">
        <v>458996190</v>
      </c>
      <c r="E152" s="25">
        <v>457365594</v>
      </c>
      <c r="F152" s="25">
        <v>377394017</v>
      </c>
      <c r="G152" s="77">
        <f t="shared" si="29"/>
        <v>0.8251473699615455</v>
      </c>
      <c r="H152" s="26">
        <v>24024627</v>
      </c>
      <c r="I152" s="25">
        <v>21945371</v>
      </c>
      <c r="J152" s="27">
        <v>59271794</v>
      </c>
      <c r="K152" s="27">
        <v>105241792</v>
      </c>
      <c r="L152" s="26">
        <v>34163822</v>
      </c>
      <c r="M152" s="25">
        <v>45758949</v>
      </c>
      <c r="N152" s="27">
        <v>78385219</v>
      </c>
      <c r="O152" s="27">
        <v>158307990</v>
      </c>
      <c r="P152" s="26">
        <v>40432926</v>
      </c>
      <c r="Q152" s="25">
        <v>35649571</v>
      </c>
      <c r="R152" s="27">
        <v>37761738</v>
      </c>
      <c r="S152" s="27">
        <v>113844235</v>
      </c>
      <c r="T152" s="26">
        <v>0</v>
      </c>
      <c r="U152" s="25">
        <v>0</v>
      </c>
      <c r="V152" s="27">
        <v>0</v>
      </c>
      <c r="W152" s="27">
        <v>0</v>
      </c>
    </row>
    <row r="153" spans="1:23" ht="12.75">
      <c r="A153" s="28"/>
      <c r="B153" s="29" t="s">
        <v>283</v>
      </c>
      <c r="C153" s="30"/>
      <c r="D153" s="31">
        <f>SUM(D147:D152)</f>
        <v>1830278921</v>
      </c>
      <c r="E153" s="32">
        <f>SUM(E147:E152)</f>
        <v>1831459783</v>
      </c>
      <c r="F153" s="32">
        <f>SUM(F147:F152)</f>
        <v>1277986347</v>
      </c>
      <c r="G153" s="78">
        <f t="shared" si="29"/>
        <v>0.6977965658118959</v>
      </c>
      <c r="H153" s="33">
        <f aca="true" t="shared" si="31" ref="H153:W153">SUM(H147:H152)</f>
        <v>94310755</v>
      </c>
      <c r="I153" s="32">
        <f t="shared" si="31"/>
        <v>120140765</v>
      </c>
      <c r="J153" s="34">
        <f t="shared" si="31"/>
        <v>163917505</v>
      </c>
      <c r="K153" s="34">
        <f t="shared" si="31"/>
        <v>378369025</v>
      </c>
      <c r="L153" s="33">
        <f t="shared" si="31"/>
        <v>139005150</v>
      </c>
      <c r="M153" s="32">
        <f t="shared" si="31"/>
        <v>156946430</v>
      </c>
      <c r="N153" s="34">
        <f t="shared" si="31"/>
        <v>142556657</v>
      </c>
      <c r="O153" s="34">
        <f t="shared" si="31"/>
        <v>438508237</v>
      </c>
      <c r="P153" s="33">
        <f t="shared" si="31"/>
        <v>144554808</v>
      </c>
      <c r="Q153" s="32">
        <f t="shared" si="31"/>
        <v>148487370</v>
      </c>
      <c r="R153" s="34">
        <f t="shared" si="31"/>
        <v>168066907</v>
      </c>
      <c r="S153" s="34">
        <f t="shared" si="31"/>
        <v>461109085</v>
      </c>
      <c r="T153" s="33">
        <f t="shared" si="31"/>
        <v>0</v>
      </c>
      <c r="U153" s="32">
        <f t="shared" si="31"/>
        <v>0</v>
      </c>
      <c r="V153" s="34">
        <f t="shared" si="31"/>
        <v>0</v>
      </c>
      <c r="W153" s="34">
        <f t="shared" si="31"/>
        <v>0</v>
      </c>
    </row>
    <row r="154" spans="1:23" ht="12.75">
      <c r="A154" s="21" t="s">
        <v>26</v>
      </c>
      <c r="B154" s="22" t="s">
        <v>284</v>
      </c>
      <c r="C154" s="23" t="s">
        <v>285</v>
      </c>
      <c r="D154" s="24">
        <v>150124369</v>
      </c>
      <c r="E154" s="25">
        <v>186549904</v>
      </c>
      <c r="F154" s="25">
        <v>100322346</v>
      </c>
      <c r="G154" s="77">
        <f t="shared" si="29"/>
        <v>0.5377775268112708</v>
      </c>
      <c r="H154" s="26">
        <v>7275567</v>
      </c>
      <c r="I154" s="25">
        <v>9297874</v>
      </c>
      <c r="J154" s="27">
        <v>11379340</v>
      </c>
      <c r="K154" s="27">
        <v>27952781</v>
      </c>
      <c r="L154" s="26">
        <v>12421266</v>
      </c>
      <c r="M154" s="25">
        <v>12720191</v>
      </c>
      <c r="N154" s="27">
        <v>17085230</v>
      </c>
      <c r="O154" s="27">
        <v>42226687</v>
      </c>
      <c r="P154" s="26">
        <v>10447621</v>
      </c>
      <c r="Q154" s="25">
        <v>10940116</v>
      </c>
      <c r="R154" s="27">
        <v>8755141</v>
      </c>
      <c r="S154" s="27">
        <v>30142878</v>
      </c>
      <c r="T154" s="26">
        <v>0</v>
      </c>
      <c r="U154" s="25">
        <v>0</v>
      </c>
      <c r="V154" s="27">
        <v>0</v>
      </c>
      <c r="W154" s="27">
        <v>0</v>
      </c>
    </row>
    <row r="155" spans="1:23" ht="12.75">
      <c r="A155" s="21" t="s">
        <v>26</v>
      </c>
      <c r="B155" s="22" t="s">
        <v>286</v>
      </c>
      <c r="C155" s="23" t="s">
        <v>287</v>
      </c>
      <c r="D155" s="24">
        <v>167108001</v>
      </c>
      <c r="E155" s="25">
        <v>167108001</v>
      </c>
      <c r="F155" s="25">
        <v>49614064</v>
      </c>
      <c r="G155" s="77">
        <f t="shared" si="29"/>
        <v>0.2968981957961426</v>
      </c>
      <c r="H155" s="26">
        <v>6298341</v>
      </c>
      <c r="I155" s="25">
        <v>8569901</v>
      </c>
      <c r="J155" s="27">
        <v>9599162</v>
      </c>
      <c r="K155" s="27">
        <v>24467404</v>
      </c>
      <c r="L155" s="26">
        <v>8197399</v>
      </c>
      <c r="M155" s="25">
        <v>8070545</v>
      </c>
      <c r="N155" s="27">
        <v>8878716</v>
      </c>
      <c r="O155" s="27">
        <v>25146660</v>
      </c>
      <c r="P155" s="26">
        <v>0</v>
      </c>
      <c r="Q155" s="25">
        <v>0</v>
      </c>
      <c r="R155" s="27">
        <v>0</v>
      </c>
      <c r="S155" s="27">
        <v>0</v>
      </c>
      <c r="T155" s="26">
        <v>0</v>
      </c>
      <c r="U155" s="25">
        <v>0</v>
      </c>
      <c r="V155" s="27">
        <v>0</v>
      </c>
      <c r="W155" s="27">
        <v>0</v>
      </c>
    </row>
    <row r="156" spans="1:23" ht="12.75">
      <c r="A156" s="21" t="s">
        <v>26</v>
      </c>
      <c r="B156" s="22" t="s">
        <v>288</v>
      </c>
      <c r="C156" s="23" t="s">
        <v>289</v>
      </c>
      <c r="D156" s="24">
        <v>70030679</v>
      </c>
      <c r="E156" s="25">
        <v>62374000</v>
      </c>
      <c r="F156" s="25">
        <v>45854210</v>
      </c>
      <c r="G156" s="77">
        <f t="shared" si="29"/>
        <v>0.7351494212332061</v>
      </c>
      <c r="H156" s="26">
        <v>7370065</v>
      </c>
      <c r="I156" s="25">
        <v>5220945</v>
      </c>
      <c r="J156" s="27">
        <v>4051611</v>
      </c>
      <c r="K156" s="27">
        <v>16642621</v>
      </c>
      <c r="L156" s="26">
        <v>4135953</v>
      </c>
      <c r="M156" s="25">
        <v>5255831</v>
      </c>
      <c r="N156" s="27">
        <v>5442286</v>
      </c>
      <c r="O156" s="27">
        <v>14834070</v>
      </c>
      <c r="P156" s="26">
        <v>4462980</v>
      </c>
      <c r="Q156" s="25">
        <v>5774840</v>
      </c>
      <c r="R156" s="27">
        <v>4139699</v>
      </c>
      <c r="S156" s="27">
        <v>14377519</v>
      </c>
      <c r="T156" s="26">
        <v>0</v>
      </c>
      <c r="U156" s="25">
        <v>0</v>
      </c>
      <c r="V156" s="27">
        <v>0</v>
      </c>
      <c r="W156" s="27">
        <v>0</v>
      </c>
    </row>
    <row r="157" spans="1:23" ht="12.75">
      <c r="A157" s="21" t="s">
        <v>26</v>
      </c>
      <c r="B157" s="22" t="s">
        <v>290</v>
      </c>
      <c r="C157" s="23" t="s">
        <v>291</v>
      </c>
      <c r="D157" s="24">
        <v>65555276</v>
      </c>
      <c r="E157" s="25">
        <v>65555276</v>
      </c>
      <c r="F157" s="25">
        <v>40035486</v>
      </c>
      <c r="G157" s="77">
        <f t="shared" si="29"/>
        <v>0.6107134077202269</v>
      </c>
      <c r="H157" s="26">
        <v>4316151</v>
      </c>
      <c r="I157" s="25">
        <v>4485476</v>
      </c>
      <c r="J157" s="27">
        <v>6301893</v>
      </c>
      <c r="K157" s="27">
        <v>15103520</v>
      </c>
      <c r="L157" s="26">
        <v>3263437</v>
      </c>
      <c r="M157" s="25">
        <v>4892251</v>
      </c>
      <c r="N157" s="27">
        <v>8287988</v>
      </c>
      <c r="O157" s="27">
        <v>16443676</v>
      </c>
      <c r="P157" s="26">
        <v>4230040</v>
      </c>
      <c r="Q157" s="25">
        <v>4258250</v>
      </c>
      <c r="R157" s="27">
        <v>0</v>
      </c>
      <c r="S157" s="27">
        <v>8488290</v>
      </c>
      <c r="T157" s="26">
        <v>0</v>
      </c>
      <c r="U157" s="25">
        <v>0</v>
      </c>
      <c r="V157" s="27">
        <v>0</v>
      </c>
      <c r="W157" s="27">
        <v>0</v>
      </c>
    </row>
    <row r="158" spans="1:23" ht="12.75">
      <c r="A158" s="21" t="s">
        <v>26</v>
      </c>
      <c r="B158" s="22" t="s">
        <v>292</v>
      </c>
      <c r="C158" s="23" t="s">
        <v>293</v>
      </c>
      <c r="D158" s="24">
        <v>135256722</v>
      </c>
      <c r="E158" s="25">
        <v>148185166</v>
      </c>
      <c r="F158" s="25">
        <v>101476803</v>
      </c>
      <c r="G158" s="77">
        <f t="shared" si="29"/>
        <v>0.6847973096038507</v>
      </c>
      <c r="H158" s="26">
        <v>6068004</v>
      </c>
      <c r="I158" s="25">
        <v>8148302</v>
      </c>
      <c r="J158" s="27">
        <v>12678506</v>
      </c>
      <c r="K158" s="27">
        <v>26894812</v>
      </c>
      <c r="L158" s="26">
        <v>7999403</v>
      </c>
      <c r="M158" s="25">
        <v>15631961</v>
      </c>
      <c r="N158" s="27">
        <v>11049757</v>
      </c>
      <c r="O158" s="27">
        <v>34681121</v>
      </c>
      <c r="P158" s="26">
        <v>21551979</v>
      </c>
      <c r="Q158" s="25">
        <v>10043900</v>
      </c>
      <c r="R158" s="27">
        <v>8304991</v>
      </c>
      <c r="S158" s="27">
        <v>39900870</v>
      </c>
      <c r="T158" s="26">
        <v>0</v>
      </c>
      <c r="U158" s="25">
        <v>0</v>
      </c>
      <c r="V158" s="27">
        <v>0</v>
      </c>
      <c r="W158" s="27">
        <v>0</v>
      </c>
    </row>
    <row r="159" spans="1:23" ht="12.75">
      <c r="A159" s="21" t="s">
        <v>45</v>
      </c>
      <c r="B159" s="22" t="s">
        <v>294</v>
      </c>
      <c r="C159" s="23" t="s">
        <v>295</v>
      </c>
      <c r="D159" s="24">
        <v>366824000</v>
      </c>
      <c r="E159" s="25">
        <v>406469057</v>
      </c>
      <c r="F159" s="25">
        <v>183080879</v>
      </c>
      <c r="G159" s="77">
        <f t="shared" si="29"/>
        <v>0.45041775221772906</v>
      </c>
      <c r="H159" s="26">
        <v>22461608</v>
      </c>
      <c r="I159" s="25">
        <v>12642968</v>
      </c>
      <c r="J159" s="27">
        <v>17357286</v>
      </c>
      <c r="K159" s="27">
        <v>52461862</v>
      </c>
      <c r="L159" s="26">
        <v>16172313</v>
      </c>
      <c r="M159" s="25">
        <v>17213742</v>
      </c>
      <c r="N159" s="27">
        <v>24481283</v>
      </c>
      <c r="O159" s="27">
        <v>57867338</v>
      </c>
      <c r="P159" s="26">
        <v>12792639</v>
      </c>
      <c r="Q159" s="25">
        <v>41646263</v>
      </c>
      <c r="R159" s="27">
        <v>18312777</v>
      </c>
      <c r="S159" s="27">
        <v>72751679</v>
      </c>
      <c r="T159" s="26">
        <v>0</v>
      </c>
      <c r="U159" s="25">
        <v>0</v>
      </c>
      <c r="V159" s="27">
        <v>0</v>
      </c>
      <c r="W159" s="27">
        <v>0</v>
      </c>
    </row>
    <row r="160" spans="1:23" ht="12.75">
      <c r="A160" s="28"/>
      <c r="B160" s="29" t="s">
        <v>296</v>
      </c>
      <c r="C160" s="30"/>
      <c r="D160" s="31">
        <f>SUM(D154:D159)</f>
        <v>954899047</v>
      </c>
      <c r="E160" s="32">
        <f>SUM(E154:E159)</f>
        <v>1036241404</v>
      </c>
      <c r="F160" s="32">
        <f>SUM(F154:F159)</f>
        <v>520383788</v>
      </c>
      <c r="G160" s="78">
        <f t="shared" si="29"/>
        <v>0.5021839370548834</v>
      </c>
      <c r="H160" s="33">
        <f aca="true" t="shared" si="32" ref="H160:W160">SUM(H154:H159)</f>
        <v>53789736</v>
      </c>
      <c r="I160" s="32">
        <f t="shared" si="32"/>
        <v>48365466</v>
      </c>
      <c r="J160" s="34">
        <f t="shared" si="32"/>
        <v>61367798</v>
      </c>
      <c r="K160" s="34">
        <f t="shared" si="32"/>
        <v>163523000</v>
      </c>
      <c r="L160" s="33">
        <f t="shared" si="32"/>
        <v>52189771</v>
      </c>
      <c r="M160" s="32">
        <f t="shared" si="32"/>
        <v>63784521</v>
      </c>
      <c r="N160" s="34">
        <f t="shared" si="32"/>
        <v>75225260</v>
      </c>
      <c r="O160" s="34">
        <f t="shared" si="32"/>
        <v>191199552</v>
      </c>
      <c r="P160" s="33">
        <f t="shared" si="32"/>
        <v>53485259</v>
      </c>
      <c r="Q160" s="32">
        <f t="shared" si="32"/>
        <v>72663369</v>
      </c>
      <c r="R160" s="34">
        <f t="shared" si="32"/>
        <v>39512608</v>
      </c>
      <c r="S160" s="34">
        <f t="shared" si="32"/>
        <v>165661236</v>
      </c>
      <c r="T160" s="33">
        <f t="shared" si="32"/>
        <v>0</v>
      </c>
      <c r="U160" s="32">
        <f t="shared" si="32"/>
        <v>0</v>
      </c>
      <c r="V160" s="34">
        <f t="shared" si="32"/>
        <v>0</v>
      </c>
      <c r="W160" s="34">
        <f t="shared" si="32"/>
        <v>0</v>
      </c>
    </row>
    <row r="161" spans="1:23" ht="12.75">
      <c r="A161" s="21" t="s">
        <v>26</v>
      </c>
      <c r="B161" s="22" t="s">
        <v>297</v>
      </c>
      <c r="C161" s="23" t="s">
        <v>298</v>
      </c>
      <c r="D161" s="24">
        <v>101743000</v>
      </c>
      <c r="E161" s="25">
        <v>148000000</v>
      </c>
      <c r="F161" s="25">
        <v>142757880</v>
      </c>
      <c r="G161" s="77">
        <f t="shared" si="29"/>
        <v>0.9645802702702703</v>
      </c>
      <c r="H161" s="26">
        <v>28530216</v>
      </c>
      <c r="I161" s="25">
        <v>13148951</v>
      </c>
      <c r="J161" s="27">
        <v>14249745</v>
      </c>
      <c r="K161" s="27">
        <v>55928912</v>
      </c>
      <c r="L161" s="26">
        <v>15012649</v>
      </c>
      <c r="M161" s="25">
        <v>17551115</v>
      </c>
      <c r="N161" s="27">
        <v>17698242</v>
      </c>
      <c r="O161" s="27">
        <v>50262006</v>
      </c>
      <c r="P161" s="26">
        <v>8223445</v>
      </c>
      <c r="Q161" s="25">
        <v>7733881</v>
      </c>
      <c r="R161" s="27">
        <v>20609636</v>
      </c>
      <c r="S161" s="27">
        <v>36566962</v>
      </c>
      <c r="T161" s="26">
        <v>0</v>
      </c>
      <c r="U161" s="25">
        <v>0</v>
      </c>
      <c r="V161" s="27">
        <v>0</v>
      </c>
      <c r="W161" s="27">
        <v>0</v>
      </c>
    </row>
    <row r="162" spans="1:23" ht="12.75">
      <c r="A162" s="21" t="s">
        <v>26</v>
      </c>
      <c r="B162" s="22" t="s">
        <v>299</v>
      </c>
      <c r="C162" s="23" t="s">
        <v>300</v>
      </c>
      <c r="D162" s="24">
        <v>2519363600</v>
      </c>
      <c r="E162" s="25">
        <v>2474870700</v>
      </c>
      <c r="F162" s="25">
        <v>1869935819</v>
      </c>
      <c r="G162" s="77">
        <f t="shared" si="29"/>
        <v>0.7555690965996729</v>
      </c>
      <c r="H162" s="26">
        <v>188000334</v>
      </c>
      <c r="I162" s="25">
        <v>205424229</v>
      </c>
      <c r="J162" s="27">
        <v>200051525</v>
      </c>
      <c r="K162" s="27">
        <v>593476088</v>
      </c>
      <c r="L162" s="26">
        <v>170234254</v>
      </c>
      <c r="M162" s="25">
        <v>208607826</v>
      </c>
      <c r="N162" s="27">
        <v>149338561</v>
      </c>
      <c r="O162" s="27">
        <v>528180641</v>
      </c>
      <c r="P162" s="26">
        <v>296500738</v>
      </c>
      <c r="Q162" s="25">
        <v>205866919</v>
      </c>
      <c r="R162" s="27">
        <v>245911433</v>
      </c>
      <c r="S162" s="27">
        <v>748279090</v>
      </c>
      <c r="T162" s="26">
        <v>0</v>
      </c>
      <c r="U162" s="25">
        <v>0</v>
      </c>
      <c r="V162" s="27">
        <v>0</v>
      </c>
      <c r="W162" s="27">
        <v>0</v>
      </c>
    </row>
    <row r="163" spans="1:23" ht="12.75">
      <c r="A163" s="21" t="s">
        <v>26</v>
      </c>
      <c r="B163" s="22" t="s">
        <v>301</v>
      </c>
      <c r="C163" s="23" t="s">
        <v>302</v>
      </c>
      <c r="D163" s="24">
        <v>67175439</v>
      </c>
      <c r="E163" s="25">
        <v>67175439</v>
      </c>
      <c r="F163" s="25">
        <v>58092087</v>
      </c>
      <c r="G163" s="77">
        <f t="shared" si="29"/>
        <v>0.8647816503290734</v>
      </c>
      <c r="H163" s="26">
        <v>3078954</v>
      </c>
      <c r="I163" s="25">
        <v>3152819</v>
      </c>
      <c r="J163" s="27">
        <v>9538431</v>
      </c>
      <c r="K163" s="27">
        <v>15770204</v>
      </c>
      <c r="L163" s="26">
        <v>5883136</v>
      </c>
      <c r="M163" s="25">
        <v>5883136</v>
      </c>
      <c r="N163" s="27">
        <v>9153449</v>
      </c>
      <c r="O163" s="27">
        <v>20919721</v>
      </c>
      <c r="P163" s="26">
        <v>9153449</v>
      </c>
      <c r="Q163" s="25">
        <v>6189847</v>
      </c>
      <c r="R163" s="27">
        <v>6058866</v>
      </c>
      <c r="S163" s="27">
        <v>21402162</v>
      </c>
      <c r="T163" s="26">
        <v>0</v>
      </c>
      <c r="U163" s="25">
        <v>0</v>
      </c>
      <c r="V163" s="27">
        <v>0</v>
      </c>
      <c r="W163" s="27">
        <v>0</v>
      </c>
    </row>
    <row r="164" spans="1:23" ht="12.75">
      <c r="A164" s="21" t="s">
        <v>26</v>
      </c>
      <c r="B164" s="22" t="s">
        <v>303</v>
      </c>
      <c r="C164" s="23" t="s">
        <v>304</v>
      </c>
      <c r="D164" s="24">
        <v>317056630</v>
      </c>
      <c r="E164" s="25">
        <v>317056630</v>
      </c>
      <c r="F164" s="25">
        <v>218055067</v>
      </c>
      <c r="G164" s="77">
        <f t="shared" si="29"/>
        <v>0.687748012082258</v>
      </c>
      <c r="H164" s="26">
        <v>15619477</v>
      </c>
      <c r="I164" s="25">
        <v>22910255</v>
      </c>
      <c r="J164" s="27">
        <v>28856126</v>
      </c>
      <c r="K164" s="27">
        <v>67385858</v>
      </c>
      <c r="L164" s="26">
        <v>23877860</v>
      </c>
      <c r="M164" s="25">
        <v>24004858</v>
      </c>
      <c r="N164" s="27">
        <v>23745505</v>
      </c>
      <c r="O164" s="27">
        <v>71628223</v>
      </c>
      <c r="P164" s="26">
        <v>24385493</v>
      </c>
      <c r="Q164" s="25">
        <v>21481576</v>
      </c>
      <c r="R164" s="27">
        <v>33173917</v>
      </c>
      <c r="S164" s="27">
        <v>79040986</v>
      </c>
      <c r="T164" s="26">
        <v>0</v>
      </c>
      <c r="U164" s="25">
        <v>0</v>
      </c>
      <c r="V164" s="27">
        <v>0</v>
      </c>
      <c r="W164" s="27">
        <v>0</v>
      </c>
    </row>
    <row r="165" spans="1:23" ht="12.75">
      <c r="A165" s="21" t="s">
        <v>26</v>
      </c>
      <c r="B165" s="22" t="s">
        <v>305</v>
      </c>
      <c r="C165" s="23" t="s">
        <v>306</v>
      </c>
      <c r="D165" s="24">
        <v>105091359</v>
      </c>
      <c r="E165" s="25">
        <v>105091359</v>
      </c>
      <c r="F165" s="25">
        <v>54706802</v>
      </c>
      <c r="G165" s="77">
        <f t="shared" si="29"/>
        <v>0.5205642264079962</v>
      </c>
      <c r="H165" s="26">
        <v>5575194</v>
      </c>
      <c r="I165" s="25">
        <v>6526518</v>
      </c>
      <c r="J165" s="27">
        <v>6765848</v>
      </c>
      <c r="K165" s="27">
        <v>18867560</v>
      </c>
      <c r="L165" s="26">
        <v>5244238</v>
      </c>
      <c r="M165" s="25">
        <v>6212877</v>
      </c>
      <c r="N165" s="27">
        <v>8104305</v>
      </c>
      <c r="O165" s="27">
        <v>19561420</v>
      </c>
      <c r="P165" s="26">
        <v>9622440</v>
      </c>
      <c r="Q165" s="25">
        <v>6655382</v>
      </c>
      <c r="R165" s="27">
        <v>0</v>
      </c>
      <c r="S165" s="27">
        <v>16277822</v>
      </c>
      <c r="T165" s="26">
        <v>0</v>
      </c>
      <c r="U165" s="25">
        <v>0</v>
      </c>
      <c r="V165" s="27">
        <v>0</v>
      </c>
      <c r="W165" s="27">
        <v>0</v>
      </c>
    </row>
    <row r="166" spans="1:23" ht="12.75">
      <c r="A166" s="21" t="s">
        <v>26</v>
      </c>
      <c r="B166" s="22" t="s">
        <v>307</v>
      </c>
      <c r="C166" s="23" t="s">
        <v>308</v>
      </c>
      <c r="D166" s="24">
        <v>122904402</v>
      </c>
      <c r="E166" s="25">
        <v>124629525</v>
      </c>
      <c r="F166" s="25">
        <v>119206455</v>
      </c>
      <c r="G166" s="77">
        <f t="shared" si="29"/>
        <v>0.9564864746134594</v>
      </c>
      <c r="H166" s="26">
        <v>5264338</v>
      </c>
      <c r="I166" s="25">
        <v>14902218</v>
      </c>
      <c r="J166" s="27">
        <v>27985007</v>
      </c>
      <c r="K166" s="27">
        <v>48151563</v>
      </c>
      <c r="L166" s="26">
        <v>11927341</v>
      </c>
      <c r="M166" s="25">
        <v>7803005</v>
      </c>
      <c r="N166" s="27">
        <v>22131011</v>
      </c>
      <c r="O166" s="27">
        <v>41861357</v>
      </c>
      <c r="P166" s="26">
        <v>3572521</v>
      </c>
      <c r="Q166" s="25">
        <v>13806598</v>
      </c>
      <c r="R166" s="27">
        <v>11814416</v>
      </c>
      <c r="S166" s="27">
        <v>29193535</v>
      </c>
      <c r="T166" s="26">
        <v>0</v>
      </c>
      <c r="U166" s="25">
        <v>0</v>
      </c>
      <c r="V166" s="27">
        <v>0</v>
      </c>
      <c r="W166" s="27">
        <v>0</v>
      </c>
    </row>
    <row r="167" spans="1:23" ht="12.75">
      <c r="A167" s="21" t="s">
        <v>45</v>
      </c>
      <c r="B167" s="22" t="s">
        <v>309</v>
      </c>
      <c r="C167" s="23" t="s">
        <v>310</v>
      </c>
      <c r="D167" s="24">
        <v>644058764</v>
      </c>
      <c r="E167" s="25">
        <v>644058764</v>
      </c>
      <c r="F167" s="25">
        <v>509238156</v>
      </c>
      <c r="G167" s="77">
        <f t="shared" si="29"/>
        <v>0.7906703308209311</v>
      </c>
      <c r="H167" s="26">
        <v>42015540</v>
      </c>
      <c r="I167" s="25">
        <v>54489738</v>
      </c>
      <c r="J167" s="27">
        <v>55315459</v>
      </c>
      <c r="K167" s="27">
        <v>151820737</v>
      </c>
      <c r="L167" s="26">
        <v>61182499</v>
      </c>
      <c r="M167" s="25">
        <v>52606039</v>
      </c>
      <c r="N167" s="27">
        <v>87873465</v>
      </c>
      <c r="O167" s="27">
        <v>201662003</v>
      </c>
      <c r="P167" s="26">
        <v>35734829</v>
      </c>
      <c r="Q167" s="25">
        <v>53777607</v>
      </c>
      <c r="R167" s="27">
        <v>66242980</v>
      </c>
      <c r="S167" s="27">
        <v>155755416</v>
      </c>
      <c r="T167" s="26">
        <v>0</v>
      </c>
      <c r="U167" s="25">
        <v>0</v>
      </c>
      <c r="V167" s="27">
        <v>0</v>
      </c>
      <c r="W167" s="27">
        <v>0</v>
      </c>
    </row>
    <row r="168" spans="1:23" ht="12.75">
      <c r="A168" s="28"/>
      <c r="B168" s="29" t="s">
        <v>311</v>
      </c>
      <c r="C168" s="30"/>
      <c r="D168" s="31">
        <f>SUM(D161:D167)</f>
        <v>3877393194</v>
      </c>
      <c r="E168" s="32">
        <f>SUM(E161:E167)</f>
        <v>3880882417</v>
      </c>
      <c r="F168" s="32">
        <f>SUM(F161:F167)</f>
        <v>2971992266</v>
      </c>
      <c r="G168" s="78">
        <f t="shared" si="29"/>
        <v>0.7658032237671889</v>
      </c>
      <c r="H168" s="33">
        <f aca="true" t="shared" si="33" ref="H168:W168">SUM(H161:H167)</f>
        <v>288084053</v>
      </c>
      <c r="I168" s="32">
        <f t="shared" si="33"/>
        <v>320554728</v>
      </c>
      <c r="J168" s="34">
        <f t="shared" si="33"/>
        <v>342762141</v>
      </c>
      <c r="K168" s="34">
        <f t="shared" si="33"/>
        <v>951400922</v>
      </c>
      <c r="L168" s="33">
        <f t="shared" si="33"/>
        <v>293361977</v>
      </c>
      <c r="M168" s="32">
        <f t="shared" si="33"/>
        <v>322668856</v>
      </c>
      <c r="N168" s="34">
        <f t="shared" si="33"/>
        <v>318044538</v>
      </c>
      <c r="O168" s="34">
        <f t="shared" si="33"/>
        <v>934075371</v>
      </c>
      <c r="P168" s="33">
        <f t="shared" si="33"/>
        <v>387192915</v>
      </c>
      <c r="Q168" s="32">
        <f t="shared" si="33"/>
        <v>315511810</v>
      </c>
      <c r="R168" s="34">
        <f t="shared" si="33"/>
        <v>383811248</v>
      </c>
      <c r="S168" s="34">
        <f t="shared" si="33"/>
        <v>1086515973</v>
      </c>
      <c r="T168" s="33">
        <f t="shared" si="33"/>
        <v>0</v>
      </c>
      <c r="U168" s="32">
        <f t="shared" si="33"/>
        <v>0</v>
      </c>
      <c r="V168" s="34">
        <f t="shared" si="33"/>
        <v>0</v>
      </c>
      <c r="W168" s="34">
        <f t="shared" si="33"/>
        <v>0</v>
      </c>
    </row>
    <row r="169" spans="1:23" ht="12.75">
      <c r="A169" s="21" t="s">
        <v>26</v>
      </c>
      <c r="B169" s="22" t="s">
        <v>312</v>
      </c>
      <c r="C169" s="23" t="s">
        <v>313</v>
      </c>
      <c r="D169" s="24">
        <v>202737948</v>
      </c>
      <c r="E169" s="25">
        <v>200387948</v>
      </c>
      <c r="F169" s="25">
        <v>163810288</v>
      </c>
      <c r="G169" s="77">
        <f t="shared" si="29"/>
        <v>0.8174657689493382</v>
      </c>
      <c r="H169" s="26">
        <v>15628604</v>
      </c>
      <c r="I169" s="25">
        <v>15033425</v>
      </c>
      <c r="J169" s="27">
        <v>16805168</v>
      </c>
      <c r="K169" s="27">
        <v>47467197</v>
      </c>
      <c r="L169" s="26">
        <v>17363516</v>
      </c>
      <c r="M169" s="25">
        <v>21345966</v>
      </c>
      <c r="N169" s="27">
        <v>21607558</v>
      </c>
      <c r="O169" s="27">
        <v>60317040</v>
      </c>
      <c r="P169" s="26">
        <v>20458785</v>
      </c>
      <c r="Q169" s="25">
        <v>15131039</v>
      </c>
      <c r="R169" s="27">
        <v>20436227</v>
      </c>
      <c r="S169" s="27">
        <v>56026051</v>
      </c>
      <c r="T169" s="26">
        <v>0</v>
      </c>
      <c r="U169" s="25">
        <v>0</v>
      </c>
      <c r="V169" s="27">
        <v>0</v>
      </c>
      <c r="W169" s="27">
        <v>0</v>
      </c>
    </row>
    <row r="170" spans="1:23" ht="12.75">
      <c r="A170" s="21" t="s">
        <v>26</v>
      </c>
      <c r="B170" s="22" t="s">
        <v>314</v>
      </c>
      <c r="C170" s="23" t="s">
        <v>315</v>
      </c>
      <c r="D170" s="24">
        <v>1263176917</v>
      </c>
      <c r="E170" s="25">
        <v>1273058925</v>
      </c>
      <c r="F170" s="25">
        <v>830542766</v>
      </c>
      <c r="G170" s="77">
        <f t="shared" si="29"/>
        <v>0.6523993113673038</v>
      </c>
      <c r="H170" s="26">
        <v>86882762</v>
      </c>
      <c r="I170" s="25">
        <v>94252529</v>
      </c>
      <c r="J170" s="27">
        <v>92578944</v>
      </c>
      <c r="K170" s="27">
        <v>273714235</v>
      </c>
      <c r="L170" s="26">
        <v>87044885</v>
      </c>
      <c r="M170" s="25">
        <v>77723574</v>
      </c>
      <c r="N170" s="27">
        <v>126006425</v>
      </c>
      <c r="O170" s="27">
        <v>290774884</v>
      </c>
      <c r="P170" s="26">
        <v>87213065</v>
      </c>
      <c r="Q170" s="25">
        <v>78396834</v>
      </c>
      <c r="R170" s="27">
        <v>100443748</v>
      </c>
      <c r="S170" s="27">
        <v>266053647</v>
      </c>
      <c r="T170" s="26">
        <v>0</v>
      </c>
      <c r="U170" s="25">
        <v>0</v>
      </c>
      <c r="V170" s="27">
        <v>0</v>
      </c>
      <c r="W170" s="27">
        <v>0</v>
      </c>
    </row>
    <row r="171" spans="1:23" ht="12.75">
      <c r="A171" s="21" t="s">
        <v>26</v>
      </c>
      <c r="B171" s="22" t="s">
        <v>316</v>
      </c>
      <c r="C171" s="23" t="s">
        <v>317</v>
      </c>
      <c r="D171" s="24">
        <v>115992372</v>
      </c>
      <c r="E171" s="25">
        <v>111951042</v>
      </c>
      <c r="F171" s="25">
        <v>67017448</v>
      </c>
      <c r="G171" s="77">
        <f t="shared" si="29"/>
        <v>0.5986317483315609</v>
      </c>
      <c r="H171" s="26">
        <v>6202853</v>
      </c>
      <c r="I171" s="25">
        <v>5417091</v>
      </c>
      <c r="J171" s="27">
        <v>6983361</v>
      </c>
      <c r="K171" s="27">
        <v>18603305</v>
      </c>
      <c r="L171" s="26">
        <v>5983176</v>
      </c>
      <c r="M171" s="25">
        <v>8538316</v>
      </c>
      <c r="N171" s="27">
        <v>14185423</v>
      </c>
      <c r="O171" s="27">
        <v>28706915</v>
      </c>
      <c r="P171" s="26">
        <v>5728797</v>
      </c>
      <c r="Q171" s="25">
        <v>5774711</v>
      </c>
      <c r="R171" s="27">
        <v>8203720</v>
      </c>
      <c r="S171" s="27">
        <v>19707228</v>
      </c>
      <c r="T171" s="26">
        <v>0</v>
      </c>
      <c r="U171" s="25">
        <v>0</v>
      </c>
      <c r="V171" s="27">
        <v>0</v>
      </c>
      <c r="W171" s="27">
        <v>0</v>
      </c>
    </row>
    <row r="172" spans="1:23" ht="12.75">
      <c r="A172" s="21" t="s">
        <v>26</v>
      </c>
      <c r="B172" s="22" t="s">
        <v>318</v>
      </c>
      <c r="C172" s="23" t="s">
        <v>319</v>
      </c>
      <c r="D172" s="24">
        <v>99403483</v>
      </c>
      <c r="E172" s="25">
        <v>93546144</v>
      </c>
      <c r="F172" s="25">
        <v>65408397</v>
      </c>
      <c r="G172" s="77">
        <f t="shared" si="29"/>
        <v>0.699209974918902</v>
      </c>
      <c r="H172" s="26">
        <v>4837199</v>
      </c>
      <c r="I172" s="25">
        <v>13921497</v>
      </c>
      <c r="J172" s="27">
        <v>5958239</v>
      </c>
      <c r="K172" s="27">
        <v>24716935</v>
      </c>
      <c r="L172" s="26">
        <v>7516402</v>
      </c>
      <c r="M172" s="25">
        <v>7816792</v>
      </c>
      <c r="N172" s="27">
        <v>8700179</v>
      </c>
      <c r="O172" s="27">
        <v>24033373</v>
      </c>
      <c r="P172" s="26">
        <v>5189790</v>
      </c>
      <c r="Q172" s="25">
        <v>4785345</v>
      </c>
      <c r="R172" s="27">
        <v>6682954</v>
      </c>
      <c r="S172" s="27">
        <v>16658089</v>
      </c>
      <c r="T172" s="26">
        <v>0</v>
      </c>
      <c r="U172" s="25">
        <v>0</v>
      </c>
      <c r="V172" s="27">
        <v>0</v>
      </c>
      <c r="W172" s="27">
        <v>0</v>
      </c>
    </row>
    <row r="173" spans="1:23" ht="12.75">
      <c r="A173" s="21" t="s">
        <v>45</v>
      </c>
      <c r="B173" s="22" t="s">
        <v>320</v>
      </c>
      <c r="C173" s="23" t="s">
        <v>321</v>
      </c>
      <c r="D173" s="24">
        <v>590998030</v>
      </c>
      <c r="E173" s="25">
        <v>663399000</v>
      </c>
      <c r="F173" s="25">
        <v>453756701</v>
      </c>
      <c r="G173" s="77">
        <f t="shared" si="29"/>
        <v>0.6839876168037636</v>
      </c>
      <c r="H173" s="26">
        <v>40970485</v>
      </c>
      <c r="I173" s="25">
        <v>53593148</v>
      </c>
      <c r="J173" s="27">
        <v>50727382</v>
      </c>
      <c r="K173" s="27">
        <v>145291015</v>
      </c>
      <c r="L173" s="26">
        <v>58720354</v>
      </c>
      <c r="M173" s="25">
        <v>37952687</v>
      </c>
      <c r="N173" s="27">
        <v>82654951</v>
      </c>
      <c r="O173" s="27">
        <v>179327992</v>
      </c>
      <c r="P173" s="26">
        <v>63441744</v>
      </c>
      <c r="Q173" s="25">
        <v>55606780</v>
      </c>
      <c r="R173" s="27">
        <v>10089170</v>
      </c>
      <c r="S173" s="27">
        <v>129137694</v>
      </c>
      <c r="T173" s="26">
        <v>0</v>
      </c>
      <c r="U173" s="25">
        <v>0</v>
      </c>
      <c r="V173" s="27">
        <v>0</v>
      </c>
      <c r="W173" s="27">
        <v>0</v>
      </c>
    </row>
    <row r="174" spans="1:23" ht="12.75">
      <c r="A174" s="28"/>
      <c r="B174" s="29" t="s">
        <v>322</v>
      </c>
      <c r="C174" s="30"/>
      <c r="D174" s="31">
        <f>SUM(D169:D173)</f>
        <v>2272308750</v>
      </c>
      <c r="E174" s="32">
        <f>SUM(E169:E173)</f>
        <v>2342343059</v>
      </c>
      <c r="F174" s="32">
        <f>SUM(F169:F173)</f>
        <v>1580535600</v>
      </c>
      <c r="G174" s="78">
        <f aca="true" t="shared" si="34" ref="G174:G182">IF($E174=0,0,$F174/$E174)</f>
        <v>0.6747669150883333</v>
      </c>
      <c r="H174" s="33">
        <f aca="true" t="shared" si="35" ref="H174:W174">SUM(H169:H173)</f>
        <v>154521903</v>
      </c>
      <c r="I174" s="32">
        <f t="shared" si="35"/>
        <v>182217690</v>
      </c>
      <c r="J174" s="34">
        <f t="shared" si="35"/>
        <v>173053094</v>
      </c>
      <c r="K174" s="34">
        <f t="shared" si="35"/>
        <v>509792687</v>
      </c>
      <c r="L174" s="33">
        <f t="shared" si="35"/>
        <v>176628333</v>
      </c>
      <c r="M174" s="32">
        <f t="shared" si="35"/>
        <v>153377335</v>
      </c>
      <c r="N174" s="34">
        <f t="shared" si="35"/>
        <v>253154536</v>
      </c>
      <c r="O174" s="34">
        <f t="shared" si="35"/>
        <v>583160204</v>
      </c>
      <c r="P174" s="33">
        <f t="shared" si="35"/>
        <v>182032181</v>
      </c>
      <c r="Q174" s="32">
        <f t="shared" si="35"/>
        <v>159694709</v>
      </c>
      <c r="R174" s="34">
        <f t="shared" si="35"/>
        <v>145855819</v>
      </c>
      <c r="S174" s="34">
        <f t="shared" si="35"/>
        <v>487582709</v>
      </c>
      <c r="T174" s="33">
        <f t="shared" si="35"/>
        <v>0</v>
      </c>
      <c r="U174" s="32">
        <f t="shared" si="35"/>
        <v>0</v>
      </c>
      <c r="V174" s="34">
        <f t="shared" si="35"/>
        <v>0</v>
      </c>
      <c r="W174" s="34">
        <f t="shared" si="35"/>
        <v>0</v>
      </c>
    </row>
    <row r="175" spans="1:23" ht="12.75">
      <c r="A175" s="21" t="s">
        <v>26</v>
      </c>
      <c r="B175" s="22" t="s">
        <v>323</v>
      </c>
      <c r="C175" s="23" t="s">
        <v>324</v>
      </c>
      <c r="D175" s="24">
        <v>89168000</v>
      </c>
      <c r="E175" s="25">
        <v>93196371</v>
      </c>
      <c r="F175" s="25">
        <v>70783392</v>
      </c>
      <c r="G175" s="77">
        <f t="shared" si="34"/>
        <v>0.7595080284832121</v>
      </c>
      <c r="H175" s="26">
        <v>4229913</v>
      </c>
      <c r="I175" s="25">
        <v>5387341</v>
      </c>
      <c r="J175" s="27">
        <v>7183005</v>
      </c>
      <c r="K175" s="27">
        <v>16800259</v>
      </c>
      <c r="L175" s="26">
        <v>12547405</v>
      </c>
      <c r="M175" s="25">
        <v>9588537</v>
      </c>
      <c r="N175" s="27">
        <v>9013696</v>
      </c>
      <c r="O175" s="27">
        <v>31149638</v>
      </c>
      <c r="P175" s="26">
        <v>5984217</v>
      </c>
      <c r="Q175" s="25">
        <v>8945347</v>
      </c>
      <c r="R175" s="27">
        <v>7903931</v>
      </c>
      <c r="S175" s="27">
        <v>22833495</v>
      </c>
      <c r="T175" s="26">
        <v>0</v>
      </c>
      <c r="U175" s="25">
        <v>0</v>
      </c>
      <c r="V175" s="27">
        <v>0</v>
      </c>
      <c r="W175" s="27">
        <v>0</v>
      </c>
    </row>
    <row r="176" spans="1:23" ht="12.75">
      <c r="A176" s="21" t="s">
        <v>26</v>
      </c>
      <c r="B176" s="22" t="s">
        <v>325</v>
      </c>
      <c r="C176" s="23" t="s">
        <v>326</v>
      </c>
      <c r="D176" s="24">
        <v>44076810</v>
      </c>
      <c r="E176" s="25">
        <v>48371257</v>
      </c>
      <c r="F176" s="25">
        <v>30814708</v>
      </c>
      <c r="G176" s="77">
        <f t="shared" si="34"/>
        <v>0.6370458390196475</v>
      </c>
      <c r="H176" s="26">
        <v>3143992</v>
      </c>
      <c r="I176" s="25">
        <v>2713170</v>
      </c>
      <c r="J176" s="27">
        <v>3193969</v>
      </c>
      <c r="K176" s="27">
        <v>9051131</v>
      </c>
      <c r="L176" s="26">
        <v>4183630</v>
      </c>
      <c r="M176" s="25">
        <v>3812006</v>
      </c>
      <c r="N176" s="27">
        <v>3648363</v>
      </c>
      <c r="O176" s="27">
        <v>11643999</v>
      </c>
      <c r="P176" s="26">
        <v>3086856</v>
      </c>
      <c r="Q176" s="25">
        <v>3405789</v>
      </c>
      <c r="R176" s="27">
        <v>3626933</v>
      </c>
      <c r="S176" s="27">
        <v>10119578</v>
      </c>
      <c r="T176" s="26">
        <v>0</v>
      </c>
      <c r="U176" s="25">
        <v>0</v>
      </c>
      <c r="V176" s="27">
        <v>0</v>
      </c>
      <c r="W176" s="27">
        <v>0</v>
      </c>
    </row>
    <row r="177" spans="1:23" ht="12.75">
      <c r="A177" s="21" t="s">
        <v>26</v>
      </c>
      <c r="B177" s="22" t="s">
        <v>327</v>
      </c>
      <c r="C177" s="23" t="s">
        <v>328</v>
      </c>
      <c r="D177" s="24">
        <v>322704391</v>
      </c>
      <c r="E177" s="25">
        <v>322704391</v>
      </c>
      <c r="F177" s="25">
        <v>219797699</v>
      </c>
      <c r="G177" s="77">
        <f t="shared" si="34"/>
        <v>0.6811115842548296</v>
      </c>
      <c r="H177" s="26">
        <v>24330394</v>
      </c>
      <c r="I177" s="25">
        <v>22117414</v>
      </c>
      <c r="J177" s="27">
        <v>23524000</v>
      </c>
      <c r="K177" s="27">
        <v>69971808</v>
      </c>
      <c r="L177" s="26">
        <v>18856652</v>
      </c>
      <c r="M177" s="25">
        <v>25049199</v>
      </c>
      <c r="N177" s="27">
        <v>41414873</v>
      </c>
      <c r="O177" s="27">
        <v>85320724</v>
      </c>
      <c r="P177" s="26">
        <v>23750931</v>
      </c>
      <c r="Q177" s="25">
        <v>22593245</v>
      </c>
      <c r="R177" s="27">
        <v>18160991</v>
      </c>
      <c r="S177" s="27">
        <v>64505167</v>
      </c>
      <c r="T177" s="26">
        <v>0</v>
      </c>
      <c r="U177" s="25">
        <v>0</v>
      </c>
      <c r="V177" s="27">
        <v>0</v>
      </c>
      <c r="W177" s="27">
        <v>0</v>
      </c>
    </row>
    <row r="178" spans="1:23" ht="12.75">
      <c r="A178" s="21" t="s">
        <v>26</v>
      </c>
      <c r="B178" s="22" t="s">
        <v>329</v>
      </c>
      <c r="C178" s="23" t="s">
        <v>330</v>
      </c>
      <c r="D178" s="24">
        <v>124670949</v>
      </c>
      <c r="E178" s="25">
        <v>125444102</v>
      </c>
      <c r="F178" s="25">
        <v>72481559</v>
      </c>
      <c r="G178" s="77">
        <f t="shared" si="34"/>
        <v>0.5777996561368823</v>
      </c>
      <c r="H178" s="26">
        <v>5160496</v>
      </c>
      <c r="I178" s="25">
        <v>5637832</v>
      </c>
      <c r="J178" s="27">
        <v>13723087</v>
      </c>
      <c r="K178" s="27">
        <v>24521415</v>
      </c>
      <c r="L178" s="26">
        <v>7010706</v>
      </c>
      <c r="M178" s="25">
        <v>9303941</v>
      </c>
      <c r="N178" s="27">
        <v>9597530</v>
      </c>
      <c r="O178" s="27">
        <v>25912177</v>
      </c>
      <c r="P178" s="26">
        <v>8235337</v>
      </c>
      <c r="Q178" s="25">
        <v>6806718</v>
      </c>
      <c r="R178" s="27">
        <v>7005912</v>
      </c>
      <c r="S178" s="27">
        <v>22047967</v>
      </c>
      <c r="T178" s="26">
        <v>0</v>
      </c>
      <c r="U178" s="25">
        <v>0</v>
      </c>
      <c r="V178" s="27">
        <v>0</v>
      </c>
      <c r="W178" s="27">
        <v>0</v>
      </c>
    </row>
    <row r="179" spans="1:23" ht="12.75">
      <c r="A179" s="21" t="s">
        <v>26</v>
      </c>
      <c r="B179" s="22" t="s">
        <v>331</v>
      </c>
      <c r="C179" s="23" t="s">
        <v>332</v>
      </c>
      <c r="D179" s="24">
        <v>205360443</v>
      </c>
      <c r="E179" s="25">
        <v>209280542</v>
      </c>
      <c r="F179" s="25">
        <v>166528021</v>
      </c>
      <c r="G179" s="77">
        <f t="shared" si="34"/>
        <v>0.7957166940058862</v>
      </c>
      <c r="H179" s="26">
        <v>26432267</v>
      </c>
      <c r="I179" s="25">
        <v>16814053</v>
      </c>
      <c r="J179" s="27">
        <v>17273145</v>
      </c>
      <c r="K179" s="27">
        <v>60519465</v>
      </c>
      <c r="L179" s="26">
        <v>16369817</v>
      </c>
      <c r="M179" s="25">
        <v>16626635</v>
      </c>
      <c r="N179" s="27">
        <v>27196290</v>
      </c>
      <c r="O179" s="27">
        <v>60192742</v>
      </c>
      <c r="P179" s="26">
        <v>14862559</v>
      </c>
      <c r="Q179" s="25">
        <v>15512329</v>
      </c>
      <c r="R179" s="27">
        <v>15440926</v>
      </c>
      <c r="S179" s="27">
        <v>45815814</v>
      </c>
      <c r="T179" s="26">
        <v>0</v>
      </c>
      <c r="U179" s="25">
        <v>0</v>
      </c>
      <c r="V179" s="27">
        <v>0</v>
      </c>
      <c r="W179" s="27">
        <v>0</v>
      </c>
    </row>
    <row r="180" spans="1:23" ht="12.75">
      <c r="A180" s="21" t="s">
        <v>45</v>
      </c>
      <c r="B180" s="22" t="s">
        <v>333</v>
      </c>
      <c r="C180" s="23" t="s">
        <v>334</v>
      </c>
      <c r="D180" s="24">
        <v>397580866</v>
      </c>
      <c r="E180" s="25">
        <v>387049750</v>
      </c>
      <c r="F180" s="25">
        <v>310985550</v>
      </c>
      <c r="G180" s="77">
        <f t="shared" si="34"/>
        <v>0.8034769432094969</v>
      </c>
      <c r="H180" s="26">
        <v>23846737</v>
      </c>
      <c r="I180" s="25">
        <v>27720315</v>
      </c>
      <c r="J180" s="27">
        <v>26576228</v>
      </c>
      <c r="K180" s="27">
        <v>78143280</v>
      </c>
      <c r="L180" s="26">
        <v>27569214</v>
      </c>
      <c r="M180" s="25">
        <v>25957689</v>
      </c>
      <c r="N180" s="27">
        <v>72907840</v>
      </c>
      <c r="O180" s="27">
        <v>126434743</v>
      </c>
      <c r="P180" s="26">
        <v>22002410</v>
      </c>
      <c r="Q180" s="25">
        <v>20669376</v>
      </c>
      <c r="R180" s="27">
        <v>63735741</v>
      </c>
      <c r="S180" s="27">
        <v>106407527</v>
      </c>
      <c r="T180" s="26">
        <v>0</v>
      </c>
      <c r="U180" s="25">
        <v>0</v>
      </c>
      <c r="V180" s="27">
        <v>0</v>
      </c>
      <c r="W180" s="27">
        <v>0</v>
      </c>
    </row>
    <row r="181" spans="1:23" ht="12.75">
      <c r="A181" s="48"/>
      <c r="B181" s="49" t="s">
        <v>335</v>
      </c>
      <c r="C181" s="50"/>
      <c r="D181" s="51">
        <f>SUM(D175:D180)</f>
        <v>1183561459</v>
      </c>
      <c r="E181" s="52">
        <f>SUM(E175:E180)</f>
        <v>1186046413</v>
      </c>
      <c r="F181" s="52">
        <f>SUM(F175:F180)</f>
        <v>871390929</v>
      </c>
      <c r="G181" s="80">
        <f t="shared" si="34"/>
        <v>0.7347022169190608</v>
      </c>
      <c r="H181" s="53">
        <f aca="true" t="shared" si="36" ref="H181:W181">SUM(H175:H180)</f>
        <v>87143799</v>
      </c>
      <c r="I181" s="52">
        <f t="shared" si="36"/>
        <v>80390125</v>
      </c>
      <c r="J181" s="54">
        <f t="shared" si="36"/>
        <v>91473434</v>
      </c>
      <c r="K181" s="54">
        <f t="shared" si="36"/>
        <v>259007358</v>
      </c>
      <c r="L181" s="53">
        <f t="shared" si="36"/>
        <v>86537424</v>
      </c>
      <c r="M181" s="52">
        <f t="shared" si="36"/>
        <v>90338007</v>
      </c>
      <c r="N181" s="54">
        <f t="shared" si="36"/>
        <v>163778592</v>
      </c>
      <c r="O181" s="54">
        <f t="shared" si="36"/>
        <v>340654023</v>
      </c>
      <c r="P181" s="53">
        <f t="shared" si="36"/>
        <v>77922310</v>
      </c>
      <c r="Q181" s="52">
        <f t="shared" si="36"/>
        <v>77932804</v>
      </c>
      <c r="R181" s="54">
        <f t="shared" si="36"/>
        <v>115874434</v>
      </c>
      <c r="S181" s="54">
        <f t="shared" si="36"/>
        <v>271729548</v>
      </c>
      <c r="T181" s="53">
        <f t="shared" si="36"/>
        <v>0</v>
      </c>
      <c r="U181" s="52">
        <f t="shared" si="36"/>
        <v>0</v>
      </c>
      <c r="V181" s="54">
        <f t="shared" si="36"/>
        <v>0</v>
      </c>
      <c r="W181" s="54">
        <f t="shared" si="36"/>
        <v>0</v>
      </c>
    </row>
    <row r="182" spans="1:23" ht="12.75">
      <c r="A182" s="35"/>
      <c r="B182" s="36" t="s">
        <v>336</v>
      </c>
      <c r="C182" s="37"/>
      <c r="D182" s="38">
        <f>SUM(D110,D112:D118,D120:D127,D129:D134,D136:D140,D142:D145,D147:D152,D154:D159,D161:D167,D169:D173,D175:D180)</f>
        <v>52546674832</v>
      </c>
      <c r="E182" s="39">
        <f>SUM(E110,E112:E118,E120:E127,E129:E134,E136:E140,E142:E145,E147:E152,E154:E159,E161:E167,E169:E173,E175:E180)</f>
        <v>53261036347</v>
      </c>
      <c r="F182" s="39">
        <f>SUM(F110,F112:F118,F120:F127,F129:F134,F136:F140,F142:F145,F147:F152,F154:F159,F161:F167,F169:F173,F175:F180)</f>
        <v>35793484291</v>
      </c>
      <c r="G182" s="79">
        <f t="shared" si="34"/>
        <v>0.6720388251141515</v>
      </c>
      <c r="H182" s="40">
        <f aca="true" t="shared" si="37" ref="H182:W182">SUM(H110,H112:H118,H120:H127,H129:H134,H136:H140,H142:H145,H147:H152,H154:H159,H161:H167,H169:H173,H175:H180)</f>
        <v>3519710276</v>
      </c>
      <c r="I182" s="39">
        <f t="shared" si="37"/>
        <v>3976405700</v>
      </c>
      <c r="J182" s="41">
        <f t="shared" si="37"/>
        <v>4041920167</v>
      </c>
      <c r="K182" s="41">
        <f t="shared" si="37"/>
        <v>11538036143</v>
      </c>
      <c r="L182" s="40">
        <f t="shared" si="37"/>
        <v>4353667848</v>
      </c>
      <c r="M182" s="39">
        <f t="shared" si="37"/>
        <v>4110310038</v>
      </c>
      <c r="N182" s="41">
        <f t="shared" si="37"/>
        <v>4073968136</v>
      </c>
      <c r="O182" s="41">
        <f t="shared" si="37"/>
        <v>12537946022</v>
      </c>
      <c r="P182" s="40">
        <f t="shared" si="37"/>
        <v>3678683725</v>
      </c>
      <c r="Q182" s="39">
        <f t="shared" si="37"/>
        <v>3744244416</v>
      </c>
      <c r="R182" s="41">
        <f t="shared" si="37"/>
        <v>4294573985</v>
      </c>
      <c r="S182" s="41">
        <f t="shared" si="37"/>
        <v>11717502126</v>
      </c>
      <c r="T182" s="40">
        <f t="shared" si="37"/>
        <v>0</v>
      </c>
      <c r="U182" s="39">
        <f t="shared" si="37"/>
        <v>0</v>
      </c>
      <c r="V182" s="41">
        <f t="shared" si="37"/>
        <v>0</v>
      </c>
      <c r="W182" s="41">
        <f t="shared" si="37"/>
        <v>0</v>
      </c>
    </row>
    <row r="183" spans="1:23" ht="12.75">
      <c r="A183" s="14"/>
      <c r="B183" s="42"/>
      <c r="C183" s="43"/>
      <c r="D183" s="44"/>
      <c r="E183" s="45"/>
      <c r="F183" s="45"/>
      <c r="G183" s="76"/>
      <c r="H183" s="26"/>
      <c r="I183" s="25"/>
      <c r="J183" s="27"/>
      <c r="K183" s="27"/>
      <c r="L183" s="26"/>
      <c r="M183" s="25"/>
      <c r="N183" s="27"/>
      <c r="O183" s="27"/>
      <c r="P183" s="26"/>
      <c r="Q183" s="25"/>
      <c r="R183" s="27"/>
      <c r="S183" s="27"/>
      <c r="T183" s="26"/>
      <c r="U183" s="25"/>
      <c r="V183" s="27"/>
      <c r="W183" s="27"/>
    </row>
    <row r="184" spans="1:23" ht="12.75">
      <c r="A184" s="14"/>
      <c r="B184" s="15" t="s">
        <v>337</v>
      </c>
      <c r="C184" s="16"/>
      <c r="D184" s="47"/>
      <c r="E184" s="45"/>
      <c r="F184" s="45"/>
      <c r="G184" s="76"/>
      <c r="H184" s="26"/>
      <c r="I184" s="25"/>
      <c r="J184" s="27"/>
      <c r="K184" s="27"/>
      <c r="L184" s="26"/>
      <c r="M184" s="25"/>
      <c r="N184" s="27"/>
      <c r="O184" s="27"/>
      <c r="P184" s="26"/>
      <c r="Q184" s="25"/>
      <c r="R184" s="27"/>
      <c r="S184" s="27"/>
      <c r="T184" s="26"/>
      <c r="U184" s="25"/>
      <c r="V184" s="27"/>
      <c r="W184" s="27"/>
    </row>
    <row r="185" spans="1:23" ht="12.75">
      <c r="A185" s="21" t="s">
        <v>26</v>
      </c>
      <c r="B185" s="22" t="s">
        <v>338</v>
      </c>
      <c r="C185" s="23" t="s">
        <v>339</v>
      </c>
      <c r="D185" s="24">
        <v>272924269</v>
      </c>
      <c r="E185" s="25">
        <v>279690525</v>
      </c>
      <c r="F185" s="25">
        <v>145487378</v>
      </c>
      <c r="G185" s="77">
        <f aca="true" t="shared" si="38" ref="G185:G220">IF($E185=0,0,$F185/$E185)</f>
        <v>0.5201727087465691</v>
      </c>
      <c r="H185" s="26">
        <v>15669880</v>
      </c>
      <c r="I185" s="25">
        <v>14097448</v>
      </c>
      <c r="J185" s="27">
        <v>15943772</v>
      </c>
      <c r="K185" s="27">
        <v>45711100</v>
      </c>
      <c r="L185" s="26">
        <v>17061870</v>
      </c>
      <c r="M185" s="25">
        <v>17547622</v>
      </c>
      <c r="N185" s="27">
        <v>15428935</v>
      </c>
      <c r="O185" s="27">
        <v>50038427</v>
      </c>
      <c r="P185" s="26">
        <v>16417473</v>
      </c>
      <c r="Q185" s="25">
        <v>16248284</v>
      </c>
      <c r="R185" s="27">
        <v>17072094</v>
      </c>
      <c r="S185" s="27">
        <v>49737851</v>
      </c>
      <c r="T185" s="26">
        <v>0</v>
      </c>
      <c r="U185" s="25">
        <v>0</v>
      </c>
      <c r="V185" s="27">
        <v>0</v>
      </c>
      <c r="W185" s="27">
        <v>0</v>
      </c>
    </row>
    <row r="186" spans="1:23" ht="12.75">
      <c r="A186" s="21" t="s">
        <v>26</v>
      </c>
      <c r="B186" s="22" t="s">
        <v>340</v>
      </c>
      <c r="C186" s="23" t="s">
        <v>341</v>
      </c>
      <c r="D186" s="24">
        <v>182015469</v>
      </c>
      <c r="E186" s="25">
        <v>182515467</v>
      </c>
      <c r="F186" s="25">
        <v>124713696</v>
      </c>
      <c r="G186" s="77">
        <f t="shared" si="38"/>
        <v>0.6833048072577871</v>
      </c>
      <c r="H186" s="26">
        <v>9670044</v>
      </c>
      <c r="I186" s="25">
        <v>11522739</v>
      </c>
      <c r="J186" s="27">
        <v>13529530</v>
      </c>
      <c r="K186" s="27">
        <v>34722313</v>
      </c>
      <c r="L186" s="26">
        <v>14900732</v>
      </c>
      <c r="M186" s="25">
        <v>13543316</v>
      </c>
      <c r="N186" s="27">
        <v>13880411</v>
      </c>
      <c r="O186" s="27">
        <v>42324459</v>
      </c>
      <c r="P186" s="26">
        <v>11698753</v>
      </c>
      <c r="Q186" s="25">
        <v>23402425</v>
      </c>
      <c r="R186" s="27">
        <v>12565746</v>
      </c>
      <c r="S186" s="27">
        <v>47666924</v>
      </c>
      <c r="T186" s="26">
        <v>0</v>
      </c>
      <c r="U186" s="25">
        <v>0</v>
      </c>
      <c r="V186" s="27">
        <v>0</v>
      </c>
      <c r="W186" s="27">
        <v>0</v>
      </c>
    </row>
    <row r="187" spans="1:23" ht="12.75">
      <c r="A187" s="21" t="s">
        <v>26</v>
      </c>
      <c r="B187" s="22" t="s">
        <v>342</v>
      </c>
      <c r="C187" s="23" t="s">
        <v>343</v>
      </c>
      <c r="D187" s="24">
        <v>965232591</v>
      </c>
      <c r="E187" s="25">
        <v>966285239</v>
      </c>
      <c r="F187" s="25">
        <v>498061803</v>
      </c>
      <c r="G187" s="77">
        <f t="shared" si="38"/>
        <v>0.5154397303175611</v>
      </c>
      <c r="H187" s="26">
        <v>37052895</v>
      </c>
      <c r="I187" s="25">
        <v>70882839</v>
      </c>
      <c r="J187" s="27">
        <v>76764903</v>
      </c>
      <c r="K187" s="27">
        <v>184700637</v>
      </c>
      <c r="L187" s="26">
        <v>68004390</v>
      </c>
      <c r="M187" s="25">
        <v>43691472</v>
      </c>
      <c r="N187" s="27">
        <v>38468403</v>
      </c>
      <c r="O187" s="27">
        <v>150164265</v>
      </c>
      <c r="P187" s="26">
        <v>73830889</v>
      </c>
      <c r="Q187" s="25">
        <v>0</v>
      </c>
      <c r="R187" s="27">
        <v>89366012</v>
      </c>
      <c r="S187" s="27">
        <v>163196901</v>
      </c>
      <c r="T187" s="26">
        <v>0</v>
      </c>
      <c r="U187" s="25">
        <v>0</v>
      </c>
      <c r="V187" s="27">
        <v>0</v>
      </c>
      <c r="W187" s="27">
        <v>0</v>
      </c>
    </row>
    <row r="188" spans="1:23" ht="12.75">
      <c r="A188" s="21" t="s">
        <v>26</v>
      </c>
      <c r="B188" s="22" t="s">
        <v>344</v>
      </c>
      <c r="C188" s="23" t="s">
        <v>345</v>
      </c>
      <c r="D188" s="24">
        <v>469991864</v>
      </c>
      <c r="E188" s="25">
        <v>458161885</v>
      </c>
      <c r="F188" s="25">
        <v>273167287</v>
      </c>
      <c r="G188" s="77">
        <f t="shared" si="38"/>
        <v>0.5962243825673103</v>
      </c>
      <c r="H188" s="26">
        <v>26057378</v>
      </c>
      <c r="I188" s="25">
        <v>21458791</v>
      </c>
      <c r="J188" s="27">
        <v>22152771</v>
      </c>
      <c r="K188" s="27">
        <v>69668940</v>
      </c>
      <c r="L188" s="26">
        <v>26213186</v>
      </c>
      <c r="M188" s="25">
        <v>33262309</v>
      </c>
      <c r="N188" s="27">
        <v>18363354</v>
      </c>
      <c r="O188" s="27">
        <v>77838849</v>
      </c>
      <c r="P188" s="26">
        <v>70271661</v>
      </c>
      <c r="Q188" s="25">
        <v>27123545</v>
      </c>
      <c r="R188" s="27">
        <v>28264292</v>
      </c>
      <c r="S188" s="27">
        <v>125659498</v>
      </c>
      <c r="T188" s="26">
        <v>0</v>
      </c>
      <c r="U188" s="25">
        <v>0</v>
      </c>
      <c r="V188" s="27">
        <v>0</v>
      </c>
      <c r="W188" s="27">
        <v>0</v>
      </c>
    </row>
    <row r="189" spans="1:23" ht="12.75">
      <c r="A189" s="21" t="s">
        <v>26</v>
      </c>
      <c r="B189" s="22" t="s">
        <v>346</v>
      </c>
      <c r="C189" s="23" t="s">
        <v>347</v>
      </c>
      <c r="D189" s="24">
        <v>137671335</v>
      </c>
      <c r="E189" s="25">
        <v>141149510</v>
      </c>
      <c r="F189" s="25">
        <v>70348380</v>
      </c>
      <c r="G189" s="77">
        <f t="shared" si="38"/>
        <v>0.4983962041384345</v>
      </c>
      <c r="H189" s="26">
        <v>7633098</v>
      </c>
      <c r="I189" s="25">
        <v>6153153</v>
      </c>
      <c r="J189" s="27">
        <v>8717992</v>
      </c>
      <c r="K189" s="27">
        <v>22504243</v>
      </c>
      <c r="L189" s="26">
        <v>8596722</v>
      </c>
      <c r="M189" s="25">
        <v>8454913</v>
      </c>
      <c r="N189" s="27">
        <v>8298801</v>
      </c>
      <c r="O189" s="27">
        <v>25350436</v>
      </c>
      <c r="P189" s="26">
        <v>7509077</v>
      </c>
      <c r="Q189" s="25">
        <v>7638316</v>
      </c>
      <c r="R189" s="27">
        <v>7346308</v>
      </c>
      <c r="S189" s="27">
        <v>22493701</v>
      </c>
      <c r="T189" s="26">
        <v>0</v>
      </c>
      <c r="U189" s="25">
        <v>0</v>
      </c>
      <c r="V189" s="27">
        <v>0</v>
      </c>
      <c r="W189" s="27">
        <v>0</v>
      </c>
    </row>
    <row r="190" spans="1:23" ht="12.75">
      <c r="A190" s="21" t="s">
        <v>45</v>
      </c>
      <c r="B190" s="22" t="s">
        <v>348</v>
      </c>
      <c r="C190" s="23" t="s">
        <v>349</v>
      </c>
      <c r="D190" s="24">
        <v>1010278430</v>
      </c>
      <c r="E190" s="25">
        <v>1066916346</v>
      </c>
      <c r="F190" s="25">
        <v>671356350</v>
      </c>
      <c r="G190" s="77">
        <f t="shared" si="38"/>
        <v>0.6292492869914282</v>
      </c>
      <c r="H190" s="26">
        <v>62202035</v>
      </c>
      <c r="I190" s="25">
        <v>63527627</v>
      </c>
      <c r="J190" s="27">
        <v>80574290</v>
      </c>
      <c r="K190" s="27">
        <v>206303952</v>
      </c>
      <c r="L190" s="26">
        <v>0</v>
      </c>
      <c r="M190" s="25">
        <v>95234879</v>
      </c>
      <c r="N190" s="27">
        <v>89868490</v>
      </c>
      <c r="O190" s="27">
        <v>185103369</v>
      </c>
      <c r="P190" s="26">
        <v>89153494</v>
      </c>
      <c r="Q190" s="25">
        <v>106655816</v>
      </c>
      <c r="R190" s="27">
        <v>84139719</v>
      </c>
      <c r="S190" s="27">
        <v>279949029</v>
      </c>
      <c r="T190" s="26">
        <v>0</v>
      </c>
      <c r="U190" s="25">
        <v>0</v>
      </c>
      <c r="V190" s="27">
        <v>0</v>
      </c>
      <c r="W190" s="27">
        <v>0</v>
      </c>
    </row>
    <row r="191" spans="1:23" ht="12.75">
      <c r="A191" s="28"/>
      <c r="B191" s="29" t="s">
        <v>350</v>
      </c>
      <c r="C191" s="30"/>
      <c r="D191" s="31">
        <f>SUM(D185:D190)</f>
        <v>3038113958</v>
      </c>
      <c r="E191" s="32">
        <f>SUM(E185:E190)</f>
        <v>3094718972</v>
      </c>
      <c r="F191" s="32">
        <f>SUM(F185:F190)</f>
        <v>1783134894</v>
      </c>
      <c r="G191" s="78">
        <f t="shared" si="38"/>
        <v>0.5761863710835196</v>
      </c>
      <c r="H191" s="33">
        <f aca="true" t="shared" si="39" ref="H191:W191">SUM(H185:H190)</f>
        <v>158285330</v>
      </c>
      <c r="I191" s="32">
        <f t="shared" si="39"/>
        <v>187642597</v>
      </c>
      <c r="J191" s="34">
        <f t="shared" si="39"/>
        <v>217683258</v>
      </c>
      <c r="K191" s="34">
        <f t="shared" si="39"/>
        <v>563611185</v>
      </c>
      <c r="L191" s="33">
        <f t="shared" si="39"/>
        <v>134776900</v>
      </c>
      <c r="M191" s="32">
        <f t="shared" si="39"/>
        <v>211734511</v>
      </c>
      <c r="N191" s="34">
        <f t="shared" si="39"/>
        <v>184308394</v>
      </c>
      <c r="O191" s="34">
        <f t="shared" si="39"/>
        <v>530819805</v>
      </c>
      <c r="P191" s="33">
        <f t="shared" si="39"/>
        <v>268881347</v>
      </c>
      <c r="Q191" s="32">
        <f t="shared" si="39"/>
        <v>181068386</v>
      </c>
      <c r="R191" s="34">
        <f t="shared" si="39"/>
        <v>238754171</v>
      </c>
      <c r="S191" s="34">
        <f t="shared" si="39"/>
        <v>688703904</v>
      </c>
      <c r="T191" s="33">
        <f t="shared" si="39"/>
        <v>0</v>
      </c>
      <c r="U191" s="32">
        <f t="shared" si="39"/>
        <v>0</v>
      </c>
      <c r="V191" s="34">
        <f t="shared" si="39"/>
        <v>0</v>
      </c>
      <c r="W191" s="34">
        <f t="shared" si="39"/>
        <v>0</v>
      </c>
    </row>
    <row r="192" spans="1:23" ht="12.75">
      <c r="A192" s="21" t="s">
        <v>26</v>
      </c>
      <c r="B192" s="22" t="s">
        <v>351</v>
      </c>
      <c r="C192" s="23" t="s">
        <v>352</v>
      </c>
      <c r="D192" s="24">
        <v>226035000</v>
      </c>
      <c r="E192" s="25">
        <v>226035000</v>
      </c>
      <c r="F192" s="25">
        <v>127309177</v>
      </c>
      <c r="G192" s="77">
        <f t="shared" si="38"/>
        <v>0.5632277169464905</v>
      </c>
      <c r="H192" s="26">
        <v>13273741</v>
      </c>
      <c r="I192" s="25">
        <v>15633319</v>
      </c>
      <c r="J192" s="27">
        <v>12888422</v>
      </c>
      <c r="K192" s="27">
        <v>41795482</v>
      </c>
      <c r="L192" s="26">
        <v>14440996</v>
      </c>
      <c r="M192" s="25">
        <v>13822339</v>
      </c>
      <c r="N192" s="27">
        <v>21217970</v>
      </c>
      <c r="O192" s="27">
        <v>49481305</v>
      </c>
      <c r="P192" s="26">
        <v>13880253</v>
      </c>
      <c r="Q192" s="25">
        <v>0</v>
      </c>
      <c r="R192" s="27">
        <v>22152137</v>
      </c>
      <c r="S192" s="27">
        <v>36032390</v>
      </c>
      <c r="T192" s="26">
        <v>0</v>
      </c>
      <c r="U192" s="25">
        <v>0</v>
      </c>
      <c r="V192" s="27">
        <v>0</v>
      </c>
      <c r="W192" s="27">
        <v>0</v>
      </c>
    </row>
    <row r="193" spans="1:23" ht="12.75">
      <c r="A193" s="21" t="s">
        <v>26</v>
      </c>
      <c r="B193" s="22" t="s">
        <v>353</v>
      </c>
      <c r="C193" s="23" t="s">
        <v>354</v>
      </c>
      <c r="D193" s="24">
        <v>90837057</v>
      </c>
      <c r="E193" s="25">
        <v>88376526</v>
      </c>
      <c r="F193" s="25">
        <v>32307938</v>
      </c>
      <c r="G193" s="77">
        <f t="shared" si="38"/>
        <v>0.36557148670903855</v>
      </c>
      <c r="H193" s="26">
        <v>3546212</v>
      </c>
      <c r="I193" s="25">
        <v>3011462</v>
      </c>
      <c r="J193" s="27">
        <v>4885954</v>
      </c>
      <c r="K193" s="27">
        <v>11443628</v>
      </c>
      <c r="L193" s="26">
        <v>3445941</v>
      </c>
      <c r="M193" s="25">
        <v>4417203</v>
      </c>
      <c r="N193" s="27">
        <v>5051198</v>
      </c>
      <c r="O193" s="27">
        <v>12914342</v>
      </c>
      <c r="P193" s="26">
        <v>3410133</v>
      </c>
      <c r="Q193" s="25">
        <v>0</v>
      </c>
      <c r="R193" s="27">
        <v>4539835</v>
      </c>
      <c r="S193" s="27">
        <v>7949968</v>
      </c>
      <c r="T193" s="26">
        <v>0</v>
      </c>
      <c r="U193" s="25">
        <v>0</v>
      </c>
      <c r="V193" s="27">
        <v>0</v>
      </c>
      <c r="W193" s="27">
        <v>0</v>
      </c>
    </row>
    <row r="194" spans="1:23" ht="12.75">
      <c r="A194" s="21" t="s">
        <v>26</v>
      </c>
      <c r="B194" s="22" t="s">
        <v>355</v>
      </c>
      <c r="C194" s="23" t="s">
        <v>356</v>
      </c>
      <c r="D194" s="24">
        <v>638190824</v>
      </c>
      <c r="E194" s="25">
        <v>642150411</v>
      </c>
      <c r="F194" s="25">
        <v>412149346</v>
      </c>
      <c r="G194" s="77">
        <f t="shared" si="38"/>
        <v>0.641826804032054</v>
      </c>
      <c r="H194" s="26">
        <v>38874851</v>
      </c>
      <c r="I194" s="25">
        <v>39477966</v>
      </c>
      <c r="J194" s="27">
        <v>44009119</v>
      </c>
      <c r="K194" s="27">
        <v>122361936</v>
      </c>
      <c r="L194" s="26">
        <v>51132318</v>
      </c>
      <c r="M194" s="25">
        <v>51132552</v>
      </c>
      <c r="N194" s="27">
        <v>49929478</v>
      </c>
      <c r="O194" s="27">
        <v>152194348</v>
      </c>
      <c r="P194" s="26">
        <v>49982158</v>
      </c>
      <c r="Q194" s="25">
        <v>48994958</v>
      </c>
      <c r="R194" s="27">
        <v>38615946</v>
      </c>
      <c r="S194" s="27">
        <v>137593062</v>
      </c>
      <c r="T194" s="26">
        <v>0</v>
      </c>
      <c r="U194" s="25">
        <v>0</v>
      </c>
      <c r="V194" s="27">
        <v>0</v>
      </c>
      <c r="W194" s="27">
        <v>0</v>
      </c>
    </row>
    <row r="195" spans="1:23" ht="12.75">
      <c r="A195" s="21" t="s">
        <v>26</v>
      </c>
      <c r="B195" s="22" t="s">
        <v>357</v>
      </c>
      <c r="C195" s="23" t="s">
        <v>358</v>
      </c>
      <c r="D195" s="24">
        <v>835129253</v>
      </c>
      <c r="E195" s="25">
        <v>835129253</v>
      </c>
      <c r="F195" s="25">
        <v>385058082</v>
      </c>
      <c r="G195" s="77">
        <f t="shared" si="38"/>
        <v>0.4610760317840285</v>
      </c>
      <c r="H195" s="26">
        <v>27625738</v>
      </c>
      <c r="I195" s="25">
        <v>54144845</v>
      </c>
      <c r="J195" s="27">
        <v>43659672</v>
      </c>
      <c r="K195" s="27">
        <v>125430255</v>
      </c>
      <c r="L195" s="26">
        <v>46863547</v>
      </c>
      <c r="M195" s="25">
        <v>46863547</v>
      </c>
      <c r="N195" s="27">
        <v>62328550</v>
      </c>
      <c r="O195" s="27">
        <v>156055644</v>
      </c>
      <c r="P195" s="26">
        <v>54806364</v>
      </c>
      <c r="Q195" s="25">
        <v>48765819</v>
      </c>
      <c r="R195" s="27">
        <v>0</v>
      </c>
      <c r="S195" s="27">
        <v>103572183</v>
      </c>
      <c r="T195" s="26">
        <v>0</v>
      </c>
      <c r="U195" s="25">
        <v>0</v>
      </c>
      <c r="V195" s="27">
        <v>0</v>
      </c>
      <c r="W195" s="27">
        <v>0</v>
      </c>
    </row>
    <row r="196" spans="1:23" ht="12.75">
      <c r="A196" s="21" t="s">
        <v>45</v>
      </c>
      <c r="B196" s="22" t="s">
        <v>359</v>
      </c>
      <c r="C196" s="23" t="s">
        <v>360</v>
      </c>
      <c r="D196" s="24">
        <v>832924924</v>
      </c>
      <c r="E196" s="25">
        <v>681637910</v>
      </c>
      <c r="F196" s="25">
        <v>413315995</v>
      </c>
      <c r="G196" s="77">
        <f t="shared" si="38"/>
        <v>0.6063571126787828</v>
      </c>
      <c r="H196" s="26">
        <v>39775935</v>
      </c>
      <c r="I196" s="25">
        <v>47008085</v>
      </c>
      <c r="J196" s="27">
        <v>52299841</v>
      </c>
      <c r="K196" s="27">
        <v>139083861</v>
      </c>
      <c r="L196" s="26">
        <v>58918604</v>
      </c>
      <c r="M196" s="25">
        <v>42509805</v>
      </c>
      <c r="N196" s="27">
        <v>31957661</v>
      </c>
      <c r="O196" s="27">
        <v>133386070</v>
      </c>
      <c r="P196" s="26">
        <v>42666000</v>
      </c>
      <c r="Q196" s="25">
        <v>43916718</v>
      </c>
      <c r="R196" s="27">
        <v>54263346</v>
      </c>
      <c r="S196" s="27">
        <v>140846064</v>
      </c>
      <c r="T196" s="26">
        <v>0</v>
      </c>
      <c r="U196" s="25">
        <v>0</v>
      </c>
      <c r="V196" s="27">
        <v>0</v>
      </c>
      <c r="W196" s="27">
        <v>0</v>
      </c>
    </row>
    <row r="197" spans="1:23" ht="12.75">
      <c r="A197" s="28"/>
      <c r="B197" s="29" t="s">
        <v>361</v>
      </c>
      <c r="C197" s="30"/>
      <c r="D197" s="31">
        <f>SUM(D192:D196)</f>
        <v>2623117058</v>
      </c>
      <c r="E197" s="32">
        <f>SUM(E192:E196)</f>
        <v>2473329100</v>
      </c>
      <c r="F197" s="32">
        <f>SUM(F192:F196)</f>
        <v>1370140538</v>
      </c>
      <c r="G197" s="78">
        <f t="shared" si="38"/>
        <v>0.5539661252519934</v>
      </c>
      <c r="H197" s="33">
        <f aca="true" t="shared" si="40" ref="H197:W197">SUM(H192:H196)</f>
        <v>123096477</v>
      </c>
      <c r="I197" s="32">
        <f t="shared" si="40"/>
        <v>159275677</v>
      </c>
      <c r="J197" s="34">
        <f t="shared" si="40"/>
        <v>157743008</v>
      </c>
      <c r="K197" s="34">
        <f t="shared" si="40"/>
        <v>440115162</v>
      </c>
      <c r="L197" s="33">
        <f t="shared" si="40"/>
        <v>174801406</v>
      </c>
      <c r="M197" s="32">
        <f t="shared" si="40"/>
        <v>158745446</v>
      </c>
      <c r="N197" s="34">
        <f t="shared" si="40"/>
        <v>170484857</v>
      </c>
      <c r="O197" s="34">
        <f t="shared" si="40"/>
        <v>504031709</v>
      </c>
      <c r="P197" s="33">
        <f t="shared" si="40"/>
        <v>164744908</v>
      </c>
      <c r="Q197" s="32">
        <f t="shared" si="40"/>
        <v>141677495</v>
      </c>
      <c r="R197" s="34">
        <f t="shared" si="40"/>
        <v>119571264</v>
      </c>
      <c r="S197" s="34">
        <f t="shared" si="40"/>
        <v>425993667</v>
      </c>
      <c r="T197" s="33">
        <f t="shared" si="40"/>
        <v>0</v>
      </c>
      <c r="U197" s="32">
        <f t="shared" si="40"/>
        <v>0</v>
      </c>
      <c r="V197" s="34">
        <f t="shared" si="40"/>
        <v>0</v>
      </c>
      <c r="W197" s="34">
        <f t="shared" si="40"/>
        <v>0</v>
      </c>
    </row>
    <row r="198" spans="1:23" ht="12.75">
      <c r="A198" s="21" t="s">
        <v>26</v>
      </c>
      <c r="B198" s="22" t="s">
        <v>362</v>
      </c>
      <c r="C198" s="23" t="s">
        <v>363</v>
      </c>
      <c r="D198" s="24">
        <v>190695203</v>
      </c>
      <c r="E198" s="25">
        <v>232383432</v>
      </c>
      <c r="F198" s="25">
        <v>122924907</v>
      </c>
      <c r="G198" s="77">
        <f t="shared" si="38"/>
        <v>0.5289744881640271</v>
      </c>
      <c r="H198" s="26">
        <v>8469753</v>
      </c>
      <c r="I198" s="25">
        <v>13205360</v>
      </c>
      <c r="J198" s="27">
        <v>14010448</v>
      </c>
      <c r="K198" s="27">
        <v>35685561</v>
      </c>
      <c r="L198" s="26">
        <v>14924429</v>
      </c>
      <c r="M198" s="25">
        <v>14006945</v>
      </c>
      <c r="N198" s="27">
        <v>16711791</v>
      </c>
      <c r="O198" s="27">
        <v>45643165</v>
      </c>
      <c r="P198" s="26">
        <v>12508319</v>
      </c>
      <c r="Q198" s="25">
        <v>13659120</v>
      </c>
      <c r="R198" s="27">
        <v>15428742</v>
      </c>
      <c r="S198" s="27">
        <v>41596181</v>
      </c>
      <c r="T198" s="26">
        <v>0</v>
      </c>
      <c r="U198" s="25">
        <v>0</v>
      </c>
      <c r="V198" s="27">
        <v>0</v>
      </c>
      <c r="W198" s="27">
        <v>0</v>
      </c>
    </row>
    <row r="199" spans="1:23" ht="12.75">
      <c r="A199" s="21" t="s">
        <v>26</v>
      </c>
      <c r="B199" s="22" t="s">
        <v>364</v>
      </c>
      <c r="C199" s="23" t="s">
        <v>365</v>
      </c>
      <c r="D199" s="24">
        <v>118931178</v>
      </c>
      <c r="E199" s="25">
        <v>118931178</v>
      </c>
      <c r="F199" s="25">
        <v>65322425</v>
      </c>
      <c r="G199" s="77">
        <f t="shared" si="38"/>
        <v>0.5492455897477111</v>
      </c>
      <c r="H199" s="26">
        <v>6409559</v>
      </c>
      <c r="I199" s="25">
        <v>6106349</v>
      </c>
      <c r="J199" s="27">
        <v>6784930</v>
      </c>
      <c r="K199" s="27">
        <v>19300838</v>
      </c>
      <c r="L199" s="26">
        <v>8993504</v>
      </c>
      <c r="M199" s="25">
        <v>7992633</v>
      </c>
      <c r="N199" s="27">
        <v>7636760</v>
      </c>
      <c r="O199" s="27">
        <v>24622897</v>
      </c>
      <c r="P199" s="26">
        <v>6563475</v>
      </c>
      <c r="Q199" s="25">
        <v>6949686</v>
      </c>
      <c r="R199" s="27">
        <v>7885529</v>
      </c>
      <c r="S199" s="27">
        <v>21398690</v>
      </c>
      <c r="T199" s="26">
        <v>0</v>
      </c>
      <c r="U199" s="25">
        <v>0</v>
      </c>
      <c r="V199" s="27">
        <v>0</v>
      </c>
      <c r="W199" s="27">
        <v>0</v>
      </c>
    </row>
    <row r="200" spans="1:23" ht="12.75">
      <c r="A200" s="21" t="s">
        <v>26</v>
      </c>
      <c r="B200" s="22" t="s">
        <v>366</v>
      </c>
      <c r="C200" s="23" t="s">
        <v>367</v>
      </c>
      <c r="D200" s="24">
        <v>133114557</v>
      </c>
      <c r="E200" s="25">
        <v>144260634</v>
      </c>
      <c r="F200" s="25">
        <v>84030723</v>
      </c>
      <c r="G200" s="77">
        <f t="shared" si="38"/>
        <v>0.5824924005255654</v>
      </c>
      <c r="H200" s="26">
        <v>8142650</v>
      </c>
      <c r="I200" s="25">
        <v>10041470</v>
      </c>
      <c r="J200" s="27">
        <v>8250557</v>
      </c>
      <c r="K200" s="27">
        <v>26434677</v>
      </c>
      <c r="L200" s="26">
        <v>9866414</v>
      </c>
      <c r="M200" s="25">
        <v>8567331</v>
      </c>
      <c r="N200" s="27">
        <v>10689066</v>
      </c>
      <c r="O200" s="27">
        <v>29122811</v>
      </c>
      <c r="P200" s="26">
        <v>8530809</v>
      </c>
      <c r="Q200" s="25">
        <v>10801924</v>
      </c>
      <c r="R200" s="27">
        <v>9140502</v>
      </c>
      <c r="S200" s="27">
        <v>28473235</v>
      </c>
      <c r="T200" s="26">
        <v>0</v>
      </c>
      <c r="U200" s="25">
        <v>0</v>
      </c>
      <c r="V200" s="27">
        <v>0</v>
      </c>
      <c r="W200" s="27">
        <v>0</v>
      </c>
    </row>
    <row r="201" spans="1:23" ht="12.75">
      <c r="A201" s="21" t="s">
        <v>26</v>
      </c>
      <c r="B201" s="22" t="s">
        <v>368</v>
      </c>
      <c r="C201" s="23" t="s">
        <v>369</v>
      </c>
      <c r="D201" s="24">
        <v>2288560000</v>
      </c>
      <c r="E201" s="25">
        <v>2321968756</v>
      </c>
      <c r="F201" s="25">
        <v>1665934195</v>
      </c>
      <c r="G201" s="77">
        <f t="shared" si="38"/>
        <v>0.7174662409626325</v>
      </c>
      <c r="H201" s="26">
        <v>188217996</v>
      </c>
      <c r="I201" s="25">
        <v>195152097</v>
      </c>
      <c r="J201" s="27">
        <v>180161005</v>
      </c>
      <c r="K201" s="27">
        <v>563531098</v>
      </c>
      <c r="L201" s="26">
        <v>197654189</v>
      </c>
      <c r="M201" s="25">
        <v>171077567</v>
      </c>
      <c r="N201" s="27">
        <v>176670563</v>
      </c>
      <c r="O201" s="27">
        <v>545402319</v>
      </c>
      <c r="P201" s="26">
        <v>181636843</v>
      </c>
      <c r="Q201" s="25">
        <v>185775517</v>
      </c>
      <c r="R201" s="27">
        <v>189588418</v>
      </c>
      <c r="S201" s="27">
        <v>557000778</v>
      </c>
      <c r="T201" s="26">
        <v>0</v>
      </c>
      <c r="U201" s="25">
        <v>0</v>
      </c>
      <c r="V201" s="27">
        <v>0</v>
      </c>
      <c r="W201" s="27">
        <v>0</v>
      </c>
    </row>
    <row r="202" spans="1:23" ht="12.75">
      <c r="A202" s="21" t="s">
        <v>26</v>
      </c>
      <c r="B202" s="22" t="s">
        <v>370</v>
      </c>
      <c r="C202" s="23" t="s">
        <v>371</v>
      </c>
      <c r="D202" s="24">
        <v>292877670</v>
      </c>
      <c r="E202" s="25">
        <v>292877670</v>
      </c>
      <c r="F202" s="25">
        <v>113271661</v>
      </c>
      <c r="G202" s="77">
        <f t="shared" si="38"/>
        <v>0.38675417282580815</v>
      </c>
      <c r="H202" s="26">
        <v>10147167</v>
      </c>
      <c r="I202" s="25">
        <v>12147944</v>
      </c>
      <c r="J202" s="27">
        <v>14792774</v>
      </c>
      <c r="K202" s="27">
        <v>37087885</v>
      </c>
      <c r="L202" s="26">
        <v>14989739</v>
      </c>
      <c r="M202" s="25">
        <v>11521369</v>
      </c>
      <c r="N202" s="27">
        <v>11870841</v>
      </c>
      <c r="O202" s="27">
        <v>38381949</v>
      </c>
      <c r="P202" s="26">
        <v>11451056</v>
      </c>
      <c r="Q202" s="25">
        <v>13140754</v>
      </c>
      <c r="R202" s="27">
        <v>13210017</v>
      </c>
      <c r="S202" s="27">
        <v>37801827</v>
      </c>
      <c r="T202" s="26">
        <v>0</v>
      </c>
      <c r="U202" s="25">
        <v>0</v>
      </c>
      <c r="V202" s="27">
        <v>0</v>
      </c>
      <c r="W202" s="27">
        <v>0</v>
      </c>
    </row>
    <row r="203" spans="1:23" ht="12.75">
      <c r="A203" s="21" t="s">
        <v>45</v>
      </c>
      <c r="B203" s="22" t="s">
        <v>372</v>
      </c>
      <c r="C203" s="23" t="s">
        <v>373</v>
      </c>
      <c r="D203" s="24">
        <v>708980000</v>
      </c>
      <c r="E203" s="25">
        <v>731767791</v>
      </c>
      <c r="F203" s="25">
        <v>437067246</v>
      </c>
      <c r="G203" s="77">
        <f t="shared" si="38"/>
        <v>0.597275872722854</v>
      </c>
      <c r="H203" s="26">
        <v>29144443</v>
      </c>
      <c r="I203" s="25">
        <v>47047034</v>
      </c>
      <c r="J203" s="27">
        <v>70724604</v>
      </c>
      <c r="K203" s="27">
        <v>146916081</v>
      </c>
      <c r="L203" s="26">
        <v>74036489</v>
      </c>
      <c r="M203" s="25">
        <v>45343963</v>
      </c>
      <c r="N203" s="27">
        <v>70242726</v>
      </c>
      <c r="O203" s="27">
        <v>189623178</v>
      </c>
      <c r="P203" s="26">
        <v>41819396</v>
      </c>
      <c r="Q203" s="25">
        <v>13891958</v>
      </c>
      <c r="R203" s="27">
        <v>44816633</v>
      </c>
      <c r="S203" s="27">
        <v>100527987</v>
      </c>
      <c r="T203" s="26">
        <v>0</v>
      </c>
      <c r="U203" s="25">
        <v>0</v>
      </c>
      <c r="V203" s="27">
        <v>0</v>
      </c>
      <c r="W203" s="27">
        <v>0</v>
      </c>
    </row>
    <row r="204" spans="1:23" ht="12.75">
      <c r="A204" s="28"/>
      <c r="B204" s="29" t="s">
        <v>374</v>
      </c>
      <c r="C204" s="30"/>
      <c r="D204" s="31">
        <f>SUM(D198:D203)</f>
        <v>3733158608</v>
      </c>
      <c r="E204" s="32">
        <f>SUM(E198:E203)</f>
        <v>3842189461</v>
      </c>
      <c r="F204" s="32">
        <f>SUM(F198:F203)</f>
        <v>2488551157</v>
      </c>
      <c r="G204" s="78">
        <f t="shared" si="38"/>
        <v>0.6476909018308299</v>
      </c>
      <c r="H204" s="33">
        <f aca="true" t="shared" si="41" ref="H204:W204">SUM(H198:H203)</f>
        <v>250531568</v>
      </c>
      <c r="I204" s="32">
        <f t="shared" si="41"/>
        <v>283700254</v>
      </c>
      <c r="J204" s="34">
        <f t="shared" si="41"/>
        <v>294724318</v>
      </c>
      <c r="K204" s="34">
        <f t="shared" si="41"/>
        <v>828956140</v>
      </c>
      <c r="L204" s="33">
        <f t="shared" si="41"/>
        <v>320464764</v>
      </c>
      <c r="M204" s="32">
        <f t="shared" si="41"/>
        <v>258509808</v>
      </c>
      <c r="N204" s="34">
        <f t="shared" si="41"/>
        <v>293821747</v>
      </c>
      <c r="O204" s="34">
        <f t="shared" si="41"/>
        <v>872796319</v>
      </c>
      <c r="P204" s="33">
        <f t="shared" si="41"/>
        <v>262509898</v>
      </c>
      <c r="Q204" s="32">
        <f t="shared" si="41"/>
        <v>244218959</v>
      </c>
      <c r="R204" s="34">
        <f t="shared" si="41"/>
        <v>280069841</v>
      </c>
      <c r="S204" s="34">
        <f t="shared" si="41"/>
        <v>786798698</v>
      </c>
      <c r="T204" s="33">
        <f t="shared" si="41"/>
        <v>0</v>
      </c>
      <c r="U204" s="32">
        <f t="shared" si="41"/>
        <v>0</v>
      </c>
      <c r="V204" s="34">
        <f t="shared" si="41"/>
        <v>0</v>
      </c>
      <c r="W204" s="34">
        <f t="shared" si="41"/>
        <v>0</v>
      </c>
    </row>
    <row r="205" spans="1:23" ht="12.75">
      <c r="A205" s="21" t="s">
        <v>26</v>
      </c>
      <c r="B205" s="22" t="s">
        <v>375</v>
      </c>
      <c r="C205" s="23" t="s">
        <v>376</v>
      </c>
      <c r="D205" s="24">
        <v>268385038</v>
      </c>
      <c r="E205" s="25">
        <v>317196842</v>
      </c>
      <c r="F205" s="25">
        <v>140749855</v>
      </c>
      <c r="G205" s="77">
        <f t="shared" si="38"/>
        <v>0.4437303162053549</v>
      </c>
      <c r="H205" s="26">
        <v>9328813</v>
      </c>
      <c r="I205" s="25">
        <v>19618679</v>
      </c>
      <c r="J205" s="27">
        <v>14052636</v>
      </c>
      <c r="K205" s="27">
        <v>43000128</v>
      </c>
      <c r="L205" s="26">
        <v>15276159</v>
      </c>
      <c r="M205" s="25">
        <v>23206298</v>
      </c>
      <c r="N205" s="27">
        <v>20652462</v>
      </c>
      <c r="O205" s="27">
        <v>59134919</v>
      </c>
      <c r="P205" s="26">
        <v>12759895</v>
      </c>
      <c r="Q205" s="25">
        <v>25854913</v>
      </c>
      <c r="R205" s="27">
        <v>0</v>
      </c>
      <c r="S205" s="27">
        <v>38614808</v>
      </c>
      <c r="T205" s="26">
        <v>0</v>
      </c>
      <c r="U205" s="25">
        <v>0</v>
      </c>
      <c r="V205" s="27">
        <v>0</v>
      </c>
      <c r="W205" s="27">
        <v>0</v>
      </c>
    </row>
    <row r="206" spans="1:23" ht="12.75">
      <c r="A206" s="21" t="s">
        <v>26</v>
      </c>
      <c r="B206" s="22" t="s">
        <v>377</v>
      </c>
      <c r="C206" s="23" t="s">
        <v>378</v>
      </c>
      <c r="D206" s="24">
        <v>437350733</v>
      </c>
      <c r="E206" s="25">
        <v>571381396</v>
      </c>
      <c r="F206" s="25">
        <v>114719628</v>
      </c>
      <c r="G206" s="77">
        <f t="shared" si="38"/>
        <v>0.20077592445799547</v>
      </c>
      <c r="H206" s="26">
        <v>30622330</v>
      </c>
      <c r="I206" s="25">
        <v>0</v>
      </c>
      <c r="J206" s="27">
        <v>0</v>
      </c>
      <c r="K206" s="27">
        <v>30622330</v>
      </c>
      <c r="L206" s="26">
        <v>0</v>
      </c>
      <c r="M206" s="25">
        <v>0</v>
      </c>
      <c r="N206" s="27">
        <v>0</v>
      </c>
      <c r="O206" s="27">
        <v>0</v>
      </c>
      <c r="P206" s="26">
        <v>0</v>
      </c>
      <c r="Q206" s="25">
        <v>44801577</v>
      </c>
      <c r="R206" s="27">
        <v>39295721</v>
      </c>
      <c r="S206" s="27">
        <v>84097298</v>
      </c>
      <c r="T206" s="26">
        <v>0</v>
      </c>
      <c r="U206" s="25">
        <v>0</v>
      </c>
      <c r="V206" s="27">
        <v>0</v>
      </c>
      <c r="W206" s="27">
        <v>0</v>
      </c>
    </row>
    <row r="207" spans="1:23" ht="12.75">
      <c r="A207" s="21" t="s">
        <v>26</v>
      </c>
      <c r="B207" s="22" t="s">
        <v>379</v>
      </c>
      <c r="C207" s="23" t="s">
        <v>380</v>
      </c>
      <c r="D207" s="24">
        <v>162689872</v>
      </c>
      <c r="E207" s="25">
        <v>2722810</v>
      </c>
      <c r="F207" s="25">
        <v>68704406</v>
      </c>
      <c r="G207" s="77">
        <f t="shared" si="38"/>
        <v>25.232904976843777</v>
      </c>
      <c r="H207" s="26">
        <v>6791000</v>
      </c>
      <c r="I207" s="25">
        <v>10810830</v>
      </c>
      <c r="J207" s="27">
        <v>11067158</v>
      </c>
      <c r="K207" s="27">
        <v>28668988</v>
      </c>
      <c r="L207" s="26">
        <v>13171362</v>
      </c>
      <c r="M207" s="25">
        <v>13063338</v>
      </c>
      <c r="N207" s="27">
        <v>13800718</v>
      </c>
      <c r="O207" s="27">
        <v>40035418</v>
      </c>
      <c r="P207" s="26">
        <v>0</v>
      </c>
      <c r="Q207" s="25">
        <v>0</v>
      </c>
      <c r="R207" s="27">
        <v>0</v>
      </c>
      <c r="S207" s="27">
        <v>0</v>
      </c>
      <c r="T207" s="26">
        <v>0</v>
      </c>
      <c r="U207" s="25">
        <v>0</v>
      </c>
      <c r="V207" s="27">
        <v>0</v>
      </c>
      <c r="W207" s="27">
        <v>0</v>
      </c>
    </row>
    <row r="208" spans="1:23" ht="12.75">
      <c r="A208" s="21" t="s">
        <v>26</v>
      </c>
      <c r="B208" s="22" t="s">
        <v>381</v>
      </c>
      <c r="C208" s="23" t="s">
        <v>382</v>
      </c>
      <c r="D208" s="24">
        <v>335738868</v>
      </c>
      <c r="E208" s="25">
        <v>335738868</v>
      </c>
      <c r="F208" s="25">
        <v>182203952</v>
      </c>
      <c r="G208" s="77">
        <f t="shared" si="38"/>
        <v>0.5426954379318394</v>
      </c>
      <c r="H208" s="26">
        <v>11970887</v>
      </c>
      <c r="I208" s="25">
        <v>20280661</v>
      </c>
      <c r="J208" s="27">
        <v>16342094</v>
      </c>
      <c r="K208" s="27">
        <v>48593642</v>
      </c>
      <c r="L208" s="26">
        <v>16046086</v>
      </c>
      <c r="M208" s="25">
        <v>29811410</v>
      </c>
      <c r="N208" s="27">
        <v>37213552</v>
      </c>
      <c r="O208" s="27">
        <v>83071048</v>
      </c>
      <c r="P208" s="26">
        <v>14308237</v>
      </c>
      <c r="Q208" s="25">
        <v>10296723</v>
      </c>
      <c r="R208" s="27">
        <v>25934302</v>
      </c>
      <c r="S208" s="27">
        <v>50539262</v>
      </c>
      <c r="T208" s="26">
        <v>0</v>
      </c>
      <c r="U208" s="25">
        <v>0</v>
      </c>
      <c r="V208" s="27">
        <v>0</v>
      </c>
      <c r="W208" s="27">
        <v>0</v>
      </c>
    </row>
    <row r="209" spans="1:23" ht="12.75">
      <c r="A209" s="21" t="s">
        <v>26</v>
      </c>
      <c r="B209" s="22" t="s">
        <v>383</v>
      </c>
      <c r="C209" s="23" t="s">
        <v>384</v>
      </c>
      <c r="D209" s="24">
        <v>368226250</v>
      </c>
      <c r="E209" s="25">
        <v>387146156</v>
      </c>
      <c r="F209" s="25">
        <v>212024132</v>
      </c>
      <c r="G209" s="77">
        <f t="shared" si="38"/>
        <v>0.5476591429723507</v>
      </c>
      <c r="H209" s="26">
        <v>20923979</v>
      </c>
      <c r="I209" s="25">
        <v>15289715</v>
      </c>
      <c r="J209" s="27">
        <v>34735411</v>
      </c>
      <c r="K209" s="27">
        <v>70949105</v>
      </c>
      <c r="L209" s="26">
        <v>24952182</v>
      </c>
      <c r="M209" s="25">
        <v>28433192</v>
      </c>
      <c r="N209" s="27">
        <v>23782963</v>
      </c>
      <c r="O209" s="27">
        <v>77168337</v>
      </c>
      <c r="P209" s="26">
        <v>33724821</v>
      </c>
      <c r="Q209" s="25">
        <v>0</v>
      </c>
      <c r="R209" s="27">
        <v>30181869</v>
      </c>
      <c r="S209" s="27">
        <v>63906690</v>
      </c>
      <c r="T209" s="26">
        <v>0</v>
      </c>
      <c r="U209" s="25">
        <v>0</v>
      </c>
      <c r="V209" s="27">
        <v>0</v>
      </c>
      <c r="W209" s="27">
        <v>0</v>
      </c>
    </row>
    <row r="210" spans="1:23" ht="12.75">
      <c r="A210" s="21" t="s">
        <v>26</v>
      </c>
      <c r="B210" s="22" t="s">
        <v>385</v>
      </c>
      <c r="C210" s="23" t="s">
        <v>386</v>
      </c>
      <c r="D210" s="24">
        <v>783557725</v>
      </c>
      <c r="E210" s="25">
        <v>783557725</v>
      </c>
      <c r="F210" s="25">
        <v>282068491</v>
      </c>
      <c r="G210" s="77">
        <f t="shared" si="38"/>
        <v>0.3599843151313453</v>
      </c>
      <c r="H210" s="26">
        <v>50557896</v>
      </c>
      <c r="I210" s="25">
        <v>58606649</v>
      </c>
      <c r="J210" s="27">
        <v>0</v>
      </c>
      <c r="K210" s="27">
        <v>109164545</v>
      </c>
      <c r="L210" s="26">
        <v>54056196</v>
      </c>
      <c r="M210" s="25">
        <v>54984796</v>
      </c>
      <c r="N210" s="27">
        <v>63862954</v>
      </c>
      <c r="O210" s="27">
        <v>172903946</v>
      </c>
      <c r="P210" s="26">
        <v>0</v>
      </c>
      <c r="Q210" s="25">
        <v>0</v>
      </c>
      <c r="R210" s="27">
        <v>0</v>
      </c>
      <c r="S210" s="27">
        <v>0</v>
      </c>
      <c r="T210" s="26">
        <v>0</v>
      </c>
      <c r="U210" s="25">
        <v>0</v>
      </c>
      <c r="V210" s="27">
        <v>0</v>
      </c>
      <c r="W210" s="27">
        <v>0</v>
      </c>
    </row>
    <row r="211" spans="1:23" ht="12.75">
      <c r="A211" s="21" t="s">
        <v>45</v>
      </c>
      <c r="B211" s="22" t="s">
        <v>387</v>
      </c>
      <c r="C211" s="23" t="s">
        <v>388</v>
      </c>
      <c r="D211" s="24">
        <v>167008097</v>
      </c>
      <c r="E211" s="25">
        <v>167008097</v>
      </c>
      <c r="F211" s="25">
        <v>97606405</v>
      </c>
      <c r="G211" s="77">
        <f t="shared" si="38"/>
        <v>0.5844411543710961</v>
      </c>
      <c r="H211" s="26">
        <v>7177507</v>
      </c>
      <c r="I211" s="25">
        <v>8189025</v>
      </c>
      <c r="J211" s="27">
        <v>10450333</v>
      </c>
      <c r="K211" s="27">
        <v>25816865</v>
      </c>
      <c r="L211" s="26">
        <v>10677359</v>
      </c>
      <c r="M211" s="25">
        <v>10009847</v>
      </c>
      <c r="N211" s="27">
        <v>18224572</v>
      </c>
      <c r="O211" s="27">
        <v>38911778</v>
      </c>
      <c r="P211" s="26">
        <v>9508179</v>
      </c>
      <c r="Q211" s="25">
        <v>8866419</v>
      </c>
      <c r="R211" s="27">
        <v>14503164</v>
      </c>
      <c r="S211" s="27">
        <v>32877762</v>
      </c>
      <c r="T211" s="26">
        <v>0</v>
      </c>
      <c r="U211" s="25">
        <v>0</v>
      </c>
      <c r="V211" s="27">
        <v>0</v>
      </c>
      <c r="W211" s="27">
        <v>0</v>
      </c>
    </row>
    <row r="212" spans="1:23" ht="12.75">
      <c r="A212" s="28"/>
      <c r="B212" s="29" t="s">
        <v>389</v>
      </c>
      <c r="C212" s="30"/>
      <c r="D212" s="31">
        <f>SUM(D205:D211)</f>
        <v>2522956583</v>
      </c>
      <c r="E212" s="32">
        <f>SUM(E205:E211)</f>
        <v>2564751894</v>
      </c>
      <c r="F212" s="32">
        <f>SUM(F205:F211)</f>
        <v>1098076869</v>
      </c>
      <c r="G212" s="78">
        <f t="shared" si="38"/>
        <v>0.42814155691583633</v>
      </c>
      <c r="H212" s="33">
        <f aca="true" t="shared" si="42" ref="H212:W212">SUM(H205:H211)</f>
        <v>137372412</v>
      </c>
      <c r="I212" s="32">
        <f t="shared" si="42"/>
        <v>132795559</v>
      </c>
      <c r="J212" s="34">
        <f t="shared" si="42"/>
        <v>86647632</v>
      </c>
      <c r="K212" s="34">
        <f t="shared" si="42"/>
        <v>356815603</v>
      </c>
      <c r="L212" s="33">
        <f t="shared" si="42"/>
        <v>134179344</v>
      </c>
      <c r="M212" s="32">
        <f t="shared" si="42"/>
        <v>159508881</v>
      </c>
      <c r="N212" s="34">
        <f t="shared" si="42"/>
        <v>177537221</v>
      </c>
      <c r="O212" s="34">
        <f t="shared" si="42"/>
        <v>471225446</v>
      </c>
      <c r="P212" s="33">
        <f t="shared" si="42"/>
        <v>70301132</v>
      </c>
      <c r="Q212" s="32">
        <f t="shared" si="42"/>
        <v>89819632</v>
      </c>
      <c r="R212" s="34">
        <f t="shared" si="42"/>
        <v>109915056</v>
      </c>
      <c r="S212" s="34">
        <f t="shared" si="42"/>
        <v>270035820</v>
      </c>
      <c r="T212" s="33">
        <f t="shared" si="42"/>
        <v>0</v>
      </c>
      <c r="U212" s="32">
        <f t="shared" si="42"/>
        <v>0</v>
      </c>
      <c r="V212" s="34">
        <f t="shared" si="42"/>
        <v>0</v>
      </c>
      <c r="W212" s="34">
        <f t="shared" si="42"/>
        <v>0</v>
      </c>
    </row>
    <row r="213" spans="1:23" ht="12.75">
      <c r="A213" s="21" t="s">
        <v>26</v>
      </c>
      <c r="B213" s="22" t="s">
        <v>390</v>
      </c>
      <c r="C213" s="23" t="s">
        <v>391</v>
      </c>
      <c r="D213" s="24">
        <v>305416261</v>
      </c>
      <c r="E213" s="25">
        <v>230380910</v>
      </c>
      <c r="F213" s="25">
        <v>89789092</v>
      </c>
      <c r="G213" s="77">
        <f t="shared" si="38"/>
        <v>0.38974189311084845</v>
      </c>
      <c r="H213" s="26">
        <v>6656151</v>
      </c>
      <c r="I213" s="25">
        <v>11626133</v>
      </c>
      <c r="J213" s="27">
        <v>12908498</v>
      </c>
      <c r="K213" s="27">
        <v>31190782</v>
      </c>
      <c r="L213" s="26">
        <v>9880453</v>
      </c>
      <c r="M213" s="25">
        <v>9353410</v>
      </c>
      <c r="N213" s="27">
        <v>10870283</v>
      </c>
      <c r="O213" s="27">
        <v>30104146</v>
      </c>
      <c r="P213" s="26">
        <v>14247082</v>
      </c>
      <c r="Q213" s="25">
        <v>0</v>
      </c>
      <c r="R213" s="27">
        <v>14247082</v>
      </c>
      <c r="S213" s="27">
        <v>28494164</v>
      </c>
      <c r="T213" s="26">
        <v>0</v>
      </c>
      <c r="U213" s="25">
        <v>0</v>
      </c>
      <c r="V213" s="27">
        <v>0</v>
      </c>
      <c r="W213" s="27">
        <v>0</v>
      </c>
    </row>
    <row r="214" spans="1:23" ht="12.75">
      <c r="A214" s="21" t="s">
        <v>26</v>
      </c>
      <c r="B214" s="22" t="s">
        <v>392</v>
      </c>
      <c r="C214" s="23" t="s">
        <v>393</v>
      </c>
      <c r="D214" s="24">
        <v>340430917</v>
      </c>
      <c r="E214" s="25">
        <v>348623838</v>
      </c>
      <c r="F214" s="25">
        <v>234041185</v>
      </c>
      <c r="G214" s="77">
        <f t="shared" si="38"/>
        <v>0.6713286915279729</v>
      </c>
      <c r="H214" s="26">
        <v>24207541</v>
      </c>
      <c r="I214" s="25">
        <v>33524641</v>
      </c>
      <c r="J214" s="27">
        <v>20650166</v>
      </c>
      <c r="K214" s="27">
        <v>78382348</v>
      </c>
      <c r="L214" s="26">
        <v>18154744</v>
      </c>
      <c r="M214" s="25">
        <v>21397321</v>
      </c>
      <c r="N214" s="27">
        <v>35245627</v>
      </c>
      <c r="O214" s="27">
        <v>74797692</v>
      </c>
      <c r="P214" s="26">
        <v>12148406</v>
      </c>
      <c r="Q214" s="25">
        <v>48127241</v>
      </c>
      <c r="R214" s="27">
        <v>20585498</v>
      </c>
      <c r="S214" s="27">
        <v>80861145</v>
      </c>
      <c r="T214" s="26">
        <v>0</v>
      </c>
      <c r="U214" s="25">
        <v>0</v>
      </c>
      <c r="V214" s="27">
        <v>0</v>
      </c>
      <c r="W214" s="27">
        <v>0</v>
      </c>
    </row>
    <row r="215" spans="1:23" ht="12.75">
      <c r="A215" s="21" t="s">
        <v>26</v>
      </c>
      <c r="B215" s="22" t="s">
        <v>394</v>
      </c>
      <c r="C215" s="23" t="s">
        <v>395</v>
      </c>
      <c r="D215" s="24">
        <v>228614603</v>
      </c>
      <c r="E215" s="25">
        <v>254911412</v>
      </c>
      <c r="F215" s="25">
        <v>145902804</v>
      </c>
      <c r="G215" s="77">
        <f t="shared" si="38"/>
        <v>0.5723667012601225</v>
      </c>
      <c r="H215" s="26">
        <v>18128508</v>
      </c>
      <c r="I215" s="25">
        <v>13901425</v>
      </c>
      <c r="J215" s="27">
        <v>13967100</v>
      </c>
      <c r="K215" s="27">
        <v>45997033</v>
      </c>
      <c r="L215" s="26">
        <v>15695635</v>
      </c>
      <c r="M215" s="25">
        <v>15209109</v>
      </c>
      <c r="N215" s="27">
        <v>15982001</v>
      </c>
      <c r="O215" s="27">
        <v>46886745</v>
      </c>
      <c r="P215" s="26">
        <v>13306417</v>
      </c>
      <c r="Q215" s="25">
        <v>18331958</v>
      </c>
      <c r="R215" s="27">
        <v>21380651</v>
      </c>
      <c r="S215" s="27">
        <v>53019026</v>
      </c>
      <c r="T215" s="26">
        <v>0</v>
      </c>
      <c r="U215" s="25">
        <v>0</v>
      </c>
      <c r="V215" s="27">
        <v>0</v>
      </c>
      <c r="W215" s="27">
        <v>0</v>
      </c>
    </row>
    <row r="216" spans="1:23" ht="12.75">
      <c r="A216" s="21" t="s">
        <v>26</v>
      </c>
      <c r="B216" s="22" t="s">
        <v>396</v>
      </c>
      <c r="C216" s="23" t="s">
        <v>397</v>
      </c>
      <c r="D216" s="24">
        <v>102346945</v>
      </c>
      <c r="E216" s="25">
        <v>94183745</v>
      </c>
      <c r="F216" s="25">
        <v>33642458</v>
      </c>
      <c r="G216" s="77">
        <f t="shared" si="38"/>
        <v>0.35720025785765896</v>
      </c>
      <c r="H216" s="26">
        <v>5713824</v>
      </c>
      <c r="I216" s="25">
        <v>5769074</v>
      </c>
      <c r="J216" s="27">
        <v>7203555</v>
      </c>
      <c r="K216" s="27">
        <v>18686453</v>
      </c>
      <c r="L216" s="26">
        <v>7345220</v>
      </c>
      <c r="M216" s="25">
        <v>7610785</v>
      </c>
      <c r="N216" s="27">
        <v>0</v>
      </c>
      <c r="O216" s="27">
        <v>14956005</v>
      </c>
      <c r="P216" s="26">
        <v>0</v>
      </c>
      <c r="Q216" s="25">
        <v>0</v>
      </c>
      <c r="R216" s="27">
        <v>0</v>
      </c>
      <c r="S216" s="27">
        <v>0</v>
      </c>
      <c r="T216" s="26">
        <v>0</v>
      </c>
      <c r="U216" s="25">
        <v>0</v>
      </c>
      <c r="V216" s="27">
        <v>0</v>
      </c>
      <c r="W216" s="27">
        <v>0</v>
      </c>
    </row>
    <row r="217" spans="1:23" ht="12.75">
      <c r="A217" s="21" t="s">
        <v>26</v>
      </c>
      <c r="B217" s="22" t="s">
        <v>398</v>
      </c>
      <c r="C217" s="23" t="s">
        <v>399</v>
      </c>
      <c r="D217" s="24">
        <v>528521657</v>
      </c>
      <c r="E217" s="25">
        <v>304075214</v>
      </c>
      <c r="F217" s="25">
        <v>165853544</v>
      </c>
      <c r="G217" s="77">
        <f t="shared" si="38"/>
        <v>0.5454359196800566</v>
      </c>
      <c r="H217" s="26">
        <v>13925249</v>
      </c>
      <c r="I217" s="25">
        <v>15482811</v>
      </c>
      <c r="J217" s="27">
        <v>22887192</v>
      </c>
      <c r="K217" s="27">
        <v>52295252</v>
      </c>
      <c r="L217" s="26">
        <v>22775555</v>
      </c>
      <c r="M217" s="25">
        <v>17671933</v>
      </c>
      <c r="N217" s="27">
        <v>17128903</v>
      </c>
      <c r="O217" s="27">
        <v>57576391</v>
      </c>
      <c r="P217" s="26">
        <v>17569424</v>
      </c>
      <c r="Q217" s="25">
        <v>18656395</v>
      </c>
      <c r="R217" s="27">
        <v>19756082</v>
      </c>
      <c r="S217" s="27">
        <v>55981901</v>
      </c>
      <c r="T217" s="26">
        <v>0</v>
      </c>
      <c r="U217" s="25">
        <v>0</v>
      </c>
      <c r="V217" s="27">
        <v>0</v>
      </c>
      <c r="W217" s="27">
        <v>0</v>
      </c>
    </row>
    <row r="218" spans="1:23" ht="12.75">
      <c r="A218" s="21" t="s">
        <v>45</v>
      </c>
      <c r="B218" s="22" t="s">
        <v>400</v>
      </c>
      <c r="C218" s="23" t="s">
        <v>401</v>
      </c>
      <c r="D218" s="24">
        <v>707525747</v>
      </c>
      <c r="E218" s="25">
        <v>707525747</v>
      </c>
      <c r="F218" s="25">
        <v>615111001</v>
      </c>
      <c r="G218" s="77">
        <f t="shared" si="38"/>
        <v>0.8693832042270541</v>
      </c>
      <c r="H218" s="26">
        <v>31610826</v>
      </c>
      <c r="I218" s="25">
        <v>49074433</v>
      </c>
      <c r="J218" s="27">
        <v>65634020</v>
      </c>
      <c r="K218" s="27">
        <v>146319279</v>
      </c>
      <c r="L218" s="26">
        <v>79348398</v>
      </c>
      <c r="M218" s="25">
        <v>79348398</v>
      </c>
      <c r="N218" s="27">
        <v>94977906</v>
      </c>
      <c r="O218" s="27">
        <v>253674702</v>
      </c>
      <c r="P218" s="26">
        <v>70917423</v>
      </c>
      <c r="Q218" s="25">
        <v>81108498</v>
      </c>
      <c r="R218" s="27">
        <v>63091099</v>
      </c>
      <c r="S218" s="27">
        <v>215117020</v>
      </c>
      <c r="T218" s="26">
        <v>0</v>
      </c>
      <c r="U218" s="25">
        <v>0</v>
      </c>
      <c r="V218" s="27">
        <v>0</v>
      </c>
      <c r="W218" s="27">
        <v>0</v>
      </c>
    </row>
    <row r="219" spans="1:23" ht="12.75">
      <c r="A219" s="48"/>
      <c r="B219" s="49" t="s">
        <v>402</v>
      </c>
      <c r="C219" s="50"/>
      <c r="D219" s="51">
        <f>SUM(D213:D218)</f>
        <v>2212856130</v>
      </c>
      <c r="E219" s="52">
        <f>SUM(E213:E218)</f>
        <v>1939700866</v>
      </c>
      <c r="F219" s="52">
        <f>SUM(F213:F218)</f>
        <v>1284340084</v>
      </c>
      <c r="G219" s="80">
        <f t="shared" si="38"/>
        <v>0.6621330672747145</v>
      </c>
      <c r="H219" s="53">
        <f aca="true" t="shared" si="43" ref="H219:W219">SUM(H213:H218)</f>
        <v>100242099</v>
      </c>
      <c r="I219" s="52">
        <f t="shared" si="43"/>
        <v>129378517</v>
      </c>
      <c r="J219" s="54">
        <f t="shared" si="43"/>
        <v>143250531</v>
      </c>
      <c r="K219" s="54">
        <f t="shared" si="43"/>
        <v>372871147</v>
      </c>
      <c r="L219" s="53">
        <f t="shared" si="43"/>
        <v>153200005</v>
      </c>
      <c r="M219" s="52">
        <f t="shared" si="43"/>
        <v>150590956</v>
      </c>
      <c r="N219" s="54">
        <f t="shared" si="43"/>
        <v>174204720</v>
      </c>
      <c r="O219" s="54">
        <f t="shared" si="43"/>
        <v>477995681</v>
      </c>
      <c r="P219" s="53">
        <f t="shared" si="43"/>
        <v>128188752</v>
      </c>
      <c r="Q219" s="52">
        <f t="shared" si="43"/>
        <v>166224092</v>
      </c>
      <c r="R219" s="54">
        <f t="shared" si="43"/>
        <v>139060412</v>
      </c>
      <c r="S219" s="54">
        <f t="shared" si="43"/>
        <v>433473256</v>
      </c>
      <c r="T219" s="53">
        <f t="shared" si="43"/>
        <v>0</v>
      </c>
      <c r="U219" s="52">
        <f t="shared" si="43"/>
        <v>0</v>
      </c>
      <c r="V219" s="54">
        <f t="shared" si="43"/>
        <v>0</v>
      </c>
      <c r="W219" s="54">
        <f t="shared" si="43"/>
        <v>0</v>
      </c>
    </row>
    <row r="220" spans="1:23" ht="12.75">
      <c r="A220" s="35"/>
      <c r="B220" s="36" t="s">
        <v>403</v>
      </c>
      <c r="C220" s="37"/>
      <c r="D220" s="38">
        <f>SUM(D185:D190,D192:D196,D198:D203,D205:D211,D213:D218)</f>
        <v>14130202337</v>
      </c>
      <c r="E220" s="39">
        <f>SUM(E185:E190,E192:E196,E198:E203,E205:E211,E213:E218)</f>
        <v>13914690293</v>
      </c>
      <c r="F220" s="39">
        <f>SUM(F185:F190,F192:F196,F198:F203,F205:F211,F213:F218)</f>
        <v>8024243542</v>
      </c>
      <c r="G220" s="79">
        <f t="shared" si="38"/>
        <v>0.5766742466439745</v>
      </c>
      <c r="H220" s="40">
        <f aca="true" t="shared" si="44" ref="H220:W220">SUM(H185:H190,H192:H196,H198:H203,H205:H211,H213:H218)</f>
        <v>769527886</v>
      </c>
      <c r="I220" s="39">
        <f t="shared" si="44"/>
        <v>892792604</v>
      </c>
      <c r="J220" s="41">
        <f t="shared" si="44"/>
        <v>900048747</v>
      </c>
      <c r="K220" s="41">
        <f t="shared" si="44"/>
        <v>2562369237</v>
      </c>
      <c r="L220" s="40">
        <f t="shared" si="44"/>
        <v>917422419</v>
      </c>
      <c r="M220" s="39">
        <f t="shared" si="44"/>
        <v>939089602</v>
      </c>
      <c r="N220" s="41">
        <f t="shared" si="44"/>
        <v>1000356939</v>
      </c>
      <c r="O220" s="41">
        <f t="shared" si="44"/>
        <v>2856868960</v>
      </c>
      <c r="P220" s="40">
        <f t="shared" si="44"/>
        <v>894626037</v>
      </c>
      <c r="Q220" s="39">
        <f t="shared" si="44"/>
        <v>823008564</v>
      </c>
      <c r="R220" s="41">
        <f t="shared" si="44"/>
        <v>887370744</v>
      </c>
      <c r="S220" s="41">
        <f t="shared" si="44"/>
        <v>2605005345</v>
      </c>
      <c r="T220" s="40">
        <f t="shared" si="44"/>
        <v>0</v>
      </c>
      <c r="U220" s="39">
        <f t="shared" si="44"/>
        <v>0</v>
      </c>
      <c r="V220" s="41">
        <f t="shared" si="44"/>
        <v>0</v>
      </c>
      <c r="W220" s="41">
        <f t="shared" si="44"/>
        <v>0</v>
      </c>
    </row>
    <row r="221" spans="1:23" ht="12.75">
      <c r="A221" s="14"/>
      <c r="B221" s="42"/>
      <c r="C221" s="43"/>
      <c r="D221" s="44"/>
      <c r="E221" s="45"/>
      <c r="F221" s="45"/>
      <c r="G221" s="76"/>
      <c r="H221" s="26"/>
      <c r="I221" s="25"/>
      <c r="J221" s="27"/>
      <c r="K221" s="27"/>
      <c r="L221" s="26"/>
      <c r="M221" s="25"/>
      <c r="N221" s="27"/>
      <c r="O221" s="27"/>
      <c r="P221" s="26"/>
      <c r="Q221" s="25"/>
      <c r="R221" s="27"/>
      <c r="S221" s="27"/>
      <c r="T221" s="26"/>
      <c r="U221" s="25"/>
      <c r="V221" s="27"/>
      <c r="W221" s="27"/>
    </row>
    <row r="222" spans="1:23" ht="12.75">
      <c r="A222" s="14"/>
      <c r="B222" s="15" t="s">
        <v>404</v>
      </c>
      <c r="C222" s="16"/>
      <c r="D222" s="47"/>
      <c r="E222" s="45"/>
      <c r="F222" s="45"/>
      <c r="G222" s="76"/>
      <c r="H222" s="26"/>
      <c r="I222" s="25"/>
      <c r="J222" s="27"/>
      <c r="K222" s="27"/>
      <c r="L222" s="26"/>
      <c r="M222" s="25"/>
      <c r="N222" s="27"/>
      <c r="O222" s="27"/>
      <c r="P222" s="26"/>
      <c r="Q222" s="25"/>
      <c r="R222" s="27"/>
      <c r="S222" s="27"/>
      <c r="T222" s="26"/>
      <c r="U222" s="25"/>
      <c r="V222" s="27"/>
      <c r="W222" s="27"/>
    </row>
    <row r="223" spans="1:23" ht="12.75">
      <c r="A223" s="21" t="s">
        <v>26</v>
      </c>
      <c r="B223" s="22" t="s">
        <v>405</v>
      </c>
      <c r="C223" s="23" t="s">
        <v>406</v>
      </c>
      <c r="D223" s="24">
        <v>382938714</v>
      </c>
      <c r="E223" s="25">
        <v>365769314</v>
      </c>
      <c r="F223" s="25">
        <v>216521508</v>
      </c>
      <c r="G223" s="77">
        <f aca="true" t="shared" si="45" ref="G223:G247">IF($E223=0,0,$F223/$E223)</f>
        <v>0.5919619271287476</v>
      </c>
      <c r="H223" s="26">
        <v>14797791</v>
      </c>
      <c r="I223" s="25">
        <v>23655683</v>
      </c>
      <c r="J223" s="27">
        <v>20083048</v>
      </c>
      <c r="K223" s="27">
        <v>58536522</v>
      </c>
      <c r="L223" s="26">
        <v>20453947</v>
      </c>
      <c r="M223" s="25">
        <v>34517975</v>
      </c>
      <c r="N223" s="27">
        <v>22909204</v>
      </c>
      <c r="O223" s="27">
        <v>77881126</v>
      </c>
      <c r="P223" s="26">
        <v>20745043</v>
      </c>
      <c r="Q223" s="25">
        <v>26668645</v>
      </c>
      <c r="R223" s="27">
        <v>32690172</v>
      </c>
      <c r="S223" s="27">
        <v>80103860</v>
      </c>
      <c r="T223" s="26">
        <v>0</v>
      </c>
      <c r="U223" s="25">
        <v>0</v>
      </c>
      <c r="V223" s="27">
        <v>0</v>
      </c>
      <c r="W223" s="27">
        <v>0</v>
      </c>
    </row>
    <row r="224" spans="1:23" ht="12.75">
      <c r="A224" s="21" t="s">
        <v>26</v>
      </c>
      <c r="B224" s="22" t="s">
        <v>407</v>
      </c>
      <c r="C224" s="23" t="s">
        <v>408</v>
      </c>
      <c r="D224" s="24">
        <v>652911358</v>
      </c>
      <c r="E224" s="25">
        <v>666671884</v>
      </c>
      <c r="F224" s="25">
        <v>329249103</v>
      </c>
      <c r="G224" s="77">
        <f t="shared" si="45"/>
        <v>0.4938697894750276</v>
      </c>
      <c r="H224" s="26">
        <v>40267845</v>
      </c>
      <c r="I224" s="25">
        <v>27532903</v>
      </c>
      <c r="J224" s="27">
        <v>65411938</v>
      </c>
      <c r="K224" s="27">
        <v>133212686</v>
      </c>
      <c r="L224" s="26">
        <v>36163251</v>
      </c>
      <c r="M224" s="25">
        <v>30596275</v>
      </c>
      <c r="N224" s="27">
        <v>0</v>
      </c>
      <c r="O224" s="27">
        <v>66759526</v>
      </c>
      <c r="P224" s="26">
        <v>58586172</v>
      </c>
      <c r="Q224" s="25">
        <v>35528988</v>
      </c>
      <c r="R224" s="27">
        <v>35161731</v>
      </c>
      <c r="S224" s="27">
        <v>129276891</v>
      </c>
      <c r="T224" s="26">
        <v>0</v>
      </c>
      <c r="U224" s="25">
        <v>0</v>
      </c>
      <c r="V224" s="27">
        <v>0</v>
      </c>
      <c r="W224" s="27">
        <v>0</v>
      </c>
    </row>
    <row r="225" spans="1:23" ht="12.75">
      <c r="A225" s="21" t="s">
        <v>26</v>
      </c>
      <c r="B225" s="22" t="s">
        <v>409</v>
      </c>
      <c r="C225" s="23" t="s">
        <v>410</v>
      </c>
      <c r="D225" s="24">
        <v>423173551</v>
      </c>
      <c r="E225" s="25">
        <v>443655071</v>
      </c>
      <c r="F225" s="25">
        <v>280175208</v>
      </c>
      <c r="G225" s="77">
        <f t="shared" si="45"/>
        <v>0.6315158471388238</v>
      </c>
      <c r="H225" s="26">
        <v>29215158</v>
      </c>
      <c r="I225" s="25">
        <v>31847793</v>
      </c>
      <c r="J225" s="27">
        <v>22387810</v>
      </c>
      <c r="K225" s="27">
        <v>83450761</v>
      </c>
      <c r="L225" s="26">
        <v>18881848</v>
      </c>
      <c r="M225" s="25">
        <v>33804399</v>
      </c>
      <c r="N225" s="27">
        <v>29202040</v>
      </c>
      <c r="O225" s="27">
        <v>81888287</v>
      </c>
      <c r="P225" s="26">
        <v>42032877</v>
      </c>
      <c r="Q225" s="25">
        <v>28151760</v>
      </c>
      <c r="R225" s="27">
        <v>44651523</v>
      </c>
      <c r="S225" s="27">
        <v>114836160</v>
      </c>
      <c r="T225" s="26">
        <v>0</v>
      </c>
      <c r="U225" s="25">
        <v>0</v>
      </c>
      <c r="V225" s="27">
        <v>0</v>
      </c>
      <c r="W225" s="27">
        <v>0</v>
      </c>
    </row>
    <row r="226" spans="1:23" ht="12.75">
      <c r="A226" s="21" t="s">
        <v>26</v>
      </c>
      <c r="B226" s="22" t="s">
        <v>411</v>
      </c>
      <c r="C226" s="23" t="s">
        <v>412</v>
      </c>
      <c r="D226" s="24">
        <v>289263806</v>
      </c>
      <c r="E226" s="25">
        <v>300334982</v>
      </c>
      <c r="F226" s="25">
        <v>176785050</v>
      </c>
      <c r="G226" s="77">
        <f t="shared" si="45"/>
        <v>0.5886262360206844</v>
      </c>
      <c r="H226" s="26">
        <v>9118923</v>
      </c>
      <c r="I226" s="25">
        <v>16616372</v>
      </c>
      <c r="J226" s="27">
        <v>19453491</v>
      </c>
      <c r="K226" s="27">
        <v>45188786</v>
      </c>
      <c r="L226" s="26">
        <v>18561468</v>
      </c>
      <c r="M226" s="25">
        <v>16088290</v>
      </c>
      <c r="N226" s="27">
        <v>48993088</v>
      </c>
      <c r="O226" s="27">
        <v>83642846</v>
      </c>
      <c r="P226" s="26">
        <v>16215092</v>
      </c>
      <c r="Q226" s="25">
        <v>16034424</v>
      </c>
      <c r="R226" s="27">
        <v>15703902</v>
      </c>
      <c r="S226" s="27">
        <v>47953418</v>
      </c>
      <c r="T226" s="26">
        <v>0</v>
      </c>
      <c r="U226" s="25">
        <v>0</v>
      </c>
      <c r="V226" s="27">
        <v>0</v>
      </c>
      <c r="W226" s="27">
        <v>0</v>
      </c>
    </row>
    <row r="227" spans="1:23" ht="12.75">
      <c r="A227" s="21" t="s">
        <v>26</v>
      </c>
      <c r="B227" s="22" t="s">
        <v>413</v>
      </c>
      <c r="C227" s="23" t="s">
        <v>414</v>
      </c>
      <c r="D227" s="24">
        <v>777528574</v>
      </c>
      <c r="E227" s="25">
        <v>777528574</v>
      </c>
      <c r="F227" s="25">
        <v>253583233</v>
      </c>
      <c r="G227" s="77">
        <f t="shared" si="45"/>
        <v>0.3261400821521448</v>
      </c>
      <c r="H227" s="26">
        <v>61064555</v>
      </c>
      <c r="I227" s="25">
        <v>0</v>
      </c>
      <c r="J227" s="27">
        <v>59381851</v>
      </c>
      <c r="K227" s="27">
        <v>120446406</v>
      </c>
      <c r="L227" s="26">
        <v>41830810</v>
      </c>
      <c r="M227" s="25">
        <v>27654382</v>
      </c>
      <c r="N227" s="27">
        <v>0</v>
      </c>
      <c r="O227" s="27">
        <v>69485192</v>
      </c>
      <c r="P227" s="26">
        <v>33663807</v>
      </c>
      <c r="Q227" s="25">
        <v>29987828</v>
      </c>
      <c r="R227" s="27">
        <v>0</v>
      </c>
      <c r="S227" s="27">
        <v>63651635</v>
      </c>
      <c r="T227" s="26">
        <v>0</v>
      </c>
      <c r="U227" s="25">
        <v>0</v>
      </c>
      <c r="V227" s="27">
        <v>0</v>
      </c>
      <c r="W227" s="27">
        <v>0</v>
      </c>
    </row>
    <row r="228" spans="1:23" ht="12.75">
      <c r="A228" s="21" t="s">
        <v>26</v>
      </c>
      <c r="B228" s="22" t="s">
        <v>415</v>
      </c>
      <c r="C228" s="23" t="s">
        <v>416</v>
      </c>
      <c r="D228" s="24">
        <v>210606278</v>
      </c>
      <c r="E228" s="25">
        <v>210606278</v>
      </c>
      <c r="F228" s="25">
        <v>128709239</v>
      </c>
      <c r="G228" s="77">
        <f t="shared" si="45"/>
        <v>0.6111367629791169</v>
      </c>
      <c r="H228" s="26">
        <v>9301018</v>
      </c>
      <c r="I228" s="25">
        <v>12714867</v>
      </c>
      <c r="J228" s="27">
        <v>9455757</v>
      </c>
      <c r="K228" s="27">
        <v>31471642</v>
      </c>
      <c r="L228" s="26">
        <v>9313079</v>
      </c>
      <c r="M228" s="25">
        <v>13104647</v>
      </c>
      <c r="N228" s="27">
        <v>11520401</v>
      </c>
      <c r="O228" s="27">
        <v>33938127</v>
      </c>
      <c r="P228" s="26">
        <v>10239432</v>
      </c>
      <c r="Q228" s="25">
        <v>11027873</v>
      </c>
      <c r="R228" s="27">
        <v>42032165</v>
      </c>
      <c r="S228" s="27">
        <v>63299470</v>
      </c>
      <c r="T228" s="26">
        <v>0</v>
      </c>
      <c r="U228" s="25">
        <v>0</v>
      </c>
      <c r="V228" s="27">
        <v>0</v>
      </c>
      <c r="W228" s="27">
        <v>0</v>
      </c>
    </row>
    <row r="229" spans="1:23" ht="12.75">
      <c r="A229" s="21" t="s">
        <v>26</v>
      </c>
      <c r="B229" s="22" t="s">
        <v>417</v>
      </c>
      <c r="C229" s="23" t="s">
        <v>418</v>
      </c>
      <c r="D229" s="24">
        <v>1605178416</v>
      </c>
      <c r="E229" s="25">
        <v>1826717408</v>
      </c>
      <c r="F229" s="25">
        <v>1086727719</v>
      </c>
      <c r="G229" s="77">
        <f t="shared" si="45"/>
        <v>0.5949074083603412</v>
      </c>
      <c r="H229" s="26">
        <v>42006224</v>
      </c>
      <c r="I229" s="25">
        <v>174166226</v>
      </c>
      <c r="J229" s="27">
        <v>207679837</v>
      </c>
      <c r="K229" s="27">
        <v>423852287</v>
      </c>
      <c r="L229" s="26">
        <v>88272703</v>
      </c>
      <c r="M229" s="25">
        <v>86573407</v>
      </c>
      <c r="N229" s="27">
        <v>121118870</v>
      </c>
      <c r="O229" s="27">
        <v>295964980</v>
      </c>
      <c r="P229" s="26">
        <v>137055336</v>
      </c>
      <c r="Q229" s="25">
        <v>151480191</v>
      </c>
      <c r="R229" s="27">
        <v>78374925</v>
      </c>
      <c r="S229" s="27">
        <v>366910452</v>
      </c>
      <c r="T229" s="26">
        <v>0</v>
      </c>
      <c r="U229" s="25">
        <v>0</v>
      </c>
      <c r="V229" s="27">
        <v>0</v>
      </c>
      <c r="W229" s="27">
        <v>0</v>
      </c>
    </row>
    <row r="230" spans="1:23" ht="12.75">
      <c r="A230" s="21" t="s">
        <v>45</v>
      </c>
      <c r="B230" s="22" t="s">
        <v>419</v>
      </c>
      <c r="C230" s="23" t="s">
        <v>420</v>
      </c>
      <c r="D230" s="24">
        <v>439181248</v>
      </c>
      <c r="E230" s="25">
        <v>345751693</v>
      </c>
      <c r="F230" s="25">
        <v>187223410</v>
      </c>
      <c r="G230" s="77">
        <f t="shared" si="45"/>
        <v>0.5414967266696796</v>
      </c>
      <c r="H230" s="26">
        <v>15319891</v>
      </c>
      <c r="I230" s="25">
        <v>13946652</v>
      </c>
      <c r="J230" s="27">
        <v>18431126</v>
      </c>
      <c r="K230" s="27">
        <v>47697669</v>
      </c>
      <c r="L230" s="26">
        <v>20441328</v>
      </c>
      <c r="M230" s="25">
        <v>29258509</v>
      </c>
      <c r="N230" s="27">
        <v>23024107</v>
      </c>
      <c r="O230" s="27">
        <v>72723944</v>
      </c>
      <c r="P230" s="26">
        <v>16797588</v>
      </c>
      <c r="Q230" s="25">
        <v>23687687</v>
      </c>
      <c r="R230" s="27">
        <v>26316522</v>
      </c>
      <c r="S230" s="27">
        <v>66801797</v>
      </c>
      <c r="T230" s="26">
        <v>0</v>
      </c>
      <c r="U230" s="25">
        <v>0</v>
      </c>
      <c r="V230" s="27">
        <v>0</v>
      </c>
      <c r="W230" s="27">
        <v>0</v>
      </c>
    </row>
    <row r="231" spans="1:23" ht="12.75">
      <c r="A231" s="28"/>
      <c r="B231" s="29" t="s">
        <v>421</v>
      </c>
      <c r="C231" s="30"/>
      <c r="D231" s="31">
        <f>SUM(D223:D230)</f>
        <v>4780781945</v>
      </c>
      <c r="E231" s="32">
        <f>SUM(E223:E230)</f>
        <v>4937035204</v>
      </c>
      <c r="F231" s="32">
        <f>SUM(F223:F230)</f>
        <v>2658974470</v>
      </c>
      <c r="G231" s="78">
        <f t="shared" si="45"/>
        <v>0.5385771743830571</v>
      </c>
      <c r="H231" s="33">
        <f aca="true" t="shared" si="46" ref="H231:W231">SUM(H223:H230)</f>
        <v>221091405</v>
      </c>
      <c r="I231" s="32">
        <f t="shared" si="46"/>
        <v>300480496</v>
      </c>
      <c r="J231" s="34">
        <f t="shared" si="46"/>
        <v>422284858</v>
      </c>
      <c r="K231" s="34">
        <f t="shared" si="46"/>
        <v>943856759</v>
      </c>
      <c r="L231" s="33">
        <f t="shared" si="46"/>
        <v>253918434</v>
      </c>
      <c r="M231" s="32">
        <f t="shared" si="46"/>
        <v>271597884</v>
      </c>
      <c r="N231" s="34">
        <f t="shared" si="46"/>
        <v>256767710</v>
      </c>
      <c r="O231" s="34">
        <f t="shared" si="46"/>
        <v>782284028</v>
      </c>
      <c r="P231" s="33">
        <f t="shared" si="46"/>
        <v>335335347</v>
      </c>
      <c r="Q231" s="32">
        <f t="shared" si="46"/>
        <v>322567396</v>
      </c>
      <c r="R231" s="34">
        <f t="shared" si="46"/>
        <v>274930940</v>
      </c>
      <c r="S231" s="34">
        <f t="shared" si="46"/>
        <v>932833683</v>
      </c>
      <c r="T231" s="33">
        <f t="shared" si="46"/>
        <v>0</v>
      </c>
      <c r="U231" s="32">
        <f t="shared" si="46"/>
        <v>0</v>
      </c>
      <c r="V231" s="34">
        <f t="shared" si="46"/>
        <v>0</v>
      </c>
      <c r="W231" s="34">
        <f t="shared" si="46"/>
        <v>0</v>
      </c>
    </row>
    <row r="232" spans="1:23" ht="12.75">
      <c r="A232" s="21" t="s">
        <v>26</v>
      </c>
      <c r="B232" s="22" t="s">
        <v>422</v>
      </c>
      <c r="C232" s="23" t="s">
        <v>423</v>
      </c>
      <c r="D232" s="24">
        <v>387762696</v>
      </c>
      <c r="E232" s="25">
        <v>387762696</v>
      </c>
      <c r="F232" s="25">
        <v>939809751</v>
      </c>
      <c r="G232" s="77">
        <f t="shared" si="45"/>
        <v>2.423672417936768</v>
      </c>
      <c r="H232" s="26">
        <v>28088453</v>
      </c>
      <c r="I232" s="25">
        <v>32386857</v>
      </c>
      <c r="J232" s="27">
        <v>34624882</v>
      </c>
      <c r="K232" s="27">
        <v>95100192</v>
      </c>
      <c r="L232" s="26">
        <v>28338121</v>
      </c>
      <c r="M232" s="25">
        <v>151530713</v>
      </c>
      <c r="N232" s="27">
        <v>182673811</v>
      </c>
      <c r="O232" s="27">
        <v>362542645</v>
      </c>
      <c r="P232" s="26">
        <v>212630328</v>
      </c>
      <c r="Q232" s="25">
        <v>241946716</v>
      </c>
      <c r="R232" s="27">
        <v>27589870</v>
      </c>
      <c r="S232" s="27">
        <v>482166914</v>
      </c>
      <c r="T232" s="26">
        <v>0</v>
      </c>
      <c r="U232" s="25">
        <v>0</v>
      </c>
      <c r="V232" s="27">
        <v>0</v>
      </c>
      <c r="W232" s="27">
        <v>0</v>
      </c>
    </row>
    <row r="233" spans="1:23" ht="12.75">
      <c r="A233" s="21" t="s">
        <v>26</v>
      </c>
      <c r="B233" s="22" t="s">
        <v>424</v>
      </c>
      <c r="C233" s="23" t="s">
        <v>425</v>
      </c>
      <c r="D233" s="24">
        <v>2381789401</v>
      </c>
      <c r="E233" s="25">
        <v>2264950319</v>
      </c>
      <c r="F233" s="25">
        <v>1003585793</v>
      </c>
      <c r="G233" s="77">
        <f t="shared" si="45"/>
        <v>0.44309395423873754</v>
      </c>
      <c r="H233" s="26">
        <v>53945869</v>
      </c>
      <c r="I233" s="25">
        <v>151604414</v>
      </c>
      <c r="J233" s="27">
        <v>123858380</v>
      </c>
      <c r="K233" s="27">
        <v>329408663</v>
      </c>
      <c r="L233" s="26">
        <v>164645303</v>
      </c>
      <c r="M233" s="25">
        <v>149608631</v>
      </c>
      <c r="N233" s="27">
        <v>103057976</v>
      </c>
      <c r="O233" s="27">
        <v>417311910</v>
      </c>
      <c r="P233" s="26">
        <v>66580471</v>
      </c>
      <c r="Q233" s="25">
        <v>97190257</v>
      </c>
      <c r="R233" s="27">
        <v>93094492</v>
      </c>
      <c r="S233" s="27">
        <v>256865220</v>
      </c>
      <c r="T233" s="26">
        <v>0</v>
      </c>
      <c r="U233" s="25">
        <v>0</v>
      </c>
      <c r="V233" s="27">
        <v>0</v>
      </c>
      <c r="W233" s="27">
        <v>0</v>
      </c>
    </row>
    <row r="234" spans="1:23" ht="12.75">
      <c r="A234" s="21" t="s">
        <v>26</v>
      </c>
      <c r="B234" s="22" t="s">
        <v>426</v>
      </c>
      <c r="C234" s="23" t="s">
        <v>427</v>
      </c>
      <c r="D234" s="24">
        <v>1402830102</v>
      </c>
      <c r="E234" s="25">
        <v>1402830102</v>
      </c>
      <c r="F234" s="25">
        <v>890406396</v>
      </c>
      <c r="G234" s="77">
        <f t="shared" si="45"/>
        <v>0.6347214781965094</v>
      </c>
      <c r="H234" s="26">
        <v>47270863</v>
      </c>
      <c r="I234" s="25">
        <v>99437065</v>
      </c>
      <c r="J234" s="27">
        <v>157963274</v>
      </c>
      <c r="K234" s="27">
        <v>304671202</v>
      </c>
      <c r="L234" s="26">
        <v>100924319</v>
      </c>
      <c r="M234" s="25">
        <v>108759643</v>
      </c>
      <c r="N234" s="27">
        <v>89432556</v>
      </c>
      <c r="O234" s="27">
        <v>299116518</v>
      </c>
      <c r="P234" s="26">
        <v>101143081</v>
      </c>
      <c r="Q234" s="25">
        <v>88307669</v>
      </c>
      <c r="R234" s="27">
        <v>97167926</v>
      </c>
      <c r="S234" s="27">
        <v>286618676</v>
      </c>
      <c r="T234" s="26">
        <v>0</v>
      </c>
      <c r="U234" s="25">
        <v>0</v>
      </c>
      <c r="V234" s="27">
        <v>0</v>
      </c>
      <c r="W234" s="27">
        <v>0</v>
      </c>
    </row>
    <row r="235" spans="1:23" ht="12.75">
      <c r="A235" s="21" t="s">
        <v>26</v>
      </c>
      <c r="B235" s="22" t="s">
        <v>428</v>
      </c>
      <c r="C235" s="23" t="s">
        <v>429</v>
      </c>
      <c r="D235" s="24">
        <v>251642520</v>
      </c>
      <c r="E235" s="25">
        <v>240274718</v>
      </c>
      <c r="F235" s="25">
        <v>111339124</v>
      </c>
      <c r="G235" s="77">
        <f t="shared" si="45"/>
        <v>0.46338260190986885</v>
      </c>
      <c r="H235" s="26">
        <v>7646447</v>
      </c>
      <c r="I235" s="25">
        <v>14676612</v>
      </c>
      <c r="J235" s="27">
        <v>10692269</v>
      </c>
      <c r="K235" s="27">
        <v>33015328</v>
      </c>
      <c r="L235" s="26">
        <v>17929660</v>
      </c>
      <c r="M235" s="25">
        <v>13570593</v>
      </c>
      <c r="N235" s="27">
        <v>13346972</v>
      </c>
      <c r="O235" s="27">
        <v>44847225</v>
      </c>
      <c r="P235" s="26">
        <v>13656405</v>
      </c>
      <c r="Q235" s="25">
        <v>11380869</v>
      </c>
      <c r="R235" s="27">
        <v>8439297</v>
      </c>
      <c r="S235" s="27">
        <v>33476571</v>
      </c>
      <c r="T235" s="26">
        <v>0</v>
      </c>
      <c r="U235" s="25">
        <v>0</v>
      </c>
      <c r="V235" s="27">
        <v>0</v>
      </c>
      <c r="W235" s="27">
        <v>0</v>
      </c>
    </row>
    <row r="236" spans="1:23" ht="12.75">
      <c r="A236" s="21" t="s">
        <v>26</v>
      </c>
      <c r="B236" s="22" t="s">
        <v>430</v>
      </c>
      <c r="C236" s="23" t="s">
        <v>431</v>
      </c>
      <c r="D236" s="24">
        <v>629943579</v>
      </c>
      <c r="E236" s="25">
        <v>629943579</v>
      </c>
      <c r="F236" s="25">
        <v>252316768</v>
      </c>
      <c r="G236" s="77">
        <f t="shared" si="45"/>
        <v>0.4005386774487624</v>
      </c>
      <c r="H236" s="26">
        <v>10678663</v>
      </c>
      <c r="I236" s="25">
        <v>22332921</v>
      </c>
      <c r="J236" s="27">
        <v>29399741</v>
      </c>
      <c r="K236" s="27">
        <v>62411325</v>
      </c>
      <c r="L236" s="26">
        <v>57889386</v>
      </c>
      <c r="M236" s="25">
        <v>25385056</v>
      </c>
      <c r="N236" s="27">
        <v>23287113</v>
      </c>
      <c r="O236" s="27">
        <v>106561555</v>
      </c>
      <c r="P236" s="26">
        <v>23699590</v>
      </c>
      <c r="Q236" s="25">
        <v>25587042</v>
      </c>
      <c r="R236" s="27">
        <v>34057256</v>
      </c>
      <c r="S236" s="27">
        <v>83343888</v>
      </c>
      <c r="T236" s="26">
        <v>0</v>
      </c>
      <c r="U236" s="25">
        <v>0</v>
      </c>
      <c r="V236" s="27">
        <v>0</v>
      </c>
      <c r="W236" s="27">
        <v>0</v>
      </c>
    </row>
    <row r="237" spans="1:23" ht="12.75">
      <c r="A237" s="21" t="s">
        <v>26</v>
      </c>
      <c r="B237" s="22" t="s">
        <v>432</v>
      </c>
      <c r="C237" s="23" t="s">
        <v>433</v>
      </c>
      <c r="D237" s="24">
        <v>545858532</v>
      </c>
      <c r="E237" s="25">
        <v>657488573</v>
      </c>
      <c r="F237" s="25">
        <v>296449927</v>
      </c>
      <c r="G237" s="77">
        <f t="shared" si="45"/>
        <v>0.4508822497817008</v>
      </c>
      <c r="H237" s="26">
        <v>24680666</v>
      </c>
      <c r="I237" s="25">
        <v>28683508</v>
      </c>
      <c r="J237" s="27">
        <v>27685073</v>
      </c>
      <c r="K237" s="27">
        <v>81049247</v>
      </c>
      <c r="L237" s="26">
        <v>32291517</v>
      </c>
      <c r="M237" s="25">
        <v>30436691</v>
      </c>
      <c r="N237" s="27">
        <v>38288842</v>
      </c>
      <c r="O237" s="27">
        <v>101017050</v>
      </c>
      <c r="P237" s="26">
        <v>40519773</v>
      </c>
      <c r="Q237" s="25">
        <v>33289680</v>
      </c>
      <c r="R237" s="27">
        <v>40574177</v>
      </c>
      <c r="S237" s="27">
        <v>114383630</v>
      </c>
      <c r="T237" s="26">
        <v>0</v>
      </c>
      <c r="U237" s="25">
        <v>0</v>
      </c>
      <c r="V237" s="27">
        <v>0</v>
      </c>
      <c r="W237" s="27">
        <v>0</v>
      </c>
    </row>
    <row r="238" spans="1:23" ht="12.75">
      <c r="A238" s="21" t="s">
        <v>45</v>
      </c>
      <c r="B238" s="22" t="s">
        <v>434</v>
      </c>
      <c r="C238" s="23" t="s">
        <v>435</v>
      </c>
      <c r="D238" s="24">
        <v>452249827</v>
      </c>
      <c r="E238" s="25">
        <v>428101924</v>
      </c>
      <c r="F238" s="25">
        <v>191711540</v>
      </c>
      <c r="G238" s="77">
        <f t="shared" si="45"/>
        <v>0.4478175155316518</v>
      </c>
      <c r="H238" s="26">
        <v>13593635</v>
      </c>
      <c r="I238" s="25">
        <v>21389163</v>
      </c>
      <c r="J238" s="27">
        <v>17757313</v>
      </c>
      <c r="K238" s="27">
        <v>52740111</v>
      </c>
      <c r="L238" s="26">
        <v>34400352</v>
      </c>
      <c r="M238" s="25">
        <v>21472167</v>
      </c>
      <c r="N238" s="27">
        <v>28044776</v>
      </c>
      <c r="O238" s="27">
        <v>83917295</v>
      </c>
      <c r="P238" s="26">
        <v>17219119</v>
      </c>
      <c r="Q238" s="25">
        <v>18626590</v>
      </c>
      <c r="R238" s="27">
        <v>19208425</v>
      </c>
      <c r="S238" s="27">
        <v>55054134</v>
      </c>
      <c r="T238" s="26">
        <v>0</v>
      </c>
      <c r="U238" s="25">
        <v>0</v>
      </c>
      <c r="V238" s="27">
        <v>0</v>
      </c>
      <c r="W238" s="27">
        <v>0</v>
      </c>
    </row>
    <row r="239" spans="1:23" ht="12.75">
      <c r="A239" s="28"/>
      <c r="B239" s="29" t="s">
        <v>436</v>
      </c>
      <c r="C239" s="30"/>
      <c r="D239" s="31">
        <f>SUM(D232:D238)</f>
        <v>6052076657</v>
      </c>
      <c r="E239" s="32">
        <f>SUM(E232:E238)</f>
        <v>6011351911</v>
      </c>
      <c r="F239" s="32">
        <f>SUM(F232:F238)</f>
        <v>3685619299</v>
      </c>
      <c r="G239" s="78">
        <f t="shared" si="45"/>
        <v>0.6131098883523673</v>
      </c>
      <c r="H239" s="33">
        <f aca="true" t="shared" si="47" ref="H239:W239">SUM(H232:H238)</f>
        <v>185904596</v>
      </c>
      <c r="I239" s="32">
        <f t="shared" si="47"/>
        <v>370510540</v>
      </c>
      <c r="J239" s="34">
        <f t="shared" si="47"/>
        <v>401980932</v>
      </c>
      <c r="K239" s="34">
        <f t="shared" si="47"/>
        <v>958396068</v>
      </c>
      <c r="L239" s="33">
        <f t="shared" si="47"/>
        <v>436418658</v>
      </c>
      <c r="M239" s="32">
        <f t="shared" si="47"/>
        <v>500763494</v>
      </c>
      <c r="N239" s="34">
        <f t="shared" si="47"/>
        <v>478132046</v>
      </c>
      <c r="O239" s="34">
        <f t="shared" si="47"/>
        <v>1415314198</v>
      </c>
      <c r="P239" s="33">
        <f t="shared" si="47"/>
        <v>475448767</v>
      </c>
      <c r="Q239" s="32">
        <f t="shared" si="47"/>
        <v>516328823</v>
      </c>
      <c r="R239" s="34">
        <f t="shared" si="47"/>
        <v>320131443</v>
      </c>
      <c r="S239" s="34">
        <f t="shared" si="47"/>
        <v>1311909033</v>
      </c>
      <c r="T239" s="33">
        <f t="shared" si="47"/>
        <v>0</v>
      </c>
      <c r="U239" s="32">
        <f t="shared" si="47"/>
        <v>0</v>
      </c>
      <c r="V239" s="34">
        <f t="shared" si="47"/>
        <v>0</v>
      </c>
      <c r="W239" s="34">
        <f t="shared" si="47"/>
        <v>0</v>
      </c>
    </row>
    <row r="240" spans="1:23" ht="12.75">
      <c r="A240" s="21" t="s">
        <v>26</v>
      </c>
      <c r="B240" s="22" t="s">
        <v>437</v>
      </c>
      <c r="C240" s="23" t="s">
        <v>438</v>
      </c>
      <c r="D240" s="24">
        <v>483121789</v>
      </c>
      <c r="E240" s="25">
        <v>527333713</v>
      </c>
      <c r="F240" s="25">
        <v>321146427</v>
      </c>
      <c r="G240" s="77">
        <f t="shared" si="45"/>
        <v>0.6090003712696442</v>
      </c>
      <c r="H240" s="26">
        <v>41770025</v>
      </c>
      <c r="I240" s="25">
        <v>43995859</v>
      </c>
      <c r="J240" s="27">
        <v>34473263</v>
      </c>
      <c r="K240" s="27">
        <v>120239147</v>
      </c>
      <c r="L240" s="26">
        <v>35646308</v>
      </c>
      <c r="M240" s="25">
        <v>34033260</v>
      </c>
      <c r="N240" s="27">
        <v>40112340</v>
      </c>
      <c r="O240" s="27">
        <v>109791908</v>
      </c>
      <c r="P240" s="26">
        <v>35763526</v>
      </c>
      <c r="Q240" s="25">
        <v>18224097</v>
      </c>
      <c r="R240" s="27">
        <v>37127749</v>
      </c>
      <c r="S240" s="27">
        <v>91115372</v>
      </c>
      <c r="T240" s="26">
        <v>0</v>
      </c>
      <c r="U240" s="25">
        <v>0</v>
      </c>
      <c r="V240" s="27">
        <v>0</v>
      </c>
      <c r="W240" s="27">
        <v>0</v>
      </c>
    </row>
    <row r="241" spans="1:23" ht="12.75">
      <c r="A241" s="21" t="s">
        <v>26</v>
      </c>
      <c r="B241" s="22" t="s">
        <v>439</v>
      </c>
      <c r="C241" s="23" t="s">
        <v>440</v>
      </c>
      <c r="D241" s="24">
        <v>2181544665</v>
      </c>
      <c r="E241" s="25">
        <v>2284858964</v>
      </c>
      <c r="F241" s="25">
        <v>1616610615</v>
      </c>
      <c r="G241" s="77">
        <f t="shared" si="45"/>
        <v>0.7075319048007551</v>
      </c>
      <c r="H241" s="26">
        <v>55140461</v>
      </c>
      <c r="I241" s="25">
        <v>189418956</v>
      </c>
      <c r="J241" s="27">
        <v>217913913</v>
      </c>
      <c r="K241" s="27">
        <v>462473330</v>
      </c>
      <c r="L241" s="26">
        <v>225198467</v>
      </c>
      <c r="M241" s="25">
        <v>154190814</v>
      </c>
      <c r="N241" s="27">
        <v>188997772</v>
      </c>
      <c r="O241" s="27">
        <v>568387053</v>
      </c>
      <c r="P241" s="26">
        <v>158821428</v>
      </c>
      <c r="Q241" s="25">
        <v>233631318</v>
      </c>
      <c r="R241" s="27">
        <v>193297486</v>
      </c>
      <c r="S241" s="27">
        <v>585750232</v>
      </c>
      <c r="T241" s="26">
        <v>0</v>
      </c>
      <c r="U241" s="25">
        <v>0</v>
      </c>
      <c r="V241" s="27">
        <v>0</v>
      </c>
      <c r="W241" s="27">
        <v>0</v>
      </c>
    </row>
    <row r="242" spans="1:23" ht="12.75">
      <c r="A242" s="21" t="s">
        <v>26</v>
      </c>
      <c r="B242" s="22" t="s">
        <v>441</v>
      </c>
      <c r="C242" s="23" t="s">
        <v>442</v>
      </c>
      <c r="D242" s="24">
        <v>286305646</v>
      </c>
      <c r="E242" s="25">
        <v>286305646</v>
      </c>
      <c r="F242" s="25">
        <v>164590138</v>
      </c>
      <c r="G242" s="77">
        <f t="shared" si="45"/>
        <v>0.5748756278456346</v>
      </c>
      <c r="H242" s="26">
        <v>8857854</v>
      </c>
      <c r="I242" s="25">
        <v>29743489</v>
      </c>
      <c r="J242" s="27">
        <v>13354140</v>
      </c>
      <c r="K242" s="27">
        <v>51955483</v>
      </c>
      <c r="L242" s="26">
        <v>16120463</v>
      </c>
      <c r="M242" s="25">
        <v>19769956</v>
      </c>
      <c r="N242" s="27">
        <v>19196472</v>
      </c>
      <c r="O242" s="27">
        <v>55086891</v>
      </c>
      <c r="P242" s="26">
        <v>17324318</v>
      </c>
      <c r="Q242" s="25">
        <v>16918482</v>
      </c>
      <c r="R242" s="27">
        <v>23304964</v>
      </c>
      <c r="S242" s="27">
        <v>57547764</v>
      </c>
      <c r="T242" s="26">
        <v>0</v>
      </c>
      <c r="U242" s="25">
        <v>0</v>
      </c>
      <c r="V242" s="27">
        <v>0</v>
      </c>
      <c r="W242" s="27">
        <v>0</v>
      </c>
    </row>
    <row r="243" spans="1:23" ht="12.75">
      <c r="A243" s="21" t="s">
        <v>26</v>
      </c>
      <c r="B243" s="22" t="s">
        <v>443</v>
      </c>
      <c r="C243" s="23" t="s">
        <v>444</v>
      </c>
      <c r="D243" s="24">
        <v>582320987</v>
      </c>
      <c r="E243" s="25">
        <v>582320987</v>
      </c>
      <c r="F243" s="25">
        <v>371136605</v>
      </c>
      <c r="G243" s="77">
        <f t="shared" si="45"/>
        <v>0.6373402526878187</v>
      </c>
      <c r="H243" s="26">
        <v>25067903</v>
      </c>
      <c r="I243" s="25">
        <v>43959401</v>
      </c>
      <c r="J243" s="27">
        <v>52231059</v>
      </c>
      <c r="K243" s="27">
        <v>121258363</v>
      </c>
      <c r="L243" s="26">
        <v>43324650</v>
      </c>
      <c r="M243" s="25">
        <v>55955732</v>
      </c>
      <c r="N243" s="27">
        <v>55778814</v>
      </c>
      <c r="O243" s="27">
        <v>155059196</v>
      </c>
      <c r="P243" s="26">
        <v>0</v>
      </c>
      <c r="Q243" s="25">
        <v>45806233</v>
      </c>
      <c r="R243" s="27">
        <v>49012813</v>
      </c>
      <c r="S243" s="27">
        <v>94819046</v>
      </c>
      <c r="T243" s="26">
        <v>0</v>
      </c>
      <c r="U243" s="25">
        <v>0</v>
      </c>
      <c r="V243" s="27">
        <v>0</v>
      </c>
      <c r="W243" s="27">
        <v>0</v>
      </c>
    </row>
    <row r="244" spans="1:23" ht="12.75">
      <c r="A244" s="21" t="s">
        <v>26</v>
      </c>
      <c r="B244" s="22" t="s">
        <v>445</v>
      </c>
      <c r="C244" s="23" t="s">
        <v>446</v>
      </c>
      <c r="D244" s="24">
        <v>858560000</v>
      </c>
      <c r="E244" s="25">
        <v>908033344</v>
      </c>
      <c r="F244" s="25">
        <v>665239785</v>
      </c>
      <c r="G244" s="77">
        <f t="shared" si="45"/>
        <v>0.7326160315540131</v>
      </c>
      <c r="H244" s="26">
        <v>40583188</v>
      </c>
      <c r="I244" s="25">
        <v>58123130</v>
      </c>
      <c r="J244" s="27">
        <v>62163242</v>
      </c>
      <c r="K244" s="27">
        <v>160869560</v>
      </c>
      <c r="L244" s="26">
        <v>78091270</v>
      </c>
      <c r="M244" s="25">
        <v>58452356</v>
      </c>
      <c r="N244" s="27">
        <v>159865919</v>
      </c>
      <c r="O244" s="27">
        <v>296409545</v>
      </c>
      <c r="P244" s="26">
        <v>77584483</v>
      </c>
      <c r="Q244" s="25">
        <v>74452569</v>
      </c>
      <c r="R244" s="27">
        <v>55923628</v>
      </c>
      <c r="S244" s="27">
        <v>207960680</v>
      </c>
      <c r="T244" s="26">
        <v>0</v>
      </c>
      <c r="U244" s="25">
        <v>0</v>
      </c>
      <c r="V244" s="27">
        <v>0</v>
      </c>
      <c r="W244" s="27">
        <v>0</v>
      </c>
    </row>
    <row r="245" spans="1:23" ht="12.75">
      <c r="A245" s="21" t="s">
        <v>45</v>
      </c>
      <c r="B245" s="22" t="s">
        <v>447</v>
      </c>
      <c r="C245" s="23" t="s">
        <v>448</v>
      </c>
      <c r="D245" s="24">
        <v>215234961</v>
      </c>
      <c r="E245" s="25">
        <v>216826075</v>
      </c>
      <c r="F245" s="25">
        <v>130783524</v>
      </c>
      <c r="G245" s="77">
        <f t="shared" si="45"/>
        <v>0.6031724920538271</v>
      </c>
      <c r="H245" s="26">
        <v>11370645</v>
      </c>
      <c r="I245" s="25">
        <v>11537022</v>
      </c>
      <c r="J245" s="27">
        <v>12213539</v>
      </c>
      <c r="K245" s="27">
        <v>35121206</v>
      </c>
      <c r="L245" s="26">
        <v>12708336</v>
      </c>
      <c r="M245" s="25">
        <v>12823476</v>
      </c>
      <c r="N245" s="27">
        <v>32690604</v>
      </c>
      <c r="O245" s="27">
        <v>58222416</v>
      </c>
      <c r="P245" s="26">
        <v>11448088</v>
      </c>
      <c r="Q245" s="25">
        <v>12696528</v>
      </c>
      <c r="R245" s="27">
        <v>13295286</v>
      </c>
      <c r="S245" s="27">
        <v>37439902</v>
      </c>
      <c r="T245" s="26">
        <v>0</v>
      </c>
      <c r="U245" s="25">
        <v>0</v>
      </c>
      <c r="V245" s="27">
        <v>0</v>
      </c>
      <c r="W245" s="27">
        <v>0</v>
      </c>
    </row>
    <row r="246" spans="1:23" ht="12.75">
      <c r="A246" s="48"/>
      <c r="B246" s="49" t="s">
        <v>449</v>
      </c>
      <c r="C246" s="50"/>
      <c r="D246" s="51">
        <f>SUM(D240:D245)</f>
        <v>4607088048</v>
      </c>
      <c r="E246" s="52">
        <f>SUM(E240:E245)</f>
        <v>4805678729</v>
      </c>
      <c r="F246" s="52">
        <f>SUM(F240:F245)</f>
        <v>3269507094</v>
      </c>
      <c r="G246" s="80">
        <f t="shared" si="45"/>
        <v>0.6803424195358857</v>
      </c>
      <c r="H246" s="53">
        <f aca="true" t="shared" si="48" ref="H246:W246">SUM(H240:H245)</f>
        <v>182790076</v>
      </c>
      <c r="I246" s="52">
        <f t="shared" si="48"/>
        <v>376777857</v>
      </c>
      <c r="J246" s="54">
        <f t="shared" si="48"/>
        <v>392349156</v>
      </c>
      <c r="K246" s="54">
        <f t="shared" si="48"/>
        <v>951917089</v>
      </c>
      <c r="L246" s="53">
        <f t="shared" si="48"/>
        <v>411089494</v>
      </c>
      <c r="M246" s="52">
        <f t="shared" si="48"/>
        <v>335225594</v>
      </c>
      <c r="N246" s="54">
        <f t="shared" si="48"/>
        <v>496641921</v>
      </c>
      <c r="O246" s="54">
        <f t="shared" si="48"/>
        <v>1242957009</v>
      </c>
      <c r="P246" s="53">
        <f t="shared" si="48"/>
        <v>300941843</v>
      </c>
      <c r="Q246" s="52">
        <f t="shared" si="48"/>
        <v>401729227</v>
      </c>
      <c r="R246" s="54">
        <f t="shared" si="48"/>
        <v>371961926</v>
      </c>
      <c r="S246" s="54">
        <f t="shared" si="48"/>
        <v>1074632996</v>
      </c>
      <c r="T246" s="53">
        <f t="shared" si="48"/>
        <v>0</v>
      </c>
      <c r="U246" s="52">
        <f t="shared" si="48"/>
        <v>0</v>
      </c>
      <c r="V246" s="54">
        <f t="shared" si="48"/>
        <v>0</v>
      </c>
      <c r="W246" s="54">
        <f t="shared" si="48"/>
        <v>0</v>
      </c>
    </row>
    <row r="247" spans="1:23" ht="12.75">
      <c r="A247" s="35"/>
      <c r="B247" s="36" t="s">
        <v>450</v>
      </c>
      <c r="C247" s="37"/>
      <c r="D247" s="38">
        <f>SUM(D223:D230,D232:D238,D240:D245)</f>
        <v>15439946650</v>
      </c>
      <c r="E247" s="39">
        <f>SUM(E223:E230,E232:E238,E240:E245)</f>
        <v>15754065844</v>
      </c>
      <c r="F247" s="39">
        <f>SUM(F223:F230,F232:F238,F240:F245)</f>
        <v>9614100863</v>
      </c>
      <c r="G247" s="79">
        <f t="shared" si="45"/>
        <v>0.6102615641067394</v>
      </c>
      <c r="H247" s="40">
        <f aca="true" t="shared" si="49" ref="H247:W247">SUM(H223:H230,H232:H238,H240:H245)</f>
        <v>589786077</v>
      </c>
      <c r="I247" s="39">
        <f t="shared" si="49"/>
        <v>1047768893</v>
      </c>
      <c r="J247" s="41">
        <f t="shared" si="49"/>
        <v>1216614946</v>
      </c>
      <c r="K247" s="41">
        <f t="shared" si="49"/>
        <v>2854169916</v>
      </c>
      <c r="L247" s="40">
        <f t="shared" si="49"/>
        <v>1101426586</v>
      </c>
      <c r="M247" s="39">
        <f t="shared" si="49"/>
        <v>1107586972</v>
      </c>
      <c r="N247" s="41">
        <f t="shared" si="49"/>
        <v>1231541677</v>
      </c>
      <c r="O247" s="41">
        <f t="shared" si="49"/>
        <v>3440555235</v>
      </c>
      <c r="P247" s="40">
        <f t="shared" si="49"/>
        <v>1111725957</v>
      </c>
      <c r="Q247" s="39">
        <f t="shared" si="49"/>
        <v>1240625446</v>
      </c>
      <c r="R247" s="41">
        <f t="shared" si="49"/>
        <v>967024309</v>
      </c>
      <c r="S247" s="41">
        <f t="shared" si="49"/>
        <v>3319375712</v>
      </c>
      <c r="T247" s="40">
        <f t="shared" si="49"/>
        <v>0</v>
      </c>
      <c r="U247" s="39">
        <f t="shared" si="49"/>
        <v>0</v>
      </c>
      <c r="V247" s="41">
        <f t="shared" si="49"/>
        <v>0</v>
      </c>
      <c r="W247" s="41">
        <f t="shared" si="49"/>
        <v>0</v>
      </c>
    </row>
    <row r="248" spans="1:23" ht="12.75">
      <c r="A248" s="14"/>
      <c r="B248" s="42"/>
      <c r="C248" s="43"/>
      <c r="D248" s="44"/>
      <c r="E248" s="45"/>
      <c r="F248" s="45"/>
      <c r="G248" s="76"/>
      <c r="H248" s="26"/>
      <c r="I248" s="32"/>
      <c r="J248" s="27"/>
      <c r="K248" s="27"/>
      <c r="L248" s="26"/>
      <c r="M248" s="32"/>
      <c r="N248" s="27"/>
      <c r="O248" s="27"/>
      <c r="P248" s="26"/>
      <c r="Q248" s="32"/>
      <c r="R248" s="27"/>
      <c r="S248" s="27"/>
      <c r="T248" s="26"/>
      <c r="U248" s="32"/>
      <c r="V248" s="27"/>
      <c r="W248" s="27"/>
    </row>
    <row r="249" spans="1:23" ht="12.75">
      <c r="A249" s="14"/>
      <c r="B249" s="15" t="s">
        <v>451</v>
      </c>
      <c r="C249" s="16"/>
      <c r="D249" s="47"/>
      <c r="E249" s="45"/>
      <c r="F249" s="45"/>
      <c r="G249" s="76"/>
      <c r="H249" s="26"/>
      <c r="I249" s="25"/>
      <c r="J249" s="27"/>
      <c r="K249" s="27"/>
      <c r="L249" s="26"/>
      <c r="M249" s="25"/>
      <c r="N249" s="27"/>
      <c r="O249" s="27"/>
      <c r="P249" s="26"/>
      <c r="Q249" s="25"/>
      <c r="R249" s="27"/>
      <c r="S249" s="27"/>
      <c r="T249" s="26"/>
      <c r="U249" s="25"/>
      <c r="V249" s="27"/>
      <c r="W249" s="27"/>
    </row>
    <row r="250" spans="1:23" ht="12.75">
      <c r="A250" s="21" t="s">
        <v>26</v>
      </c>
      <c r="B250" s="22" t="s">
        <v>452</v>
      </c>
      <c r="C250" s="23" t="s">
        <v>453</v>
      </c>
      <c r="D250" s="24">
        <v>340408000</v>
      </c>
      <c r="E250" s="25">
        <v>340408000</v>
      </c>
      <c r="F250" s="25">
        <v>173944904</v>
      </c>
      <c r="G250" s="77">
        <f aca="true" t="shared" si="50" ref="G250:G277">IF($E250=0,0,$F250/$E250)</f>
        <v>0.5109894714577801</v>
      </c>
      <c r="H250" s="26">
        <v>21673115</v>
      </c>
      <c r="I250" s="25">
        <v>15907158</v>
      </c>
      <c r="J250" s="27">
        <v>20619789</v>
      </c>
      <c r="K250" s="27">
        <v>58200062</v>
      </c>
      <c r="L250" s="26">
        <v>16640280</v>
      </c>
      <c r="M250" s="25">
        <v>22563910</v>
      </c>
      <c r="N250" s="27">
        <v>21159603</v>
      </c>
      <c r="O250" s="27">
        <v>60363793</v>
      </c>
      <c r="P250" s="26">
        <v>15728002</v>
      </c>
      <c r="Q250" s="25">
        <v>19801651</v>
      </c>
      <c r="R250" s="27">
        <v>19851396</v>
      </c>
      <c r="S250" s="27">
        <v>55381049</v>
      </c>
      <c r="T250" s="26">
        <v>0</v>
      </c>
      <c r="U250" s="25">
        <v>0</v>
      </c>
      <c r="V250" s="27">
        <v>0</v>
      </c>
      <c r="W250" s="27">
        <v>0</v>
      </c>
    </row>
    <row r="251" spans="1:23" ht="12.75">
      <c r="A251" s="21" t="s">
        <v>26</v>
      </c>
      <c r="B251" s="22" t="s">
        <v>454</v>
      </c>
      <c r="C251" s="23" t="s">
        <v>455</v>
      </c>
      <c r="D251" s="24">
        <v>1512169000</v>
      </c>
      <c r="E251" s="25">
        <v>1512169000</v>
      </c>
      <c r="F251" s="25">
        <v>947918102</v>
      </c>
      <c r="G251" s="77">
        <f t="shared" si="50"/>
        <v>0.6268598959507833</v>
      </c>
      <c r="H251" s="26">
        <v>58742569</v>
      </c>
      <c r="I251" s="25">
        <v>82014743</v>
      </c>
      <c r="J251" s="27">
        <v>90225551</v>
      </c>
      <c r="K251" s="27">
        <v>230982863</v>
      </c>
      <c r="L251" s="26">
        <v>101028302</v>
      </c>
      <c r="M251" s="25">
        <v>176742720</v>
      </c>
      <c r="N251" s="27">
        <v>78797561</v>
      </c>
      <c r="O251" s="27">
        <v>356568583</v>
      </c>
      <c r="P251" s="26">
        <v>117198345</v>
      </c>
      <c r="Q251" s="25">
        <v>116570942</v>
      </c>
      <c r="R251" s="27">
        <v>126597369</v>
      </c>
      <c r="S251" s="27">
        <v>360366656</v>
      </c>
      <c r="T251" s="26">
        <v>0</v>
      </c>
      <c r="U251" s="25">
        <v>0</v>
      </c>
      <c r="V251" s="27">
        <v>0</v>
      </c>
      <c r="W251" s="27">
        <v>0</v>
      </c>
    </row>
    <row r="252" spans="1:23" ht="12.75">
      <c r="A252" s="21" t="s">
        <v>26</v>
      </c>
      <c r="B252" s="22" t="s">
        <v>456</v>
      </c>
      <c r="C252" s="23" t="s">
        <v>457</v>
      </c>
      <c r="D252" s="24">
        <v>3567710570</v>
      </c>
      <c r="E252" s="25">
        <v>3567710570</v>
      </c>
      <c r="F252" s="25">
        <v>2401288672</v>
      </c>
      <c r="G252" s="77">
        <f t="shared" si="50"/>
        <v>0.673061512386079</v>
      </c>
      <c r="H252" s="26">
        <v>296294859</v>
      </c>
      <c r="I252" s="25">
        <v>443002188</v>
      </c>
      <c r="J252" s="27">
        <v>267163773</v>
      </c>
      <c r="K252" s="27">
        <v>1006460820</v>
      </c>
      <c r="L252" s="26">
        <v>376749519</v>
      </c>
      <c r="M252" s="25">
        <v>106614621</v>
      </c>
      <c r="N252" s="27">
        <v>379594368</v>
      </c>
      <c r="O252" s="27">
        <v>862958508</v>
      </c>
      <c r="P252" s="26">
        <v>98215608</v>
      </c>
      <c r="Q252" s="25">
        <v>228405269</v>
      </c>
      <c r="R252" s="27">
        <v>205248467</v>
      </c>
      <c r="S252" s="27">
        <v>531869344</v>
      </c>
      <c r="T252" s="26">
        <v>0</v>
      </c>
      <c r="U252" s="25">
        <v>0</v>
      </c>
      <c r="V252" s="27">
        <v>0</v>
      </c>
      <c r="W252" s="27">
        <v>0</v>
      </c>
    </row>
    <row r="253" spans="1:23" ht="12.75">
      <c r="A253" s="21" t="s">
        <v>26</v>
      </c>
      <c r="B253" s="22" t="s">
        <v>458</v>
      </c>
      <c r="C253" s="23" t="s">
        <v>459</v>
      </c>
      <c r="D253" s="24">
        <v>131130758</v>
      </c>
      <c r="E253" s="25">
        <v>131130758</v>
      </c>
      <c r="F253" s="25">
        <v>89210171</v>
      </c>
      <c r="G253" s="77">
        <f t="shared" si="50"/>
        <v>0.6803146139062203</v>
      </c>
      <c r="H253" s="26">
        <v>26720278</v>
      </c>
      <c r="I253" s="25">
        <v>9523220</v>
      </c>
      <c r="J253" s="27">
        <v>10835696</v>
      </c>
      <c r="K253" s="27">
        <v>47079194</v>
      </c>
      <c r="L253" s="26">
        <v>12832049</v>
      </c>
      <c r="M253" s="25">
        <v>8106728</v>
      </c>
      <c r="N253" s="27">
        <v>10962234</v>
      </c>
      <c r="O253" s="27">
        <v>31901011</v>
      </c>
      <c r="P253" s="26">
        <v>10229966</v>
      </c>
      <c r="Q253" s="25">
        <v>0</v>
      </c>
      <c r="R253" s="27">
        <v>0</v>
      </c>
      <c r="S253" s="27">
        <v>10229966</v>
      </c>
      <c r="T253" s="26">
        <v>0</v>
      </c>
      <c r="U253" s="25">
        <v>0</v>
      </c>
      <c r="V253" s="27">
        <v>0</v>
      </c>
      <c r="W253" s="27">
        <v>0</v>
      </c>
    </row>
    <row r="254" spans="1:23" ht="12.75">
      <c r="A254" s="21" t="s">
        <v>26</v>
      </c>
      <c r="B254" s="22" t="s">
        <v>460</v>
      </c>
      <c r="C254" s="23" t="s">
        <v>461</v>
      </c>
      <c r="D254" s="24">
        <v>686972709</v>
      </c>
      <c r="E254" s="25">
        <v>706803599</v>
      </c>
      <c r="F254" s="25">
        <v>464193184</v>
      </c>
      <c r="G254" s="77">
        <f t="shared" si="50"/>
        <v>0.6567498873191222</v>
      </c>
      <c r="H254" s="26">
        <v>39607917</v>
      </c>
      <c r="I254" s="25">
        <v>46736568</v>
      </c>
      <c r="J254" s="27">
        <v>58845834</v>
      </c>
      <c r="K254" s="27">
        <v>145190319</v>
      </c>
      <c r="L254" s="26">
        <v>55803283</v>
      </c>
      <c r="M254" s="25">
        <v>42444198</v>
      </c>
      <c r="N254" s="27">
        <v>78087799</v>
      </c>
      <c r="O254" s="27">
        <v>176335280</v>
      </c>
      <c r="P254" s="26">
        <v>31519043</v>
      </c>
      <c r="Q254" s="25">
        <v>51432582</v>
      </c>
      <c r="R254" s="27">
        <v>59715960</v>
      </c>
      <c r="S254" s="27">
        <v>142667585</v>
      </c>
      <c r="T254" s="26">
        <v>0</v>
      </c>
      <c r="U254" s="25">
        <v>0</v>
      </c>
      <c r="V254" s="27">
        <v>0</v>
      </c>
      <c r="W254" s="27">
        <v>0</v>
      </c>
    </row>
    <row r="255" spans="1:23" ht="12.75">
      <c r="A255" s="21" t="s">
        <v>45</v>
      </c>
      <c r="B255" s="22" t="s">
        <v>462</v>
      </c>
      <c r="C255" s="23" t="s">
        <v>463</v>
      </c>
      <c r="D255" s="24">
        <v>257142637</v>
      </c>
      <c r="E255" s="25">
        <v>298228002</v>
      </c>
      <c r="F255" s="25">
        <v>234422053</v>
      </c>
      <c r="G255" s="77">
        <f t="shared" si="50"/>
        <v>0.7860497720800879</v>
      </c>
      <c r="H255" s="26">
        <v>23786433</v>
      </c>
      <c r="I255" s="25">
        <v>23528403</v>
      </c>
      <c r="J255" s="27">
        <v>34281791</v>
      </c>
      <c r="K255" s="27">
        <v>81596627</v>
      </c>
      <c r="L255" s="26">
        <v>18986770</v>
      </c>
      <c r="M255" s="25">
        <v>22101626</v>
      </c>
      <c r="N255" s="27">
        <v>34164413</v>
      </c>
      <c r="O255" s="27">
        <v>75252809</v>
      </c>
      <c r="P255" s="26">
        <v>21139900</v>
      </c>
      <c r="Q255" s="25">
        <v>28840818</v>
      </c>
      <c r="R255" s="27">
        <v>27591899</v>
      </c>
      <c r="S255" s="27">
        <v>77572617</v>
      </c>
      <c r="T255" s="26">
        <v>0</v>
      </c>
      <c r="U255" s="25">
        <v>0</v>
      </c>
      <c r="V255" s="27">
        <v>0</v>
      </c>
      <c r="W255" s="27">
        <v>0</v>
      </c>
    </row>
    <row r="256" spans="1:23" ht="12.75">
      <c r="A256" s="28"/>
      <c r="B256" s="29" t="s">
        <v>464</v>
      </c>
      <c r="C256" s="30"/>
      <c r="D256" s="31">
        <f>SUM(D250:D255)</f>
        <v>6495533674</v>
      </c>
      <c r="E256" s="32">
        <f>SUM(E250:E255)</f>
        <v>6556449929</v>
      </c>
      <c r="F256" s="32">
        <f>SUM(F250:F255)</f>
        <v>4310977086</v>
      </c>
      <c r="G256" s="78">
        <f t="shared" si="50"/>
        <v>0.6575169691957851</v>
      </c>
      <c r="H256" s="33">
        <f aca="true" t="shared" si="51" ref="H256:W256">SUM(H250:H255)</f>
        <v>466825171</v>
      </c>
      <c r="I256" s="32">
        <f t="shared" si="51"/>
        <v>620712280</v>
      </c>
      <c r="J256" s="34">
        <f t="shared" si="51"/>
        <v>481972434</v>
      </c>
      <c r="K256" s="34">
        <f t="shared" si="51"/>
        <v>1569509885</v>
      </c>
      <c r="L256" s="33">
        <f t="shared" si="51"/>
        <v>582040203</v>
      </c>
      <c r="M256" s="32">
        <f t="shared" si="51"/>
        <v>378573803</v>
      </c>
      <c r="N256" s="34">
        <f t="shared" si="51"/>
        <v>602765978</v>
      </c>
      <c r="O256" s="34">
        <f t="shared" si="51"/>
        <v>1563379984</v>
      </c>
      <c r="P256" s="33">
        <f t="shared" si="51"/>
        <v>294030864</v>
      </c>
      <c r="Q256" s="32">
        <f t="shared" si="51"/>
        <v>445051262</v>
      </c>
      <c r="R256" s="34">
        <f t="shared" si="51"/>
        <v>439005091</v>
      </c>
      <c r="S256" s="34">
        <f t="shared" si="51"/>
        <v>1178087217</v>
      </c>
      <c r="T256" s="33">
        <f t="shared" si="51"/>
        <v>0</v>
      </c>
      <c r="U256" s="32">
        <f t="shared" si="51"/>
        <v>0</v>
      </c>
      <c r="V256" s="34">
        <f t="shared" si="51"/>
        <v>0</v>
      </c>
      <c r="W256" s="34">
        <f t="shared" si="51"/>
        <v>0</v>
      </c>
    </row>
    <row r="257" spans="1:23" ht="12.75">
      <c r="A257" s="21" t="s">
        <v>26</v>
      </c>
      <c r="B257" s="22" t="s">
        <v>465</v>
      </c>
      <c r="C257" s="23" t="s">
        <v>466</v>
      </c>
      <c r="D257" s="24">
        <v>105477586</v>
      </c>
      <c r="E257" s="25">
        <v>105477586</v>
      </c>
      <c r="F257" s="25">
        <v>77161683</v>
      </c>
      <c r="G257" s="77">
        <f t="shared" si="50"/>
        <v>0.7315457807310835</v>
      </c>
      <c r="H257" s="26">
        <v>8452262</v>
      </c>
      <c r="I257" s="25">
        <v>6687103</v>
      </c>
      <c r="J257" s="27">
        <v>7940413</v>
      </c>
      <c r="K257" s="27">
        <v>23079778</v>
      </c>
      <c r="L257" s="26">
        <v>9745551</v>
      </c>
      <c r="M257" s="25">
        <v>9342877</v>
      </c>
      <c r="N257" s="27">
        <v>8804133</v>
      </c>
      <c r="O257" s="27">
        <v>27892561</v>
      </c>
      <c r="P257" s="26">
        <v>6861475</v>
      </c>
      <c r="Q257" s="25">
        <v>8511629</v>
      </c>
      <c r="R257" s="27">
        <v>10816240</v>
      </c>
      <c r="S257" s="27">
        <v>26189344</v>
      </c>
      <c r="T257" s="26">
        <v>0</v>
      </c>
      <c r="U257" s="25">
        <v>0</v>
      </c>
      <c r="V257" s="27">
        <v>0</v>
      </c>
      <c r="W257" s="27">
        <v>0</v>
      </c>
    </row>
    <row r="258" spans="1:23" ht="12.75">
      <c r="A258" s="21" t="s">
        <v>26</v>
      </c>
      <c r="B258" s="22" t="s">
        <v>467</v>
      </c>
      <c r="C258" s="23" t="s">
        <v>468</v>
      </c>
      <c r="D258" s="24">
        <v>172492088</v>
      </c>
      <c r="E258" s="25">
        <v>169997080</v>
      </c>
      <c r="F258" s="25">
        <v>108891082</v>
      </c>
      <c r="G258" s="77">
        <f t="shared" si="50"/>
        <v>0.6405467788034948</v>
      </c>
      <c r="H258" s="26">
        <v>7240373</v>
      </c>
      <c r="I258" s="25">
        <v>13345355</v>
      </c>
      <c r="J258" s="27">
        <v>19555146</v>
      </c>
      <c r="K258" s="27">
        <v>40140874</v>
      </c>
      <c r="L258" s="26">
        <v>8471544</v>
      </c>
      <c r="M258" s="25">
        <v>7948667</v>
      </c>
      <c r="N258" s="27">
        <v>9800911</v>
      </c>
      <c r="O258" s="27">
        <v>26221122</v>
      </c>
      <c r="P258" s="26">
        <v>9805454</v>
      </c>
      <c r="Q258" s="25">
        <v>25479527</v>
      </c>
      <c r="R258" s="27">
        <v>7244105</v>
      </c>
      <c r="S258" s="27">
        <v>42529086</v>
      </c>
      <c r="T258" s="26">
        <v>0</v>
      </c>
      <c r="U258" s="25">
        <v>0</v>
      </c>
      <c r="V258" s="27">
        <v>0</v>
      </c>
      <c r="W258" s="27">
        <v>0</v>
      </c>
    </row>
    <row r="259" spans="1:23" ht="12.75">
      <c r="A259" s="21" t="s">
        <v>26</v>
      </c>
      <c r="B259" s="22" t="s">
        <v>469</v>
      </c>
      <c r="C259" s="23" t="s">
        <v>470</v>
      </c>
      <c r="D259" s="24">
        <v>586900543</v>
      </c>
      <c r="E259" s="25">
        <v>681705243</v>
      </c>
      <c r="F259" s="25">
        <v>301013078</v>
      </c>
      <c r="G259" s="77">
        <f t="shared" si="50"/>
        <v>0.4415589891539091</v>
      </c>
      <c r="H259" s="26">
        <v>32385484</v>
      </c>
      <c r="I259" s="25">
        <v>34897640</v>
      </c>
      <c r="J259" s="27">
        <v>37533024</v>
      </c>
      <c r="K259" s="27">
        <v>104816148</v>
      </c>
      <c r="L259" s="26">
        <v>31788530</v>
      </c>
      <c r="M259" s="25">
        <v>43969261</v>
      </c>
      <c r="N259" s="27">
        <v>31426653</v>
      </c>
      <c r="O259" s="27">
        <v>107184444</v>
      </c>
      <c r="P259" s="26">
        <v>22278818</v>
      </c>
      <c r="Q259" s="25">
        <v>24596164</v>
      </c>
      <c r="R259" s="27">
        <v>42137504</v>
      </c>
      <c r="S259" s="27">
        <v>89012486</v>
      </c>
      <c r="T259" s="26">
        <v>0</v>
      </c>
      <c r="U259" s="25">
        <v>0</v>
      </c>
      <c r="V259" s="27">
        <v>0</v>
      </c>
      <c r="W259" s="27">
        <v>0</v>
      </c>
    </row>
    <row r="260" spans="1:23" ht="12.75">
      <c r="A260" s="21" t="s">
        <v>26</v>
      </c>
      <c r="B260" s="22" t="s">
        <v>471</v>
      </c>
      <c r="C260" s="23" t="s">
        <v>472</v>
      </c>
      <c r="D260" s="24">
        <v>371877000</v>
      </c>
      <c r="E260" s="25">
        <v>371877035</v>
      </c>
      <c r="F260" s="25">
        <v>256754470</v>
      </c>
      <c r="G260" s="77">
        <f t="shared" si="50"/>
        <v>0.690428410025373</v>
      </c>
      <c r="H260" s="26">
        <v>14232494</v>
      </c>
      <c r="I260" s="25">
        <v>22218905</v>
      </c>
      <c r="J260" s="27">
        <v>65349236</v>
      </c>
      <c r="K260" s="27">
        <v>101800635</v>
      </c>
      <c r="L260" s="26">
        <v>18529827</v>
      </c>
      <c r="M260" s="25">
        <v>26661679</v>
      </c>
      <c r="N260" s="27">
        <v>22244307</v>
      </c>
      <c r="O260" s="27">
        <v>67435813</v>
      </c>
      <c r="P260" s="26">
        <v>27825678</v>
      </c>
      <c r="Q260" s="25">
        <v>23416969</v>
      </c>
      <c r="R260" s="27">
        <v>36275375</v>
      </c>
      <c r="S260" s="27">
        <v>87518022</v>
      </c>
      <c r="T260" s="26">
        <v>0</v>
      </c>
      <c r="U260" s="25">
        <v>0</v>
      </c>
      <c r="V260" s="27">
        <v>0</v>
      </c>
      <c r="W260" s="27">
        <v>0</v>
      </c>
    </row>
    <row r="261" spans="1:23" ht="12.75">
      <c r="A261" s="21" t="s">
        <v>26</v>
      </c>
      <c r="B261" s="22" t="s">
        <v>473</v>
      </c>
      <c r="C261" s="23" t="s">
        <v>474</v>
      </c>
      <c r="D261" s="24">
        <v>256505811</v>
      </c>
      <c r="E261" s="25">
        <v>256505811</v>
      </c>
      <c r="F261" s="25">
        <v>156739426</v>
      </c>
      <c r="G261" s="77">
        <f t="shared" si="50"/>
        <v>0.6110560434827732</v>
      </c>
      <c r="H261" s="26">
        <v>14008404</v>
      </c>
      <c r="I261" s="25">
        <v>20716405</v>
      </c>
      <c r="J261" s="27">
        <v>19421570</v>
      </c>
      <c r="K261" s="27">
        <v>54146379</v>
      </c>
      <c r="L261" s="26">
        <v>17270723</v>
      </c>
      <c r="M261" s="25">
        <v>18849655</v>
      </c>
      <c r="N261" s="27">
        <v>14957194</v>
      </c>
      <c r="O261" s="27">
        <v>51077572</v>
      </c>
      <c r="P261" s="26">
        <v>15948121</v>
      </c>
      <c r="Q261" s="25">
        <v>18416833</v>
      </c>
      <c r="R261" s="27">
        <v>17150521</v>
      </c>
      <c r="S261" s="27">
        <v>51515475</v>
      </c>
      <c r="T261" s="26">
        <v>0</v>
      </c>
      <c r="U261" s="25">
        <v>0</v>
      </c>
      <c r="V261" s="27">
        <v>0</v>
      </c>
      <c r="W261" s="27">
        <v>0</v>
      </c>
    </row>
    <row r="262" spans="1:23" ht="12.75">
      <c r="A262" s="21" t="s">
        <v>45</v>
      </c>
      <c r="B262" s="22" t="s">
        <v>475</v>
      </c>
      <c r="C262" s="23" t="s">
        <v>476</v>
      </c>
      <c r="D262" s="24">
        <v>463866533</v>
      </c>
      <c r="E262" s="25">
        <v>503255924</v>
      </c>
      <c r="F262" s="25">
        <v>425190252</v>
      </c>
      <c r="G262" s="77">
        <f t="shared" si="50"/>
        <v>0.8448787817945289</v>
      </c>
      <c r="H262" s="26">
        <v>34988733</v>
      </c>
      <c r="I262" s="25">
        <v>31007899</v>
      </c>
      <c r="J262" s="27">
        <v>33447820</v>
      </c>
      <c r="K262" s="27">
        <v>99444452</v>
      </c>
      <c r="L262" s="26">
        <v>37092659</v>
      </c>
      <c r="M262" s="25">
        <v>41321797</v>
      </c>
      <c r="N262" s="27">
        <v>110824472</v>
      </c>
      <c r="O262" s="27">
        <v>189238928</v>
      </c>
      <c r="P262" s="26">
        <v>30533868</v>
      </c>
      <c r="Q262" s="25">
        <v>36619306</v>
      </c>
      <c r="R262" s="27">
        <v>69353698</v>
      </c>
      <c r="S262" s="27">
        <v>136506872</v>
      </c>
      <c r="T262" s="26">
        <v>0</v>
      </c>
      <c r="U262" s="25">
        <v>0</v>
      </c>
      <c r="V262" s="27">
        <v>0</v>
      </c>
      <c r="W262" s="27">
        <v>0</v>
      </c>
    </row>
    <row r="263" spans="1:23" ht="12.75">
      <c r="A263" s="28"/>
      <c r="B263" s="29" t="s">
        <v>477</v>
      </c>
      <c r="C263" s="30"/>
      <c r="D263" s="31">
        <f>SUM(D257:D262)</f>
        <v>1957119561</v>
      </c>
      <c r="E263" s="32">
        <f>SUM(E257:E262)</f>
        <v>2088818679</v>
      </c>
      <c r="F263" s="32">
        <f>SUM(F257:F262)</f>
        <v>1325749991</v>
      </c>
      <c r="G263" s="78">
        <f t="shared" si="50"/>
        <v>0.6346888814852464</v>
      </c>
      <c r="H263" s="33">
        <f aca="true" t="shared" si="52" ref="H263:W263">SUM(H257:H262)</f>
        <v>111307750</v>
      </c>
      <c r="I263" s="32">
        <f t="shared" si="52"/>
        <v>128873307</v>
      </c>
      <c r="J263" s="34">
        <f t="shared" si="52"/>
        <v>183247209</v>
      </c>
      <c r="K263" s="34">
        <f t="shared" si="52"/>
        <v>423428266</v>
      </c>
      <c r="L263" s="33">
        <f t="shared" si="52"/>
        <v>122898834</v>
      </c>
      <c r="M263" s="32">
        <f t="shared" si="52"/>
        <v>148093936</v>
      </c>
      <c r="N263" s="34">
        <f t="shared" si="52"/>
        <v>198057670</v>
      </c>
      <c r="O263" s="34">
        <f t="shared" si="52"/>
        <v>469050440</v>
      </c>
      <c r="P263" s="33">
        <f t="shared" si="52"/>
        <v>113253414</v>
      </c>
      <c r="Q263" s="32">
        <f t="shared" si="52"/>
        <v>137040428</v>
      </c>
      <c r="R263" s="34">
        <f t="shared" si="52"/>
        <v>182977443</v>
      </c>
      <c r="S263" s="34">
        <f t="shared" si="52"/>
        <v>433271285</v>
      </c>
      <c r="T263" s="33">
        <f t="shared" si="52"/>
        <v>0</v>
      </c>
      <c r="U263" s="32">
        <f t="shared" si="52"/>
        <v>0</v>
      </c>
      <c r="V263" s="34">
        <f t="shared" si="52"/>
        <v>0</v>
      </c>
      <c r="W263" s="34">
        <f t="shared" si="52"/>
        <v>0</v>
      </c>
    </row>
    <row r="264" spans="1:23" ht="12.75">
      <c r="A264" s="21" t="s">
        <v>26</v>
      </c>
      <c r="B264" s="22" t="s">
        <v>478</v>
      </c>
      <c r="C264" s="23" t="s">
        <v>479</v>
      </c>
      <c r="D264" s="24">
        <v>403418129</v>
      </c>
      <c r="E264" s="25">
        <v>403418129</v>
      </c>
      <c r="F264" s="25">
        <v>260900260</v>
      </c>
      <c r="G264" s="77">
        <f t="shared" si="50"/>
        <v>0.6467241832852781</v>
      </c>
      <c r="H264" s="26">
        <v>29537947</v>
      </c>
      <c r="I264" s="25">
        <v>29530547</v>
      </c>
      <c r="J264" s="27">
        <v>29296990</v>
      </c>
      <c r="K264" s="27">
        <v>88365484</v>
      </c>
      <c r="L264" s="26">
        <v>39461907</v>
      </c>
      <c r="M264" s="25">
        <v>29042567</v>
      </c>
      <c r="N264" s="27">
        <v>28613147</v>
      </c>
      <c r="O264" s="27">
        <v>97117621</v>
      </c>
      <c r="P264" s="26">
        <v>17375948</v>
      </c>
      <c r="Q264" s="25">
        <v>29447571</v>
      </c>
      <c r="R264" s="27">
        <v>28593636</v>
      </c>
      <c r="S264" s="27">
        <v>75417155</v>
      </c>
      <c r="T264" s="26">
        <v>0</v>
      </c>
      <c r="U264" s="25">
        <v>0</v>
      </c>
      <c r="V264" s="27">
        <v>0</v>
      </c>
      <c r="W264" s="27">
        <v>0</v>
      </c>
    </row>
    <row r="265" spans="1:23" ht="12.75">
      <c r="A265" s="21" t="s">
        <v>26</v>
      </c>
      <c r="B265" s="22" t="s">
        <v>480</v>
      </c>
      <c r="C265" s="23" t="s">
        <v>481</v>
      </c>
      <c r="D265" s="24">
        <v>138627368</v>
      </c>
      <c r="E265" s="25">
        <v>188376575</v>
      </c>
      <c r="F265" s="25">
        <v>99086849</v>
      </c>
      <c r="G265" s="77">
        <f t="shared" si="50"/>
        <v>0.5260040904767485</v>
      </c>
      <c r="H265" s="26">
        <v>7490074</v>
      </c>
      <c r="I265" s="25">
        <v>14094330</v>
      </c>
      <c r="J265" s="27">
        <v>8657329</v>
      </c>
      <c r="K265" s="27">
        <v>30241733</v>
      </c>
      <c r="L265" s="26">
        <v>18929477</v>
      </c>
      <c r="M265" s="25">
        <v>10833150</v>
      </c>
      <c r="N265" s="27">
        <v>8481708</v>
      </c>
      <c r="O265" s="27">
        <v>38244335</v>
      </c>
      <c r="P265" s="26">
        <v>12015623</v>
      </c>
      <c r="Q265" s="25">
        <v>9401578</v>
      </c>
      <c r="R265" s="27">
        <v>9183580</v>
      </c>
      <c r="S265" s="27">
        <v>30600781</v>
      </c>
      <c r="T265" s="26">
        <v>0</v>
      </c>
      <c r="U265" s="25">
        <v>0</v>
      </c>
      <c r="V265" s="27">
        <v>0</v>
      </c>
      <c r="W265" s="27">
        <v>0</v>
      </c>
    </row>
    <row r="266" spans="1:23" ht="12.75">
      <c r="A266" s="21" t="s">
        <v>26</v>
      </c>
      <c r="B266" s="22" t="s">
        <v>482</v>
      </c>
      <c r="C266" s="23" t="s">
        <v>483</v>
      </c>
      <c r="D266" s="24">
        <v>182725646</v>
      </c>
      <c r="E266" s="25">
        <v>182725646</v>
      </c>
      <c r="F266" s="25">
        <v>104382932</v>
      </c>
      <c r="G266" s="77">
        <f t="shared" si="50"/>
        <v>0.5712549622071114</v>
      </c>
      <c r="H266" s="26">
        <v>10192213</v>
      </c>
      <c r="I266" s="25">
        <v>11814078</v>
      </c>
      <c r="J266" s="27">
        <v>13103222</v>
      </c>
      <c r="K266" s="27">
        <v>35109513</v>
      </c>
      <c r="L266" s="26">
        <v>12702438</v>
      </c>
      <c r="M266" s="25">
        <v>10930706</v>
      </c>
      <c r="N266" s="27">
        <v>13255008</v>
      </c>
      <c r="O266" s="27">
        <v>36888152</v>
      </c>
      <c r="P266" s="26">
        <v>10547078</v>
      </c>
      <c r="Q266" s="25">
        <v>10837232</v>
      </c>
      <c r="R266" s="27">
        <v>11000957</v>
      </c>
      <c r="S266" s="27">
        <v>32385267</v>
      </c>
      <c r="T266" s="26">
        <v>0</v>
      </c>
      <c r="U266" s="25">
        <v>0</v>
      </c>
      <c r="V266" s="27">
        <v>0</v>
      </c>
      <c r="W266" s="27">
        <v>0</v>
      </c>
    </row>
    <row r="267" spans="1:23" ht="12.75">
      <c r="A267" s="21" t="s">
        <v>26</v>
      </c>
      <c r="B267" s="22" t="s">
        <v>484</v>
      </c>
      <c r="C267" s="23" t="s">
        <v>485</v>
      </c>
      <c r="D267" s="24">
        <v>260095315</v>
      </c>
      <c r="E267" s="25">
        <v>321419042</v>
      </c>
      <c r="F267" s="25">
        <v>167588729</v>
      </c>
      <c r="G267" s="77">
        <f t="shared" si="50"/>
        <v>0.5214026149701485</v>
      </c>
      <c r="H267" s="26">
        <v>7149012</v>
      </c>
      <c r="I267" s="25">
        <v>18089932</v>
      </c>
      <c r="J267" s="27">
        <v>22200799</v>
      </c>
      <c r="K267" s="27">
        <v>47439743</v>
      </c>
      <c r="L267" s="26">
        <v>11665387</v>
      </c>
      <c r="M267" s="25">
        <v>4568997</v>
      </c>
      <c r="N267" s="27">
        <v>70175671</v>
      </c>
      <c r="O267" s="27">
        <v>86410055</v>
      </c>
      <c r="P267" s="26">
        <v>13885323</v>
      </c>
      <c r="Q267" s="25">
        <v>11223305</v>
      </c>
      <c r="R267" s="27">
        <v>8630303</v>
      </c>
      <c r="S267" s="27">
        <v>33738931</v>
      </c>
      <c r="T267" s="26">
        <v>0</v>
      </c>
      <c r="U267" s="25">
        <v>0</v>
      </c>
      <c r="V267" s="27">
        <v>0</v>
      </c>
      <c r="W267" s="27">
        <v>0</v>
      </c>
    </row>
    <row r="268" spans="1:23" ht="12.75">
      <c r="A268" s="21" t="s">
        <v>26</v>
      </c>
      <c r="B268" s="22" t="s">
        <v>486</v>
      </c>
      <c r="C268" s="23" t="s">
        <v>487</v>
      </c>
      <c r="D268" s="24">
        <v>116600167</v>
      </c>
      <c r="E268" s="25">
        <v>116600167</v>
      </c>
      <c r="F268" s="25">
        <v>47620576</v>
      </c>
      <c r="G268" s="77">
        <f t="shared" si="50"/>
        <v>0.4084091577673298</v>
      </c>
      <c r="H268" s="26">
        <v>7600468</v>
      </c>
      <c r="I268" s="25">
        <v>12178932</v>
      </c>
      <c r="J268" s="27">
        <v>6223916</v>
      </c>
      <c r="K268" s="27">
        <v>26003316</v>
      </c>
      <c r="L268" s="26">
        <v>9971157</v>
      </c>
      <c r="M268" s="25">
        <v>6426662</v>
      </c>
      <c r="N268" s="27">
        <v>5219441</v>
      </c>
      <c r="O268" s="27">
        <v>21617260</v>
      </c>
      <c r="P268" s="26">
        <v>0</v>
      </c>
      <c r="Q268" s="25">
        <v>0</v>
      </c>
      <c r="R268" s="27">
        <v>0</v>
      </c>
      <c r="S268" s="27">
        <v>0</v>
      </c>
      <c r="T268" s="26">
        <v>0</v>
      </c>
      <c r="U268" s="25">
        <v>0</v>
      </c>
      <c r="V268" s="27">
        <v>0</v>
      </c>
      <c r="W268" s="27">
        <v>0</v>
      </c>
    </row>
    <row r="269" spans="1:23" ht="12.75">
      <c r="A269" s="21" t="s">
        <v>45</v>
      </c>
      <c r="B269" s="22" t="s">
        <v>488</v>
      </c>
      <c r="C269" s="23" t="s">
        <v>489</v>
      </c>
      <c r="D269" s="24">
        <v>613236000</v>
      </c>
      <c r="E269" s="25">
        <v>613236000</v>
      </c>
      <c r="F269" s="25">
        <v>184623609</v>
      </c>
      <c r="G269" s="77">
        <f t="shared" si="50"/>
        <v>0.3010645314365106</v>
      </c>
      <c r="H269" s="26">
        <v>14692797</v>
      </c>
      <c r="I269" s="25">
        <v>19319049</v>
      </c>
      <c r="J269" s="27">
        <v>14390656</v>
      </c>
      <c r="K269" s="27">
        <v>48402502</v>
      </c>
      <c r="L269" s="26">
        <v>25028745</v>
      </c>
      <c r="M269" s="25">
        <v>15807005</v>
      </c>
      <c r="N269" s="27">
        <v>16900735</v>
      </c>
      <c r="O269" s="27">
        <v>57736485</v>
      </c>
      <c r="P269" s="26">
        <v>19826106</v>
      </c>
      <c r="Q269" s="25">
        <v>26428485</v>
      </c>
      <c r="R269" s="27">
        <v>32230031</v>
      </c>
      <c r="S269" s="27">
        <v>78484622</v>
      </c>
      <c r="T269" s="26">
        <v>0</v>
      </c>
      <c r="U269" s="25">
        <v>0</v>
      </c>
      <c r="V269" s="27">
        <v>0</v>
      </c>
      <c r="W269" s="27">
        <v>0</v>
      </c>
    </row>
    <row r="270" spans="1:23" ht="12.75">
      <c r="A270" s="28"/>
      <c r="B270" s="29" t="s">
        <v>490</v>
      </c>
      <c r="C270" s="30"/>
      <c r="D270" s="31">
        <f>SUM(D264:D269)</f>
        <v>1714702625</v>
      </c>
      <c r="E270" s="32">
        <f>SUM(E264:E269)</f>
        <v>1825775559</v>
      </c>
      <c r="F270" s="32">
        <f>SUM(F264:F269)</f>
        <v>864202955</v>
      </c>
      <c r="G270" s="78">
        <f t="shared" si="50"/>
        <v>0.4733347156171456</v>
      </c>
      <c r="H270" s="33">
        <f aca="true" t="shared" si="53" ref="H270:W270">SUM(H264:H269)</f>
        <v>76662511</v>
      </c>
      <c r="I270" s="32">
        <f t="shared" si="53"/>
        <v>105026868</v>
      </c>
      <c r="J270" s="34">
        <f t="shared" si="53"/>
        <v>93872912</v>
      </c>
      <c r="K270" s="34">
        <f t="shared" si="53"/>
        <v>275562291</v>
      </c>
      <c r="L270" s="33">
        <f t="shared" si="53"/>
        <v>117759111</v>
      </c>
      <c r="M270" s="32">
        <f t="shared" si="53"/>
        <v>77609087</v>
      </c>
      <c r="N270" s="34">
        <f t="shared" si="53"/>
        <v>142645710</v>
      </c>
      <c r="O270" s="34">
        <f t="shared" si="53"/>
        <v>338013908</v>
      </c>
      <c r="P270" s="33">
        <f t="shared" si="53"/>
        <v>73650078</v>
      </c>
      <c r="Q270" s="32">
        <f t="shared" si="53"/>
        <v>87338171</v>
      </c>
      <c r="R270" s="34">
        <f t="shared" si="53"/>
        <v>89638507</v>
      </c>
      <c r="S270" s="34">
        <f t="shared" si="53"/>
        <v>250626756</v>
      </c>
      <c r="T270" s="33">
        <f t="shared" si="53"/>
        <v>0</v>
      </c>
      <c r="U270" s="32">
        <f t="shared" si="53"/>
        <v>0</v>
      </c>
      <c r="V270" s="34">
        <f t="shared" si="53"/>
        <v>0</v>
      </c>
      <c r="W270" s="34">
        <f t="shared" si="53"/>
        <v>0</v>
      </c>
    </row>
    <row r="271" spans="1:23" ht="12.75">
      <c r="A271" s="21" t="s">
        <v>26</v>
      </c>
      <c r="B271" s="22" t="s">
        <v>491</v>
      </c>
      <c r="C271" s="23" t="s">
        <v>492</v>
      </c>
      <c r="D271" s="24">
        <v>146170466</v>
      </c>
      <c r="E271" s="25">
        <v>184265406</v>
      </c>
      <c r="F271" s="25">
        <v>84245299</v>
      </c>
      <c r="G271" s="77">
        <f t="shared" si="50"/>
        <v>0.4571954162682061</v>
      </c>
      <c r="H271" s="26">
        <v>5778565</v>
      </c>
      <c r="I271" s="25">
        <v>11454831</v>
      </c>
      <c r="J271" s="27">
        <v>0</v>
      </c>
      <c r="K271" s="27">
        <v>17233396</v>
      </c>
      <c r="L271" s="26">
        <v>11037232</v>
      </c>
      <c r="M271" s="25">
        <v>0</v>
      </c>
      <c r="N271" s="27">
        <v>12392316</v>
      </c>
      <c r="O271" s="27">
        <v>23429548</v>
      </c>
      <c r="P271" s="26">
        <v>23795625</v>
      </c>
      <c r="Q271" s="25">
        <v>19786730</v>
      </c>
      <c r="R271" s="27">
        <v>0</v>
      </c>
      <c r="S271" s="27">
        <v>43582355</v>
      </c>
      <c r="T271" s="26">
        <v>0</v>
      </c>
      <c r="U271" s="25">
        <v>0</v>
      </c>
      <c r="V271" s="27">
        <v>0</v>
      </c>
      <c r="W271" s="27">
        <v>0</v>
      </c>
    </row>
    <row r="272" spans="1:23" ht="12.75">
      <c r="A272" s="21" t="s">
        <v>26</v>
      </c>
      <c r="B272" s="22" t="s">
        <v>493</v>
      </c>
      <c r="C272" s="23" t="s">
        <v>494</v>
      </c>
      <c r="D272" s="24">
        <v>1185132120</v>
      </c>
      <c r="E272" s="25">
        <v>1185132120</v>
      </c>
      <c r="F272" s="25">
        <v>890684576</v>
      </c>
      <c r="G272" s="77">
        <f t="shared" si="50"/>
        <v>0.7515487606563225</v>
      </c>
      <c r="H272" s="26">
        <v>77129041</v>
      </c>
      <c r="I272" s="25">
        <v>101235393</v>
      </c>
      <c r="J272" s="27">
        <v>95732714</v>
      </c>
      <c r="K272" s="27">
        <v>274097148</v>
      </c>
      <c r="L272" s="26">
        <v>104970892</v>
      </c>
      <c r="M272" s="25">
        <v>132584395</v>
      </c>
      <c r="N272" s="27">
        <v>111801880</v>
      </c>
      <c r="O272" s="27">
        <v>349357167</v>
      </c>
      <c r="P272" s="26">
        <v>71183791</v>
      </c>
      <c r="Q272" s="25">
        <v>90983285</v>
      </c>
      <c r="R272" s="27">
        <v>105063185</v>
      </c>
      <c r="S272" s="27">
        <v>267230261</v>
      </c>
      <c r="T272" s="26">
        <v>0</v>
      </c>
      <c r="U272" s="25">
        <v>0</v>
      </c>
      <c r="V272" s="27">
        <v>0</v>
      </c>
      <c r="W272" s="27">
        <v>0</v>
      </c>
    </row>
    <row r="273" spans="1:23" ht="12.75">
      <c r="A273" s="21" t="s">
        <v>26</v>
      </c>
      <c r="B273" s="22" t="s">
        <v>495</v>
      </c>
      <c r="C273" s="23" t="s">
        <v>496</v>
      </c>
      <c r="D273" s="24">
        <v>2743375472</v>
      </c>
      <c r="E273" s="25">
        <v>2714777772</v>
      </c>
      <c r="F273" s="25">
        <v>1990948443</v>
      </c>
      <c r="G273" s="77">
        <f t="shared" si="50"/>
        <v>0.7333743717568644</v>
      </c>
      <c r="H273" s="26">
        <v>107459494</v>
      </c>
      <c r="I273" s="25">
        <v>153036070</v>
      </c>
      <c r="J273" s="27">
        <v>171080377</v>
      </c>
      <c r="K273" s="27">
        <v>431575941</v>
      </c>
      <c r="L273" s="26">
        <v>183322498</v>
      </c>
      <c r="M273" s="25">
        <v>442025149</v>
      </c>
      <c r="N273" s="27">
        <v>253591617</v>
      </c>
      <c r="O273" s="27">
        <v>878939264</v>
      </c>
      <c r="P273" s="26">
        <v>158655254</v>
      </c>
      <c r="Q273" s="25">
        <v>222108243</v>
      </c>
      <c r="R273" s="27">
        <v>299669741</v>
      </c>
      <c r="S273" s="27">
        <v>680433238</v>
      </c>
      <c r="T273" s="26">
        <v>0</v>
      </c>
      <c r="U273" s="25">
        <v>0</v>
      </c>
      <c r="V273" s="27">
        <v>0</v>
      </c>
      <c r="W273" s="27">
        <v>0</v>
      </c>
    </row>
    <row r="274" spans="1:23" ht="12.75">
      <c r="A274" s="21" t="s">
        <v>26</v>
      </c>
      <c r="B274" s="22" t="s">
        <v>497</v>
      </c>
      <c r="C274" s="23" t="s">
        <v>498</v>
      </c>
      <c r="D274" s="24">
        <v>343343441</v>
      </c>
      <c r="E274" s="25">
        <v>343343441</v>
      </c>
      <c r="F274" s="25">
        <v>142734434</v>
      </c>
      <c r="G274" s="77">
        <f t="shared" si="50"/>
        <v>0.415719122474805</v>
      </c>
      <c r="H274" s="26">
        <v>6472248</v>
      </c>
      <c r="I274" s="25">
        <v>13144573</v>
      </c>
      <c r="J274" s="27">
        <v>18827107</v>
      </c>
      <c r="K274" s="27">
        <v>38443928</v>
      </c>
      <c r="L274" s="26">
        <v>15784834</v>
      </c>
      <c r="M274" s="25">
        <v>17266009</v>
      </c>
      <c r="N274" s="27">
        <v>19692393</v>
      </c>
      <c r="O274" s="27">
        <v>52743236</v>
      </c>
      <c r="P274" s="26">
        <v>15016762</v>
      </c>
      <c r="Q274" s="25">
        <v>20371118</v>
      </c>
      <c r="R274" s="27">
        <v>16159390</v>
      </c>
      <c r="S274" s="27">
        <v>51547270</v>
      </c>
      <c r="T274" s="26">
        <v>0</v>
      </c>
      <c r="U274" s="25">
        <v>0</v>
      </c>
      <c r="V274" s="27">
        <v>0</v>
      </c>
      <c r="W274" s="27">
        <v>0</v>
      </c>
    </row>
    <row r="275" spans="1:23" ht="12.75">
      <c r="A275" s="21" t="s">
        <v>45</v>
      </c>
      <c r="B275" s="22" t="s">
        <v>499</v>
      </c>
      <c r="C275" s="23" t="s">
        <v>500</v>
      </c>
      <c r="D275" s="24">
        <v>319305716</v>
      </c>
      <c r="E275" s="25">
        <v>274168931</v>
      </c>
      <c r="F275" s="25">
        <v>201195392</v>
      </c>
      <c r="G275" s="77">
        <f t="shared" si="50"/>
        <v>0.7338373143381444</v>
      </c>
      <c r="H275" s="26">
        <v>16424277</v>
      </c>
      <c r="I275" s="25">
        <v>11956476</v>
      </c>
      <c r="J275" s="27">
        <v>32243294</v>
      </c>
      <c r="K275" s="27">
        <v>60624047</v>
      </c>
      <c r="L275" s="26">
        <v>17695831</v>
      </c>
      <c r="M275" s="25">
        <v>28272550</v>
      </c>
      <c r="N275" s="27">
        <v>24198450</v>
      </c>
      <c r="O275" s="27">
        <v>70166831</v>
      </c>
      <c r="P275" s="26">
        <v>20598960</v>
      </c>
      <c r="Q275" s="25">
        <v>25109805</v>
      </c>
      <c r="R275" s="27">
        <v>24695749</v>
      </c>
      <c r="S275" s="27">
        <v>70404514</v>
      </c>
      <c r="T275" s="26">
        <v>0</v>
      </c>
      <c r="U275" s="25">
        <v>0</v>
      </c>
      <c r="V275" s="27">
        <v>0</v>
      </c>
      <c r="W275" s="27">
        <v>0</v>
      </c>
    </row>
    <row r="276" spans="1:23" ht="12.75">
      <c r="A276" s="48"/>
      <c r="B276" s="49" t="s">
        <v>501</v>
      </c>
      <c r="C276" s="50"/>
      <c r="D276" s="51">
        <f>SUM(D271:D275)</f>
        <v>4737327215</v>
      </c>
      <c r="E276" s="52">
        <f>SUM(E271:E275)</f>
        <v>4701687670</v>
      </c>
      <c r="F276" s="52">
        <f>SUM(F271:F275)</f>
        <v>3309808144</v>
      </c>
      <c r="G276" s="80">
        <f t="shared" si="50"/>
        <v>0.7039617210472852</v>
      </c>
      <c r="H276" s="53">
        <f aca="true" t="shared" si="54" ref="H276:W276">SUM(H271:H275)</f>
        <v>213263625</v>
      </c>
      <c r="I276" s="52">
        <f t="shared" si="54"/>
        <v>290827343</v>
      </c>
      <c r="J276" s="54">
        <f t="shared" si="54"/>
        <v>317883492</v>
      </c>
      <c r="K276" s="54">
        <f t="shared" si="54"/>
        <v>821974460</v>
      </c>
      <c r="L276" s="53">
        <f t="shared" si="54"/>
        <v>332811287</v>
      </c>
      <c r="M276" s="52">
        <f t="shared" si="54"/>
        <v>620148103</v>
      </c>
      <c r="N276" s="54">
        <f t="shared" si="54"/>
        <v>421676656</v>
      </c>
      <c r="O276" s="54">
        <f t="shared" si="54"/>
        <v>1374636046</v>
      </c>
      <c r="P276" s="53">
        <f t="shared" si="54"/>
        <v>289250392</v>
      </c>
      <c r="Q276" s="52">
        <f t="shared" si="54"/>
        <v>378359181</v>
      </c>
      <c r="R276" s="54">
        <f t="shared" si="54"/>
        <v>445588065</v>
      </c>
      <c r="S276" s="54">
        <f t="shared" si="54"/>
        <v>1113197638</v>
      </c>
      <c r="T276" s="53">
        <f t="shared" si="54"/>
        <v>0</v>
      </c>
      <c r="U276" s="52">
        <f t="shared" si="54"/>
        <v>0</v>
      </c>
      <c r="V276" s="54">
        <f t="shared" si="54"/>
        <v>0</v>
      </c>
      <c r="W276" s="54">
        <f t="shared" si="54"/>
        <v>0</v>
      </c>
    </row>
    <row r="277" spans="1:23" ht="12.75">
      <c r="A277" s="35"/>
      <c r="B277" s="36" t="s">
        <v>502</v>
      </c>
      <c r="C277" s="37"/>
      <c r="D277" s="38">
        <f>SUM(D250:D255,D257:D262,D264:D269,D271:D275)</f>
        <v>14904683075</v>
      </c>
      <c r="E277" s="39">
        <f>SUM(E250:E255,E257:E262,E264:E269,E271:E275)</f>
        <v>15172731837</v>
      </c>
      <c r="F277" s="39">
        <f>SUM(F250:F255,F257:F262,F264:F269,F271:F275)</f>
        <v>9810738176</v>
      </c>
      <c r="G277" s="79">
        <f t="shared" si="50"/>
        <v>0.6466032802395992</v>
      </c>
      <c r="H277" s="40">
        <f aca="true" t="shared" si="55" ref="H277:W277">SUM(H250:H255,H257:H262,H264:H269,H271:H275)</f>
        <v>868059057</v>
      </c>
      <c r="I277" s="39">
        <f t="shared" si="55"/>
        <v>1145439798</v>
      </c>
      <c r="J277" s="41">
        <f t="shared" si="55"/>
        <v>1076976047</v>
      </c>
      <c r="K277" s="41">
        <f t="shared" si="55"/>
        <v>3090474902</v>
      </c>
      <c r="L277" s="40">
        <f t="shared" si="55"/>
        <v>1155509435</v>
      </c>
      <c r="M277" s="39">
        <f t="shared" si="55"/>
        <v>1224424929</v>
      </c>
      <c r="N277" s="41">
        <f t="shared" si="55"/>
        <v>1365146014</v>
      </c>
      <c r="O277" s="41">
        <f t="shared" si="55"/>
        <v>3745080378</v>
      </c>
      <c r="P277" s="40">
        <f t="shared" si="55"/>
        <v>770184748</v>
      </c>
      <c r="Q277" s="39">
        <f t="shared" si="55"/>
        <v>1047789042</v>
      </c>
      <c r="R277" s="41">
        <f t="shared" si="55"/>
        <v>1157209106</v>
      </c>
      <c r="S277" s="41">
        <f t="shared" si="55"/>
        <v>2975182896</v>
      </c>
      <c r="T277" s="40">
        <f t="shared" si="55"/>
        <v>0</v>
      </c>
      <c r="U277" s="39">
        <f t="shared" si="55"/>
        <v>0</v>
      </c>
      <c r="V277" s="41">
        <f t="shared" si="55"/>
        <v>0</v>
      </c>
      <c r="W277" s="41">
        <f t="shared" si="55"/>
        <v>0</v>
      </c>
    </row>
    <row r="278" spans="1:23" ht="12.75">
      <c r="A278" s="14"/>
      <c r="B278" s="42"/>
      <c r="C278" s="43"/>
      <c r="D278" s="44"/>
      <c r="E278" s="45"/>
      <c r="F278" s="45"/>
      <c r="G278" s="76"/>
      <c r="H278" s="26"/>
      <c r="I278" s="25"/>
      <c r="J278" s="27"/>
      <c r="K278" s="27"/>
      <c r="L278" s="26"/>
      <c r="M278" s="25"/>
      <c r="N278" s="27"/>
      <c r="O278" s="27"/>
      <c r="P278" s="26"/>
      <c r="Q278" s="25"/>
      <c r="R278" s="27"/>
      <c r="S278" s="27"/>
      <c r="T278" s="26"/>
      <c r="U278" s="25"/>
      <c r="V278" s="27"/>
      <c r="W278" s="27"/>
    </row>
    <row r="279" spans="1:23" ht="12.75">
      <c r="A279" s="14"/>
      <c r="B279" s="15" t="s">
        <v>503</v>
      </c>
      <c r="C279" s="16"/>
      <c r="D279" s="47"/>
      <c r="E279" s="45"/>
      <c r="F279" s="45"/>
      <c r="G279" s="76"/>
      <c r="H279" s="26"/>
      <c r="I279" s="25"/>
      <c r="J279" s="27"/>
      <c r="K279" s="27"/>
      <c r="L279" s="26"/>
      <c r="M279" s="25"/>
      <c r="N279" s="27"/>
      <c r="O279" s="27"/>
      <c r="P279" s="26"/>
      <c r="Q279" s="25"/>
      <c r="R279" s="27"/>
      <c r="S279" s="27"/>
      <c r="T279" s="26"/>
      <c r="U279" s="25"/>
      <c r="V279" s="27"/>
      <c r="W279" s="27"/>
    </row>
    <row r="280" spans="1:23" ht="12.75">
      <c r="A280" s="21" t="s">
        <v>26</v>
      </c>
      <c r="B280" s="22" t="s">
        <v>504</v>
      </c>
      <c r="C280" s="23" t="s">
        <v>505</v>
      </c>
      <c r="D280" s="24">
        <v>163654526</v>
      </c>
      <c r="E280" s="25">
        <v>163654526</v>
      </c>
      <c r="F280" s="25">
        <v>115768016</v>
      </c>
      <c r="G280" s="77">
        <f aca="true" t="shared" si="56" ref="G280:G317">IF($E280=0,0,$F280/$E280)</f>
        <v>0.70739269380182</v>
      </c>
      <c r="H280" s="26">
        <v>10304482</v>
      </c>
      <c r="I280" s="25">
        <v>10983627</v>
      </c>
      <c r="J280" s="27">
        <v>11923389</v>
      </c>
      <c r="K280" s="27">
        <v>33211498</v>
      </c>
      <c r="L280" s="26">
        <v>15108020</v>
      </c>
      <c r="M280" s="25">
        <v>17381997</v>
      </c>
      <c r="N280" s="27">
        <v>12824110</v>
      </c>
      <c r="O280" s="27">
        <v>45314127</v>
      </c>
      <c r="P280" s="26">
        <v>10188270</v>
      </c>
      <c r="Q280" s="25">
        <v>12706617</v>
      </c>
      <c r="R280" s="27">
        <v>14347504</v>
      </c>
      <c r="S280" s="27">
        <v>37242391</v>
      </c>
      <c r="T280" s="26">
        <v>0</v>
      </c>
      <c r="U280" s="25">
        <v>0</v>
      </c>
      <c r="V280" s="27">
        <v>0</v>
      </c>
      <c r="W280" s="27">
        <v>0</v>
      </c>
    </row>
    <row r="281" spans="1:23" ht="12.75">
      <c r="A281" s="21" t="s">
        <v>26</v>
      </c>
      <c r="B281" s="22" t="s">
        <v>506</v>
      </c>
      <c r="C281" s="23" t="s">
        <v>507</v>
      </c>
      <c r="D281" s="24">
        <v>319485845</v>
      </c>
      <c r="E281" s="25">
        <v>322333927</v>
      </c>
      <c r="F281" s="25">
        <v>313955068</v>
      </c>
      <c r="G281" s="77">
        <f t="shared" si="56"/>
        <v>0.9740056559420132</v>
      </c>
      <c r="H281" s="26">
        <v>16732822</v>
      </c>
      <c r="I281" s="25">
        <v>22609019</v>
      </c>
      <c r="J281" s="27">
        <v>23110232</v>
      </c>
      <c r="K281" s="27">
        <v>62452073</v>
      </c>
      <c r="L281" s="26">
        <v>18622448</v>
      </c>
      <c r="M281" s="25">
        <v>19936563</v>
      </c>
      <c r="N281" s="27">
        <v>53448683</v>
      </c>
      <c r="O281" s="27">
        <v>92007694</v>
      </c>
      <c r="P281" s="26">
        <v>92821527</v>
      </c>
      <c r="Q281" s="25">
        <v>28855143</v>
      </c>
      <c r="R281" s="27">
        <v>37818631</v>
      </c>
      <c r="S281" s="27">
        <v>159495301</v>
      </c>
      <c r="T281" s="26">
        <v>0</v>
      </c>
      <c r="U281" s="25">
        <v>0</v>
      </c>
      <c r="V281" s="27">
        <v>0</v>
      </c>
      <c r="W281" s="27">
        <v>0</v>
      </c>
    </row>
    <row r="282" spans="1:23" ht="12.75">
      <c r="A282" s="21" t="s">
        <v>26</v>
      </c>
      <c r="B282" s="22" t="s">
        <v>508</v>
      </c>
      <c r="C282" s="23" t="s">
        <v>509</v>
      </c>
      <c r="D282" s="24">
        <v>466989497</v>
      </c>
      <c r="E282" s="25">
        <v>490489059</v>
      </c>
      <c r="F282" s="25">
        <v>151773396</v>
      </c>
      <c r="G282" s="77">
        <f t="shared" si="56"/>
        <v>0.3094327859411029</v>
      </c>
      <c r="H282" s="26">
        <v>28340195</v>
      </c>
      <c r="I282" s="25">
        <v>12191226</v>
      </c>
      <c r="J282" s="27">
        <v>33425777</v>
      </c>
      <c r="K282" s="27">
        <v>73957198</v>
      </c>
      <c r="L282" s="26">
        <v>20484372</v>
      </c>
      <c r="M282" s="25">
        <v>0</v>
      </c>
      <c r="N282" s="27">
        <v>0</v>
      </c>
      <c r="O282" s="27">
        <v>20484372</v>
      </c>
      <c r="P282" s="26">
        <v>21002813</v>
      </c>
      <c r="Q282" s="25">
        <v>36329013</v>
      </c>
      <c r="R282" s="27">
        <v>0</v>
      </c>
      <c r="S282" s="27">
        <v>57331826</v>
      </c>
      <c r="T282" s="26">
        <v>0</v>
      </c>
      <c r="U282" s="25">
        <v>0</v>
      </c>
      <c r="V282" s="27">
        <v>0</v>
      </c>
      <c r="W282" s="27">
        <v>0</v>
      </c>
    </row>
    <row r="283" spans="1:23" ht="12.75">
      <c r="A283" s="21" t="s">
        <v>45</v>
      </c>
      <c r="B283" s="22" t="s">
        <v>510</v>
      </c>
      <c r="C283" s="23" t="s">
        <v>511</v>
      </c>
      <c r="D283" s="24">
        <v>99529000</v>
      </c>
      <c r="E283" s="25">
        <v>108456059</v>
      </c>
      <c r="F283" s="25">
        <v>73847231</v>
      </c>
      <c r="G283" s="77">
        <f t="shared" si="56"/>
        <v>0.6808953937741735</v>
      </c>
      <c r="H283" s="26">
        <v>5622312</v>
      </c>
      <c r="I283" s="25">
        <v>7270670</v>
      </c>
      <c r="J283" s="27">
        <v>6991210</v>
      </c>
      <c r="K283" s="27">
        <v>19884192</v>
      </c>
      <c r="L283" s="26">
        <v>7936386</v>
      </c>
      <c r="M283" s="25">
        <v>10914290</v>
      </c>
      <c r="N283" s="27">
        <v>19421298</v>
      </c>
      <c r="O283" s="27">
        <v>38271974</v>
      </c>
      <c r="P283" s="26">
        <v>2459362</v>
      </c>
      <c r="Q283" s="25">
        <v>7905218</v>
      </c>
      <c r="R283" s="27">
        <v>5326485</v>
      </c>
      <c r="S283" s="27">
        <v>15691065</v>
      </c>
      <c r="T283" s="26">
        <v>0</v>
      </c>
      <c r="U283" s="25">
        <v>0</v>
      </c>
      <c r="V283" s="27">
        <v>0</v>
      </c>
      <c r="W283" s="27">
        <v>0</v>
      </c>
    </row>
    <row r="284" spans="1:23" ht="12.75">
      <c r="A284" s="28"/>
      <c r="B284" s="29" t="s">
        <v>512</v>
      </c>
      <c r="C284" s="30"/>
      <c r="D284" s="31">
        <f>SUM(D280:D283)</f>
        <v>1049658868</v>
      </c>
      <c r="E284" s="32">
        <f>SUM(E280:E283)</f>
        <v>1084933571</v>
      </c>
      <c r="F284" s="32">
        <f>SUM(F280:F283)</f>
        <v>655343711</v>
      </c>
      <c r="G284" s="78">
        <f t="shared" si="56"/>
        <v>0.6040404025805558</v>
      </c>
      <c r="H284" s="33">
        <f aca="true" t="shared" si="57" ref="H284:W284">SUM(H280:H283)</f>
        <v>60999811</v>
      </c>
      <c r="I284" s="32">
        <f t="shared" si="57"/>
        <v>53054542</v>
      </c>
      <c r="J284" s="34">
        <f t="shared" si="57"/>
        <v>75450608</v>
      </c>
      <c r="K284" s="34">
        <f t="shared" si="57"/>
        <v>189504961</v>
      </c>
      <c r="L284" s="33">
        <f t="shared" si="57"/>
        <v>62151226</v>
      </c>
      <c r="M284" s="32">
        <f t="shared" si="57"/>
        <v>48232850</v>
      </c>
      <c r="N284" s="34">
        <f t="shared" si="57"/>
        <v>85694091</v>
      </c>
      <c r="O284" s="34">
        <f t="shared" si="57"/>
        <v>196078167</v>
      </c>
      <c r="P284" s="33">
        <f t="shared" si="57"/>
        <v>126471972</v>
      </c>
      <c r="Q284" s="32">
        <f t="shared" si="57"/>
        <v>85795991</v>
      </c>
      <c r="R284" s="34">
        <f t="shared" si="57"/>
        <v>57492620</v>
      </c>
      <c r="S284" s="34">
        <f t="shared" si="57"/>
        <v>269760583</v>
      </c>
      <c r="T284" s="33">
        <f t="shared" si="57"/>
        <v>0</v>
      </c>
      <c r="U284" s="32">
        <f t="shared" si="57"/>
        <v>0</v>
      </c>
      <c r="V284" s="34">
        <f t="shared" si="57"/>
        <v>0</v>
      </c>
      <c r="W284" s="34">
        <f t="shared" si="57"/>
        <v>0</v>
      </c>
    </row>
    <row r="285" spans="1:23" ht="12.75">
      <c r="A285" s="21" t="s">
        <v>26</v>
      </c>
      <c r="B285" s="22" t="s">
        <v>513</v>
      </c>
      <c r="C285" s="23" t="s">
        <v>514</v>
      </c>
      <c r="D285" s="24">
        <v>60315745</v>
      </c>
      <c r="E285" s="25">
        <v>62538041</v>
      </c>
      <c r="F285" s="25">
        <v>29894402</v>
      </c>
      <c r="G285" s="77">
        <f t="shared" si="56"/>
        <v>0.47801948257381455</v>
      </c>
      <c r="H285" s="26">
        <v>3295247</v>
      </c>
      <c r="I285" s="25">
        <v>3437424</v>
      </c>
      <c r="J285" s="27">
        <v>3733041</v>
      </c>
      <c r="K285" s="27">
        <v>10465712</v>
      </c>
      <c r="L285" s="26">
        <v>2999337</v>
      </c>
      <c r="M285" s="25">
        <v>3282415</v>
      </c>
      <c r="N285" s="27">
        <v>3196634</v>
      </c>
      <c r="O285" s="27">
        <v>9478386</v>
      </c>
      <c r="P285" s="26">
        <v>3351089</v>
      </c>
      <c r="Q285" s="25">
        <v>3166414</v>
      </c>
      <c r="R285" s="27">
        <v>3432801</v>
      </c>
      <c r="S285" s="27">
        <v>9950304</v>
      </c>
      <c r="T285" s="26">
        <v>0</v>
      </c>
      <c r="U285" s="25">
        <v>0</v>
      </c>
      <c r="V285" s="27">
        <v>0</v>
      </c>
      <c r="W285" s="27">
        <v>0</v>
      </c>
    </row>
    <row r="286" spans="1:23" ht="12.75">
      <c r="A286" s="21" t="s">
        <v>26</v>
      </c>
      <c r="B286" s="22" t="s">
        <v>515</v>
      </c>
      <c r="C286" s="23" t="s">
        <v>516</v>
      </c>
      <c r="D286" s="24">
        <v>288050453</v>
      </c>
      <c r="E286" s="25">
        <v>274195759</v>
      </c>
      <c r="F286" s="25">
        <v>161309684</v>
      </c>
      <c r="G286" s="77">
        <f t="shared" si="56"/>
        <v>0.5883011633305386</v>
      </c>
      <c r="H286" s="26">
        <v>19306908</v>
      </c>
      <c r="I286" s="25">
        <v>19736919</v>
      </c>
      <c r="J286" s="27">
        <v>20285768</v>
      </c>
      <c r="K286" s="27">
        <v>59329595</v>
      </c>
      <c r="L286" s="26">
        <v>14847759</v>
      </c>
      <c r="M286" s="25">
        <v>17189327</v>
      </c>
      <c r="N286" s="27">
        <v>18280331</v>
      </c>
      <c r="O286" s="27">
        <v>50317417</v>
      </c>
      <c r="P286" s="26">
        <v>10787927</v>
      </c>
      <c r="Q286" s="25">
        <v>23783681</v>
      </c>
      <c r="R286" s="27">
        <v>17091064</v>
      </c>
      <c r="S286" s="27">
        <v>51662672</v>
      </c>
      <c r="T286" s="26">
        <v>0</v>
      </c>
      <c r="U286" s="25">
        <v>0</v>
      </c>
      <c r="V286" s="27">
        <v>0</v>
      </c>
      <c r="W286" s="27">
        <v>0</v>
      </c>
    </row>
    <row r="287" spans="1:23" ht="12.75">
      <c r="A287" s="21" t="s">
        <v>26</v>
      </c>
      <c r="B287" s="22" t="s">
        <v>517</v>
      </c>
      <c r="C287" s="23" t="s">
        <v>518</v>
      </c>
      <c r="D287" s="24">
        <v>54106083</v>
      </c>
      <c r="E287" s="25">
        <v>52253083</v>
      </c>
      <c r="F287" s="25">
        <v>25307710</v>
      </c>
      <c r="G287" s="77">
        <f t="shared" si="56"/>
        <v>0.48432950836604227</v>
      </c>
      <c r="H287" s="26">
        <v>2810788</v>
      </c>
      <c r="I287" s="25">
        <v>3374646</v>
      </c>
      <c r="J287" s="27">
        <v>2897030</v>
      </c>
      <c r="K287" s="27">
        <v>9082464</v>
      </c>
      <c r="L287" s="26">
        <v>2238161</v>
      </c>
      <c r="M287" s="25">
        <v>2249020</v>
      </c>
      <c r="N287" s="27">
        <v>2381180</v>
      </c>
      <c r="O287" s="27">
        <v>6868361</v>
      </c>
      <c r="P287" s="26">
        <v>2870791</v>
      </c>
      <c r="Q287" s="25">
        <v>3197636</v>
      </c>
      <c r="R287" s="27">
        <v>3288458</v>
      </c>
      <c r="S287" s="27">
        <v>9356885</v>
      </c>
      <c r="T287" s="26">
        <v>0</v>
      </c>
      <c r="U287" s="25">
        <v>0</v>
      </c>
      <c r="V287" s="27">
        <v>0</v>
      </c>
      <c r="W287" s="27">
        <v>0</v>
      </c>
    </row>
    <row r="288" spans="1:23" ht="12.75">
      <c r="A288" s="21" t="s">
        <v>26</v>
      </c>
      <c r="B288" s="22" t="s">
        <v>519</v>
      </c>
      <c r="C288" s="23" t="s">
        <v>520</v>
      </c>
      <c r="D288" s="24">
        <v>85856764</v>
      </c>
      <c r="E288" s="25">
        <v>87029342</v>
      </c>
      <c r="F288" s="25">
        <v>54086676</v>
      </c>
      <c r="G288" s="77">
        <f t="shared" si="56"/>
        <v>0.621476329213198</v>
      </c>
      <c r="H288" s="26">
        <v>5121661</v>
      </c>
      <c r="I288" s="25">
        <v>6297153</v>
      </c>
      <c r="J288" s="27">
        <v>5281920</v>
      </c>
      <c r="K288" s="27">
        <v>16700734</v>
      </c>
      <c r="L288" s="26">
        <v>7660266</v>
      </c>
      <c r="M288" s="25">
        <v>7332431</v>
      </c>
      <c r="N288" s="27">
        <v>6707175</v>
      </c>
      <c r="O288" s="27">
        <v>21699872</v>
      </c>
      <c r="P288" s="26">
        <v>5606444</v>
      </c>
      <c r="Q288" s="25">
        <v>5267921</v>
      </c>
      <c r="R288" s="27">
        <v>4811705</v>
      </c>
      <c r="S288" s="27">
        <v>15686070</v>
      </c>
      <c r="T288" s="26">
        <v>0</v>
      </c>
      <c r="U288" s="25">
        <v>0</v>
      </c>
      <c r="V288" s="27">
        <v>0</v>
      </c>
      <c r="W288" s="27">
        <v>0</v>
      </c>
    </row>
    <row r="289" spans="1:23" ht="12.75">
      <c r="A289" s="21" t="s">
        <v>26</v>
      </c>
      <c r="B289" s="22" t="s">
        <v>521</v>
      </c>
      <c r="C289" s="23" t="s">
        <v>522</v>
      </c>
      <c r="D289" s="24">
        <v>47923564</v>
      </c>
      <c r="E289" s="25">
        <v>47923564</v>
      </c>
      <c r="F289" s="25">
        <v>27435029</v>
      </c>
      <c r="G289" s="77">
        <f t="shared" si="56"/>
        <v>0.5724747224559509</v>
      </c>
      <c r="H289" s="26">
        <v>2118864</v>
      </c>
      <c r="I289" s="25">
        <v>3040960</v>
      </c>
      <c r="J289" s="27">
        <v>3485487</v>
      </c>
      <c r="K289" s="27">
        <v>8645311</v>
      </c>
      <c r="L289" s="26">
        <v>3022664</v>
      </c>
      <c r="M289" s="25">
        <v>2558537</v>
      </c>
      <c r="N289" s="27">
        <v>4114980</v>
      </c>
      <c r="O289" s="27">
        <v>9696181</v>
      </c>
      <c r="P289" s="26">
        <v>3198154</v>
      </c>
      <c r="Q289" s="25">
        <v>2825010</v>
      </c>
      <c r="R289" s="27">
        <v>3070373</v>
      </c>
      <c r="S289" s="27">
        <v>9093537</v>
      </c>
      <c r="T289" s="26">
        <v>0</v>
      </c>
      <c r="U289" s="25">
        <v>0</v>
      </c>
      <c r="V289" s="27">
        <v>0</v>
      </c>
      <c r="W289" s="27">
        <v>0</v>
      </c>
    </row>
    <row r="290" spans="1:23" ht="12.75">
      <c r="A290" s="21" t="s">
        <v>26</v>
      </c>
      <c r="B290" s="22" t="s">
        <v>523</v>
      </c>
      <c r="C290" s="23" t="s">
        <v>524</v>
      </c>
      <c r="D290" s="24">
        <v>56194436</v>
      </c>
      <c r="E290" s="25">
        <v>58870034</v>
      </c>
      <c r="F290" s="25">
        <v>24443273</v>
      </c>
      <c r="G290" s="77">
        <f t="shared" si="56"/>
        <v>0.41520738717426253</v>
      </c>
      <c r="H290" s="26">
        <v>1498532</v>
      </c>
      <c r="I290" s="25">
        <v>2630404</v>
      </c>
      <c r="J290" s="27">
        <v>2248396</v>
      </c>
      <c r="K290" s="27">
        <v>6377332</v>
      </c>
      <c r="L290" s="26">
        <v>2108355</v>
      </c>
      <c r="M290" s="25">
        <v>1921009</v>
      </c>
      <c r="N290" s="27">
        <v>2526617</v>
      </c>
      <c r="O290" s="27">
        <v>6555981</v>
      </c>
      <c r="P290" s="26">
        <v>1431607</v>
      </c>
      <c r="Q290" s="25">
        <v>5948516</v>
      </c>
      <c r="R290" s="27">
        <v>4129837</v>
      </c>
      <c r="S290" s="27">
        <v>11509960</v>
      </c>
      <c r="T290" s="26">
        <v>0</v>
      </c>
      <c r="U290" s="25">
        <v>0</v>
      </c>
      <c r="V290" s="27">
        <v>0</v>
      </c>
      <c r="W290" s="27">
        <v>0</v>
      </c>
    </row>
    <row r="291" spans="1:23" ht="12.75">
      <c r="A291" s="21" t="s">
        <v>45</v>
      </c>
      <c r="B291" s="22" t="s">
        <v>525</v>
      </c>
      <c r="C291" s="23" t="s">
        <v>526</v>
      </c>
      <c r="D291" s="24">
        <v>106872146</v>
      </c>
      <c r="E291" s="25">
        <v>106872146</v>
      </c>
      <c r="F291" s="25">
        <v>50351065</v>
      </c>
      <c r="G291" s="77">
        <f t="shared" si="56"/>
        <v>0.4711336572206569</v>
      </c>
      <c r="H291" s="26">
        <v>4185830</v>
      </c>
      <c r="I291" s="25">
        <v>4123734</v>
      </c>
      <c r="J291" s="27">
        <v>7154081</v>
      </c>
      <c r="K291" s="27">
        <v>15463645</v>
      </c>
      <c r="L291" s="26">
        <v>5128976</v>
      </c>
      <c r="M291" s="25">
        <v>6700773</v>
      </c>
      <c r="N291" s="27">
        <v>9315994</v>
      </c>
      <c r="O291" s="27">
        <v>21145743</v>
      </c>
      <c r="P291" s="26">
        <v>4268628</v>
      </c>
      <c r="Q291" s="25">
        <v>4478909</v>
      </c>
      <c r="R291" s="27">
        <v>4994140</v>
      </c>
      <c r="S291" s="27">
        <v>13741677</v>
      </c>
      <c r="T291" s="26">
        <v>0</v>
      </c>
      <c r="U291" s="25">
        <v>0</v>
      </c>
      <c r="V291" s="27">
        <v>0</v>
      </c>
      <c r="W291" s="27">
        <v>0</v>
      </c>
    </row>
    <row r="292" spans="1:23" ht="12.75">
      <c r="A292" s="28"/>
      <c r="B292" s="29" t="s">
        <v>527</v>
      </c>
      <c r="C292" s="30"/>
      <c r="D292" s="31">
        <f>SUM(D285:D291)</f>
        <v>699319191</v>
      </c>
      <c r="E292" s="32">
        <f>SUM(E285:E291)</f>
        <v>689681969</v>
      </c>
      <c r="F292" s="32">
        <f>SUM(F285:F291)</f>
        <v>372827839</v>
      </c>
      <c r="G292" s="78">
        <f t="shared" si="56"/>
        <v>0.5405793623118484</v>
      </c>
      <c r="H292" s="33">
        <f aca="true" t="shared" si="58" ref="H292:W292">SUM(H285:H291)</f>
        <v>38337830</v>
      </c>
      <c r="I292" s="32">
        <f t="shared" si="58"/>
        <v>42641240</v>
      </c>
      <c r="J292" s="34">
        <f t="shared" si="58"/>
        <v>45085723</v>
      </c>
      <c r="K292" s="34">
        <f t="shared" si="58"/>
        <v>126064793</v>
      </c>
      <c r="L292" s="33">
        <f t="shared" si="58"/>
        <v>38005518</v>
      </c>
      <c r="M292" s="32">
        <f t="shared" si="58"/>
        <v>41233512</v>
      </c>
      <c r="N292" s="34">
        <f t="shared" si="58"/>
        <v>46522911</v>
      </c>
      <c r="O292" s="34">
        <f t="shared" si="58"/>
        <v>125761941</v>
      </c>
      <c r="P292" s="33">
        <f t="shared" si="58"/>
        <v>31514640</v>
      </c>
      <c r="Q292" s="32">
        <f t="shared" si="58"/>
        <v>48668087</v>
      </c>
      <c r="R292" s="34">
        <f t="shared" si="58"/>
        <v>40818378</v>
      </c>
      <c r="S292" s="34">
        <f t="shared" si="58"/>
        <v>121001105</v>
      </c>
      <c r="T292" s="33">
        <f t="shared" si="58"/>
        <v>0</v>
      </c>
      <c r="U292" s="32">
        <f t="shared" si="58"/>
        <v>0</v>
      </c>
      <c r="V292" s="34">
        <f t="shared" si="58"/>
        <v>0</v>
      </c>
      <c r="W292" s="34">
        <f t="shared" si="58"/>
        <v>0</v>
      </c>
    </row>
    <row r="293" spans="1:23" ht="12.75">
      <c r="A293" s="21" t="s">
        <v>26</v>
      </c>
      <c r="B293" s="22" t="s">
        <v>528</v>
      </c>
      <c r="C293" s="23" t="s">
        <v>529</v>
      </c>
      <c r="D293" s="24">
        <v>119572141</v>
      </c>
      <c r="E293" s="25">
        <v>119572141</v>
      </c>
      <c r="F293" s="25">
        <v>34406496</v>
      </c>
      <c r="G293" s="77">
        <f t="shared" si="56"/>
        <v>0.28774675867014876</v>
      </c>
      <c r="H293" s="26">
        <v>6325035</v>
      </c>
      <c r="I293" s="25">
        <v>5152212</v>
      </c>
      <c r="J293" s="27">
        <v>4131765</v>
      </c>
      <c r="K293" s="27">
        <v>15609012</v>
      </c>
      <c r="L293" s="26">
        <v>3074169</v>
      </c>
      <c r="M293" s="25">
        <v>2402860</v>
      </c>
      <c r="N293" s="27">
        <v>1262599</v>
      </c>
      <c r="O293" s="27">
        <v>6739628</v>
      </c>
      <c r="P293" s="26">
        <v>8357656</v>
      </c>
      <c r="Q293" s="25">
        <v>3700200</v>
      </c>
      <c r="R293" s="27">
        <v>0</v>
      </c>
      <c r="S293" s="27">
        <v>12057856</v>
      </c>
      <c r="T293" s="26">
        <v>0</v>
      </c>
      <c r="U293" s="25">
        <v>0</v>
      </c>
      <c r="V293" s="27">
        <v>0</v>
      </c>
      <c r="W293" s="27">
        <v>0</v>
      </c>
    </row>
    <row r="294" spans="1:23" ht="12.75">
      <c r="A294" s="21" t="s">
        <v>26</v>
      </c>
      <c r="B294" s="22" t="s">
        <v>530</v>
      </c>
      <c r="C294" s="23" t="s">
        <v>531</v>
      </c>
      <c r="D294" s="24">
        <v>135258292</v>
      </c>
      <c r="E294" s="25">
        <v>147389652</v>
      </c>
      <c r="F294" s="25">
        <v>91294451</v>
      </c>
      <c r="G294" s="77">
        <f t="shared" si="56"/>
        <v>0.6194088238976234</v>
      </c>
      <c r="H294" s="26">
        <v>7325732</v>
      </c>
      <c r="I294" s="25">
        <v>11961930</v>
      </c>
      <c r="J294" s="27">
        <v>12413259</v>
      </c>
      <c r="K294" s="27">
        <v>31700921</v>
      </c>
      <c r="L294" s="26">
        <v>10720725</v>
      </c>
      <c r="M294" s="25">
        <v>10532704</v>
      </c>
      <c r="N294" s="27">
        <v>10553840</v>
      </c>
      <c r="O294" s="27">
        <v>31807269</v>
      </c>
      <c r="P294" s="26">
        <v>10463135</v>
      </c>
      <c r="Q294" s="25">
        <v>8585441</v>
      </c>
      <c r="R294" s="27">
        <v>8737685</v>
      </c>
      <c r="S294" s="27">
        <v>27786261</v>
      </c>
      <c r="T294" s="26">
        <v>0</v>
      </c>
      <c r="U294" s="25">
        <v>0</v>
      </c>
      <c r="V294" s="27">
        <v>0</v>
      </c>
      <c r="W294" s="27">
        <v>0</v>
      </c>
    </row>
    <row r="295" spans="1:23" ht="12.75">
      <c r="A295" s="21" t="s">
        <v>26</v>
      </c>
      <c r="B295" s="22" t="s">
        <v>532</v>
      </c>
      <c r="C295" s="23" t="s">
        <v>533</v>
      </c>
      <c r="D295" s="24">
        <v>220895958</v>
      </c>
      <c r="E295" s="25">
        <v>215864131</v>
      </c>
      <c r="F295" s="25">
        <v>133677493</v>
      </c>
      <c r="G295" s="77">
        <f t="shared" si="56"/>
        <v>0.6192668155692804</v>
      </c>
      <c r="H295" s="26">
        <v>15908965</v>
      </c>
      <c r="I295" s="25">
        <v>15626519</v>
      </c>
      <c r="J295" s="27">
        <v>17112484</v>
      </c>
      <c r="K295" s="27">
        <v>48647968</v>
      </c>
      <c r="L295" s="26">
        <v>13355589</v>
      </c>
      <c r="M295" s="25">
        <v>14185615</v>
      </c>
      <c r="N295" s="27">
        <v>13936820</v>
      </c>
      <c r="O295" s="27">
        <v>41478024</v>
      </c>
      <c r="P295" s="26">
        <v>13401958</v>
      </c>
      <c r="Q295" s="25">
        <v>15577217</v>
      </c>
      <c r="R295" s="27">
        <v>14572326</v>
      </c>
      <c r="S295" s="27">
        <v>43551501</v>
      </c>
      <c r="T295" s="26">
        <v>0</v>
      </c>
      <c r="U295" s="25">
        <v>0</v>
      </c>
      <c r="V295" s="27">
        <v>0</v>
      </c>
      <c r="W295" s="27">
        <v>0</v>
      </c>
    </row>
    <row r="296" spans="1:23" ht="12.75">
      <c r="A296" s="21" t="s">
        <v>26</v>
      </c>
      <c r="B296" s="22" t="s">
        <v>534</v>
      </c>
      <c r="C296" s="23" t="s">
        <v>535</v>
      </c>
      <c r="D296" s="24">
        <v>59155751</v>
      </c>
      <c r="E296" s="25">
        <v>59771842</v>
      </c>
      <c r="F296" s="25">
        <v>34027243</v>
      </c>
      <c r="G296" s="77">
        <f t="shared" si="56"/>
        <v>0.5692855006877653</v>
      </c>
      <c r="H296" s="26">
        <v>5239101</v>
      </c>
      <c r="I296" s="25">
        <v>2912983</v>
      </c>
      <c r="J296" s="27">
        <v>2851019</v>
      </c>
      <c r="K296" s="27">
        <v>11003103</v>
      </c>
      <c r="L296" s="26">
        <v>4944059</v>
      </c>
      <c r="M296" s="25">
        <v>3533468</v>
      </c>
      <c r="N296" s="27">
        <v>4086216</v>
      </c>
      <c r="O296" s="27">
        <v>12563743</v>
      </c>
      <c r="P296" s="26">
        <v>4759052</v>
      </c>
      <c r="Q296" s="25">
        <v>2694365</v>
      </c>
      <c r="R296" s="27">
        <v>3006980</v>
      </c>
      <c r="S296" s="27">
        <v>10460397</v>
      </c>
      <c r="T296" s="26">
        <v>0</v>
      </c>
      <c r="U296" s="25">
        <v>0</v>
      </c>
      <c r="V296" s="27">
        <v>0</v>
      </c>
      <c r="W296" s="27">
        <v>0</v>
      </c>
    </row>
    <row r="297" spans="1:23" ht="12.75">
      <c r="A297" s="21" t="s">
        <v>26</v>
      </c>
      <c r="B297" s="22" t="s">
        <v>536</v>
      </c>
      <c r="C297" s="23" t="s">
        <v>537</v>
      </c>
      <c r="D297" s="24">
        <v>51233621</v>
      </c>
      <c r="E297" s="25">
        <v>51233621</v>
      </c>
      <c r="F297" s="25">
        <v>20603494</v>
      </c>
      <c r="G297" s="77">
        <f t="shared" si="56"/>
        <v>0.4021479176730452</v>
      </c>
      <c r="H297" s="26">
        <v>3261884</v>
      </c>
      <c r="I297" s="25">
        <v>1729135</v>
      </c>
      <c r="J297" s="27">
        <v>3114224</v>
      </c>
      <c r="K297" s="27">
        <v>8105243</v>
      </c>
      <c r="L297" s="26">
        <v>3735839</v>
      </c>
      <c r="M297" s="25">
        <v>1448378</v>
      </c>
      <c r="N297" s="27">
        <v>1806689</v>
      </c>
      <c r="O297" s="27">
        <v>6990906</v>
      </c>
      <c r="P297" s="26">
        <v>1710968</v>
      </c>
      <c r="Q297" s="25">
        <v>1715151</v>
      </c>
      <c r="R297" s="27">
        <v>2081226</v>
      </c>
      <c r="S297" s="27">
        <v>5507345</v>
      </c>
      <c r="T297" s="26">
        <v>0</v>
      </c>
      <c r="U297" s="25">
        <v>0</v>
      </c>
      <c r="V297" s="27">
        <v>0</v>
      </c>
      <c r="W297" s="27">
        <v>0</v>
      </c>
    </row>
    <row r="298" spans="1:23" ht="12.75">
      <c r="A298" s="21" t="s">
        <v>26</v>
      </c>
      <c r="B298" s="22" t="s">
        <v>538</v>
      </c>
      <c r="C298" s="23" t="s">
        <v>539</v>
      </c>
      <c r="D298" s="24">
        <v>64379557</v>
      </c>
      <c r="E298" s="25">
        <v>78406896</v>
      </c>
      <c r="F298" s="25">
        <v>46485959</v>
      </c>
      <c r="G298" s="77">
        <f t="shared" si="56"/>
        <v>0.5928810011813247</v>
      </c>
      <c r="H298" s="26">
        <v>2797709</v>
      </c>
      <c r="I298" s="25">
        <v>2610643</v>
      </c>
      <c r="J298" s="27">
        <v>18586711</v>
      </c>
      <c r="K298" s="27">
        <v>23995063</v>
      </c>
      <c r="L298" s="26">
        <v>3276919</v>
      </c>
      <c r="M298" s="25">
        <v>3936099</v>
      </c>
      <c r="N298" s="27">
        <v>4156284</v>
      </c>
      <c r="O298" s="27">
        <v>11369302</v>
      </c>
      <c r="P298" s="26">
        <v>3741128</v>
      </c>
      <c r="Q298" s="25">
        <v>3736185</v>
      </c>
      <c r="R298" s="27">
        <v>3644281</v>
      </c>
      <c r="S298" s="27">
        <v>11121594</v>
      </c>
      <c r="T298" s="26">
        <v>0</v>
      </c>
      <c r="U298" s="25">
        <v>0</v>
      </c>
      <c r="V298" s="27">
        <v>0</v>
      </c>
      <c r="W298" s="27">
        <v>0</v>
      </c>
    </row>
    <row r="299" spans="1:23" ht="12.75">
      <c r="A299" s="21" t="s">
        <v>26</v>
      </c>
      <c r="B299" s="22" t="s">
        <v>540</v>
      </c>
      <c r="C299" s="23" t="s">
        <v>541</v>
      </c>
      <c r="D299" s="24">
        <v>94006082</v>
      </c>
      <c r="E299" s="25">
        <v>83362598</v>
      </c>
      <c r="F299" s="25">
        <v>65980183</v>
      </c>
      <c r="G299" s="77">
        <f t="shared" si="56"/>
        <v>0.791484245728522</v>
      </c>
      <c r="H299" s="26">
        <v>6630310</v>
      </c>
      <c r="I299" s="25">
        <v>6817617</v>
      </c>
      <c r="J299" s="27">
        <v>7455138</v>
      </c>
      <c r="K299" s="27">
        <v>20903065</v>
      </c>
      <c r="L299" s="26">
        <v>8343085</v>
      </c>
      <c r="M299" s="25">
        <v>7025273</v>
      </c>
      <c r="N299" s="27">
        <v>8437116</v>
      </c>
      <c r="O299" s="27">
        <v>23805474</v>
      </c>
      <c r="P299" s="26">
        <v>0</v>
      </c>
      <c r="Q299" s="25">
        <v>5142925</v>
      </c>
      <c r="R299" s="27">
        <v>16128719</v>
      </c>
      <c r="S299" s="27">
        <v>21271644</v>
      </c>
      <c r="T299" s="26">
        <v>0</v>
      </c>
      <c r="U299" s="25">
        <v>0</v>
      </c>
      <c r="V299" s="27">
        <v>0</v>
      </c>
      <c r="W299" s="27">
        <v>0</v>
      </c>
    </row>
    <row r="300" spans="1:23" ht="12.75">
      <c r="A300" s="21" t="s">
        <v>26</v>
      </c>
      <c r="B300" s="22" t="s">
        <v>542</v>
      </c>
      <c r="C300" s="23" t="s">
        <v>543</v>
      </c>
      <c r="D300" s="24">
        <v>166054943</v>
      </c>
      <c r="E300" s="25">
        <v>148652255</v>
      </c>
      <c r="F300" s="25">
        <v>101992901</v>
      </c>
      <c r="G300" s="77">
        <f t="shared" si="56"/>
        <v>0.6861174154404855</v>
      </c>
      <c r="H300" s="26">
        <v>12060491</v>
      </c>
      <c r="I300" s="25">
        <v>12060491</v>
      </c>
      <c r="J300" s="27">
        <v>5621869</v>
      </c>
      <c r="K300" s="27">
        <v>29742851</v>
      </c>
      <c r="L300" s="26">
        <v>5606476</v>
      </c>
      <c r="M300" s="25">
        <v>5606476</v>
      </c>
      <c r="N300" s="27">
        <v>10938750</v>
      </c>
      <c r="O300" s="27">
        <v>22151702</v>
      </c>
      <c r="P300" s="26">
        <v>10387671</v>
      </c>
      <c r="Q300" s="25">
        <v>5692262</v>
      </c>
      <c r="R300" s="27">
        <v>34018415</v>
      </c>
      <c r="S300" s="27">
        <v>50098348</v>
      </c>
      <c r="T300" s="26">
        <v>0</v>
      </c>
      <c r="U300" s="25">
        <v>0</v>
      </c>
      <c r="V300" s="27">
        <v>0</v>
      </c>
      <c r="W300" s="27">
        <v>0</v>
      </c>
    </row>
    <row r="301" spans="1:23" ht="12.75">
      <c r="A301" s="21" t="s">
        <v>45</v>
      </c>
      <c r="B301" s="22" t="s">
        <v>544</v>
      </c>
      <c r="C301" s="23" t="s">
        <v>545</v>
      </c>
      <c r="D301" s="24">
        <v>50072786</v>
      </c>
      <c r="E301" s="25">
        <v>53665851</v>
      </c>
      <c r="F301" s="25">
        <v>35437105</v>
      </c>
      <c r="G301" s="77">
        <f t="shared" si="56"/>
        <v>0.6603287628849862</v>
      </c>
      <c r="H301" s="26">
        <v>3455873</v>
      </c>
      <c r="I301" s="25">
        <v>3491059</v>
      </c>
      <c r="J301" s="27">
        <v>4021160</v>
      </c>
      <c r="K301" s="27">
        <v>10968092</v>
      </c>
      <c r="L301" s="26">
        <v>3997640</v>
      </c>
      <c r="M301" s="25">
        <v>3954207</v>
      </c>
      <c r="N301" s="27">
        <v>3774280</v>
      </c>
      <c r="O301" s="27">
        <v>11726127</v>
      </c>
      <c r="P301" s="26">
        <v>3605862</v>
      </c>
      <c r="Q301" s="25">
        <v>5385452</v>
      </c>
      <c r="R301" s="27">
        <v>3751572</v>
      </c>
      <c r="S301" s="27">
        <v>12742886</v>
      </c>
      <c r="T301" s="26">
        <v>0</v>
      </c>
      <c r="U301" s="25">
        <v>0</v>
      </c>
      <c r="V301" s="27">
        <v>0</v>
      </c>
      <c r="W301" s="27">
        <v>0</v>
      </c>
    </row>
    <row r="302" spans="1:23" ht="12.75">
      <c r="A302" s="28"/>
      <c r="B302" s="29" t="s">
        <v>546</v>
      </c>
      <c r="C302" s="30"/>
      <c r="D302" s="31">
        <f>SUM(D293:D301)</f>
        <v>960629131</v>
      </c>
      <c r="E302" s="32">
        <f>SUM(E293:E301)</f>
        <v>957918987</v>
      </c>
      <c r="F302" s="32">
        <f>SUM(F293:F301)</f>
        <v>563905325</v>
      </c>
      <c r="G302" s="78">
        <f t="shared" si="56"/>
        <v>0.5886774692357152</v>
      </c>
      <c r="H302" s="33">
        <f aca="true" t="shared" si="59" ref="H302:W302">SUM(H293:H301)</f>
        <v>63005100</v>
      </c>
      <c r="I302" s="32">
        <f t="shared" si="59"/>
        <v>62362589</v>
      </c>
      <c r="J302" s="34">
        <f t="shared" si="59"/>
        <v>75307629</v>
      </c>
      <c r="K302" s="34">
        <f t="shared" si="59"/>
        <v>200675318</v>
      </c>
      <c r="L302" s="33">
        <f t="shared" si="59"/>
        <v>57054501</v>
      </c>
      <c r="M302" s="32">
        <f t="shared" si="59"/>
        <v>52625080</v>
      </c>
      <c r="N302" s="34">
        <f t="shared" si="59"/>
        <v>58952594</v>
      </c>
      <c r="O302" s="34">
        <f t="shared" si="59"/>
        <v>168632175</v>
      </c>
      <c r="P302" s="33">
        <f t="shared" si="59"/>
        <v>56427430</v>
      </c>
      <c r="Q302" s="32">
        <f t="shared" si="59"/>
        <v>52229198</v>
      </c>
      <c r="R302" s="34">
        <f t="shared" si="59"/>
        <v>85941204</v>
      </c>
      <c r="S302" s="34">
        <f t="shared" si="59"/>
        <v>194597832</v>
      </c>
      <c r="T302" s="33">
        <f t="shared" si="59"/>
        <v>0</v>
      </c>
      <c r="U302" s="32">
        <f t="shared" si="59"/>
        <v>0</v>
      </c>
      <c r="V302" s="34">
        <f t="shared" si="59"/>
        <v>0</v>
      </c>
      <c r="W302" s="34">
        <f t="shared" si="59"/>
        <v>0</v>
      </c>
    </row>
    <row r="303" spans="1:23" ht="12.75">
      <c r="A303" s="21" t="s">
        <v>26</v>
      </c>
      <c r="B303" s="22" t="s">
        <v>547</v>
      </c>
      <c r="C303" s="23" t="s">
        <v>548</v>
      </c>
      <c r="D303" s="24">
        <v>33243230</v>
      </c>
      <c r="E303" s="25">
        <v>36628722</v>
      </c>
      <c r="F303" s="25">
        <v>20149988</v>
      </c>
      <c r="G303" s="77">
        <f t="shared" si="56"/>
        <v>0.5501144156763099</v>
      </c>
      <c r="H303" s="26">
        <v>1428725</v>
      </c>
      <c r="I303" s="25">
        <v>1723611</v>
      </c>
      <c r="J303" s="27">
        <v>2085666</v>
      </c>
      <c r="K303" s="27">
        <v>5238002</v>
      </c>
      <c r="L303" s="26">
        <v>2272790</v>
      </c>
      <c r="M303" s="25">
        <v>2194418</v>
      </c>
      <c r="N303" s="27">
        <v>1925512</v>
      </c>
      <c r="O303" s="27">
        <v>6392720</v>
      </c>
      <c r="P303" s="26">
        <v>4048987</v>
      </c>
      <c r="Q303" s="25">
        <v>2317987</v>
      </c>
      <c r="R303" s="27">
        <v>2152292</v>
      </c>
      <c r="S303" s="27">
        <v>8519266</v>
      </c>
      <c r="T303" s="26">
        <v>0</v>
      </c>
      <c r="U303" s="25">
        <v>0</v>
      </c>
      <c r="V303" s="27">
        <v>0</v>
      </c>
      <c r="W303" s="27">
        <v>0</v>
      </c>
    </row>
    <row r="304" spans="1:23" ht="12.75">
      <c r="A304" s="21" t="s">
        <v>26</v>
      </c>
      <c r="B304" s="22" t="s">
        <v>549</v>
      </c>
      <c r="C304" s="23" t="s">
        <v>550</v>
      </c>
      <c r="D304" s="24">
        <v>180012271</v>
      </c>
      <c r="E304" s="25">
        <v>180157800</v>
      </c>
      <c r="F304" s="25">
        <v>126006220</v>
      </c>
      <c r="G304" s="77">
        <f t="shared" si="56"/>
        <v>0.6994213961316135</v>
      </c>
      <c r="H304" s="26">
        <v>16615309</v>
      </c>
      <c r="I304" s="25">
        <v>13859403</v>
      </c>
      <c r="J304" s="27">
        <v>19146967</v>
      </c>
      <c r="K304" s="27">
        <v>49621679</v>
      </c>
      <c r="L304" s="26">
        <v>3380153</v>
      </c>
      <c r="M304" s="25">
        <v>20088850</v>
      </c>
      <c r="N304" s="27">
        <v>0</v>
      </c>
      <c r="O304" s="27">
        <v>23469003</v>
      </c>
      <c r="P304" s="26">
        <v>22224759</v>
      </c>
      <c r="Q304" s="25">
        <v>17781428</v>
      </c>
      <c r="R304" s="27">
        <v>12909351</v>
      </c>
      <c r="S304" s="27">
        <v>52915538</v>
      </c>
      <c r="T304" s="26">
        <v>0</v>
      </c>
      <c r="U304" s="25">
        <v>0</v>
      </c>
      <c r="V304" s="27">
        <v>0</v>
      </c>
      <c r="W304" s="27">
        <v>0</v>
      </c>
    </row>
    <row r="305" spans="1:23" ht="12.75">
      <c r="A305" s="21" t="s">
        <v>26</v>
      </c>
      <c r="B305" s="22" t="s">
        <v>551</v>
      </c>
      <c r="C305" s="23" t="s">
        <v>552</v>
      </c>
      <c r="D305" s="24">
        <v>595000296</v>
      </c>
      <c r="E305" s="25">
        <v>607850082</v>
      </c>
      <c r="F305" s="25">
        <v>420669286</v>
      </c>
      <c r="G305" s="77">
        <f t="shared" si="56"/>
        <v>0.6920609184025741</v>
      </c>
      <c r="H305" s="26">
        <v>29305088</v>
      </c>
      <c r="I305" s="25">
        <v>49406738</v>
      </c>
      <c r="J305" s="27">
        <v>53105374</v>
      </c>
      <c r="K305" s="27">
        <v>131817200</v>
      </c>
      <c r="L305" s="26">
        <v>44912970</v>
      </c>
      <c r="M305" s="25">
        <v>56606033</v>
      </c>
      <c r="N305" s="27">
        <v>46792076</v>
      </c>
      <c r="O305" s="27">
        <v>148311079</v>
      </c>
      <c r="P305" s="26">
        <v>48190051</v>
      </c>
      <c r="Q305" s="25">
        <v>45925347</v>
      </c>
      <c r="R305" s="27">
        <v>46425609</v>
      </c>
      <c r="S305" s="27">
        <v>140541007</v>
      </c>
      <c r="T305" s="26">
        <v>0</v>
      </c>
      <c r="U305" s="25">
        <v>0</v>
      </c>
      <c r="V305" s="27">
        <v>0</v>
      </c>
      <c r="W305" s="27">
        <v>0</v>
      </c>
    </row>
    <row r="306" spans="1:23" ht="12.75">
      <c r="A306" s="21" t="s">
        <v>26</v>
      </c>
      <c r="B306" s="22" t="s">
        <v>553</v>
      </c>
      <c r="C306" s="23" t="s">
        <v>554</v>
      </c>
      <c r="D306" s="24">
        <v>55477856</v>
      </c>
      <c r="E306" s="25">
        <v>61695149</v>
      </c>
      <c r="F306" s="25">
        <v>23964398</v>
      </c>
      <c r="G306" s="77">
        <f t="shared" si="56"/>
        <v>0.3884324519582569</v>
      </c>
      <c r="H306" s="26">
        <v>3180553</v>
      </c>
      <c r="I306" s="25">
        <v>3219119</v>
      </c>
      <c r="J306" s="27">
        <v>2409220</v>
      </c>
      <c r="K306" s="27">
        <v>8808892</v>
      </c>
      <c r="L306" s="26">
        <v>3061500</v>
      </c>
      <c r="M306" s="25">
        <v>2745145</v>
      </c>
      <c r="N306" s="27">
        <v>3408727</v>
      </c>
      <c r="O306" s="27">
        <v>9215372</v>
      </c>
      <c r="P306" s="26">
        <v>2395112</v>
      </c>
      <c r="Q306" s="25">
        <v>3545022</v>
      </c>
      <c r="R306" s="27">
        <v>0</v>
      </c>
      <c r="S306" s="27">
        <v>5940134</v>
      </c>
      <c r="T306" s="26">
        <v>0</v>
      </c>
      <c r="U306" s="25">
        <v>0</v>
      </c>
      <c r="V306" s="27">
        <v>0</v>
      </c>
      <c r="W306" s="27">
        <v>0</v>
      </c>
    </row>
    <row r="307" spans="1:23" ht="12.75">
      <c r="A307" s="21" t="s">
        <v>26</v>
      </c>
      <c r="B307" s="22" t="s">
        <v>555</v>
      </c>
      <c r="C307" s="23" t="s">
        <v>556</v>
      </c>
      <c r="D307" s="24">
        <v>204001986</v>
      </c>
      <c r="E307" s="25">
        <v>207823000</v>
      </c>
      <c r="F307" s="25">
        <v>105022954</v>
      </c>
      <c r="G307" s="77">
        <f t="shared" si="56"/>
        <v>0.5053480798564163</v>
      </c>
      <c r="H307" s="26">
        <v>16882177</v>
      </c>
      <c r="I307" s="25">
        <v>9849707</v>
      </c>
      <c r="J307" s="27">
        <v>7508254</v>
      </c>
      <c r="K307" s="27">
        <v>34240138</v>
      </c>
      <c r="L307" s="26">
        <v>20021028</v>
      </c>
      <c r="M307" s="25">
        <v>0</v>
      </c>
      <c r="N307" s="27">
        <v>10732853</v>
      </c>
      <c r="O307" s="27">
        <v>30753881</v>
      </c>
      <c r="P307" s="26">
        <v>18576142</v>
      </c>
      <c r="Q307" s="25">
        <v>9976127</v>
      </c>
      <c r="R307" s="27">
        <v>11476666</v>
      </c>
      <c r="S307" s="27">
        <v>40028935</v>
      </c>
      <c r="T307" s="26">
        <v>0</v>
      </c>
      <c r="U307" s="25">
        <v>0</v>
      </c>
      <c r="V307" s="27">
        <v>0</v>
      </c>
      <c r="W307" s="27">
        <v>0</v>
      </c>
    </row>
    <row r="308" spans="1:23" ht="12.75">
      <c r="A308" s="21" t="s">
        <v>26</v>
      </c>
      <c r="B308" s="22" t="s">
        <v>557</v>
      </c>
      <c r="C308" s="23" t="s">
        <v>558</v>
      </c>
      <c r="D308" s="24">
        <v>75365545</v>
      </c>
      <c r="E308" s="25">
        <v>75364000</v>
      </c>
      <c r="F308" s="25">
        <v>20456772</v>
      </c>
      <c r="G308" s="77">
        <f t="shared" si="56"/>
        <v>0.2714395732710578</v>
      </c>
      <c r="H308" s="26">
        <v>4467586</v>
      </c>
      <c r="I308" s="25">
        <v>7631298</v>
      </c>
      <c r="J308" s="27">
        <v>5034904</v>
      </c>
      <c r="K308" s="27">
        <v>17133788</v>
      </c>
      <c r="L308" s="26">
        <v>0</v>
      </c>
      <c r="M308" s="25">
        <v>0</v>
      </c>
      <c r="N308" s="27">
        <v>0</v>
      </c>
      <c r="O308" s="27">
        <v>0</v>
      </c>
      <c r="P308" s="26">
        <v>3322984</v>
      </c>
      <c r="Q308" s="25">
        <v>0</v>
      </c>
      <c r="R308" s="27">
        <v>0</v>
      </c>
      <c r="S308" s="27">
        <v>3322984</v>
      </c>
      <c r="T308" s="26">
        <v>0</v>
      </c>
      <c r="U308" s="25">
        <v>0</v>
      </c>
      <c r="V308" s="27">
        <v>0</v>
      </c>
      <c r="W308" s="27">
        <v>0</v>
      </c>
    </row>
    <row r="309" spans="1:23" ht="12.75">
      <c r="A309" s="21" t="s">
        <v>45</v>
      </c>
      <c r="B309" s="22" t="s">
        <v>559</v>
      </c>
      <c r="C309" s="23" t="s">
        <v>560</v>
      </c>
      <c r="D309" s="24">
        <v>61252062</v>
      </c>
      <c r="E309" s="25">
        <v>63873861</v>
      </c>
      <c r="F309" s="25">
        <v>41354406</v>
      </c>
      <c r="G309" s="77">
        <f t="shared" si="56"/>
        <v>0.6474386447376338</v>
      </c>
      <c r="H309" s="26">
        <v>5420964</v>
      </c>
      <c r="I309" s="25">
        <v>3221032</v>
      </c>
      <c r="J309" s="27">
        <v>4637572</v>
      </c>
      <c r="K309" s="27">
        <v>13279568</v>
      </c>
      <c r="L309" s="26">
        <v>4676942</v>
      </c>
      <c r="M309" s="25">
        <v>5768184</v>
      </c>
      <c r="N309" s="27">
        <v>6314159</v>
      </c>
      <c r="O309" s="27">
        <v>16759285</v>
      </c>
      <c r="P309" s="26">
        <v>4043697</v>
      </c>
      <c r="Q309" s="25">
        <v>3390829</v>
      </c>
      <c r="R309" s="27">
        <v>3881027</v>
      </c>
      <c r="S309" s="27">
        <v>11315553</v>
      </c>
      <c r="T309" s="26">
        <v>0</v>
      </c>
      <c r="U309" s="25">
        <v>0</v>
      </c>
      <c r="V309" s="27">
        <v>0</v>
      </c>
      <c r="W309" s="27">
        <v>0</v>
      </c>
    </row>
    <row r="310" spans="1:23" ht="12.75">
      <c r="A310" s="28"/>
      <c r="B310" s="29" t="s">
        <v>561</v>
      </c>
      <c r="C310" s="30"/>
      <c r="D310" s="31">
        <f>SUM(D303:D309)</f>
        <v>1204353246</v>
      </c>
      <c r="E310" s="32">
        <f>SUM(E303:E309)</f>
        <v>1233392614</v>
      </c>
      <c r="F310" s="32">
        <f>SUM(F303:F309)</f>
        <v>757624024</v>
      </c>
      <c r="G310" s="78">
        <f t="shared" si="56"/>
        <v>0.6142602245224731</v>
      </c>
      <c r="H310" s="33">
        <f aca="true" t="shared" si="60" ref="H310:W310">SUM(H303:H309)</f>
        <v>77300402</v>
      </c>
      <c r="I310" s="32">
        <f t="shared" si="60"/>
        <v>88910908</v>
      </c>
      <c r="J310" s="34">
        <f t="shared" si="60"/>
        <v>93927957</v>
      </c>
      <c r="K310" s="34">
        <f t="shared" si="60"/>
        <v>260139267</v>
      </c>
      <c r="L310" s="33">
        <f t="shared" si="60"/>
        <v>78325383</v>
      </c>
      <c r="M310" s="32">
        <f t="shared" si="60"/>
        <v>87402630</v>
      </c>
      <c r="N310" s="34">
        <f t="shared" si="60"/>
        <v>69173327</v>
      </c>
      <c r="O310" s="34">
        <f t="shared" si="60"/>
        <v>234901340</v>
      </c>
      <c r="P310" s="33">
        <f t="shared" si="60"/>
        <v>102801732</v>
      </c>
      <c r="Q310" s="32">
        <f t="shared" si="60"/>
        <v>82936740</v>
      </c>
      <c r="R310" s="34">
        <f t="shared" si="60"/>
        <v>76844945</v>
      </c>
      <c r="S310" s="34">
        <f t="shared" si="60"/>
        <v>262583417</v>
      </c>
      <c r="T310" s="33">
        <f t="shared" si="60"/>
        <v>0</v>
      </c>
      <c r="U310" s="32">
        <f t="shared" si="60"/>
        <v>0</v>
      </c>
      <c r="V310" s="34">
        <f t="shared" si="60"/>
        <v>0</v>
      </c>
      <c r="W310" s="34">
        <f t="shared" si="60"/>
        <v>0</v>
      </c>
    </row>
    <row r="311" spans="1:23" ht="12.75">
      <c r="A311" s="21" t="s">
        <v>26</v>
      </c>
      <c r="B311" s="22" t="s">
        <v>562</v>
      </c>
      <c r="C311" s="23" t="s">
        <v>563</v>
      </c>
      <c r="D311" s="24">
        <v>1738341779</v>
      </c>
      <c r="E311" s="25">
        <v>1753816170</v>
      </c>
      <c r="F311" s="25">
        <v>1171729516</v>
      </c>
      <c r="G311" s="77">
        <f t="shared" si="56"/>
        <v>0.6681028126226023</v>
      </c>
      <c r="H311" s="26">
        <v>67853691</v>
      </c>
      <c r="I311" s="25">
        <v>131649989</v>
      </c>
      <c r="J311" s="27">
        <v>275600265</v>
      </c>
      <c r="K311" s="27">
        <v>475103945</v>
      </c>
      <c r="L311" s="26">
        <v>137591595</v>
      </c>
      <c r="M311" s="25">
        <v>99346634</v>
      </c>
      <c r="N311" s="27">
        <v>133226506</v>
      </c>
      <c r="O311" s="27">
        <v>370164735</v>
      </c>
      <c r="P311" s="26">
        <v>96115634</v>
      </c>
      <c r="Q311" s="25">
        <v>111556368</v>
      </c>
      <c r="R311" s="27">
        <v>118788834</v>
      </c>
      <c r="S311" s="27">
        <v>326460836</v>
      </c>
      <c r="T311" s="26">
        <v>0</v>
      </c>
      <c r="U311" s="25">
        <v>0</v>
      </c>
      <c r="V311" s="27">
        <v>0</v>
      </c>
      <c r="W311" s="27">
        <v>0</v>
      </c>
    </row>
    <row r="312" spans="1:23" ht="12.75">
      <c r="A312" s="21" t="s">
        <v>26</v>
      </c>
      <c r="B312" s="22" t="s">
        <v>564</v>
      </c>
      <c r="C312" s="23" t="s">
        <v>565</v>
      </c>
      <c r="D312" s="24">
        <v>163742510</v>
      </c>
      <c r="E312" s="25">
        <v>163742510</v>
      </c>
      <c r="F312" s="25">
        <v>34208771</v>
      </c>
      <c r="G312" s="77">
        <f t="shared" si="56"/>
        <v>0.20891808119956143</v>
      </c>
      <c r="H312" s="26">
        <v>6638513</v>
      </c>
      <c r="I312" s="25">
        <v>4207272</v>
      </c>
      <c r="J312" s="27">
        <v>4243272</v>
      </c>
      <c r="K312" s="27">
        <v>15089057</v>
      </c>
      <c r="L312" s="26">
        <v>4722489</v>
      </c>
      <c r="M312" s="25">
        <v>4837368</v>
      </c>
      <c r="N312" s="27">
        <v>4722489</v>
      </c>
      <c r="O312" s="27">
        <v>14282346</v>
      </c>
      <c r="P312" s="26">
        <v>4837368</v>
      </c>
      <c r="Q312" s="25">
        <v>0</v>
      </c>
      <c r="R312" s="27">
        <v>0</v>
      </c>
      <c r="S312" s="27">
        <v>4837368</v>
      </c>
      <c r="T312" s="26">
        <v>0</v>
      </c>
      <c r="U312" s="25">
        <v>0</v>
      </c>
      <c r="V312" s="27">
        <v>0</v>
      </c>
      <c r="W312" s="27">
        <v>0</v>
      </c>
    </row>
    <row r="313" spans="1:23" ht="12.75">
      <c r="A313" s="21" t="s">
        <v>26</v>
      </c>
      <c r="B313" s="22" t="s">
        <v>566</v>
      </c>
      <c r="C313" s="23" t="s">
        <v>567</v>
      </c>
      <c r="D313" s="24">
        <v>83713035</v>
      </c>
      <c r="E313" s="25">
        <v>83713035</v>
      </c>
      <c r="F313" s="25">
        <v>42258441</v>
      </c>
      <c r="G313" s="77">
        <f t="shared" si="56"/>
        <v>0.5048012056903682</v>
      </c>
      <c r="H313" s="26">
        <v>3782399</v>
      </c>
      <c r="I313" s="25">
        <v>3860000</v>
      </c>
      <c r="J313" s="27">
        <v>6969518</v>
      </c>
      <c r="K313" s="27">
        <v>14611917</v>
      </c>
      <c r="L313" s="26">
        <v>0</v>
      </c>
      <c r="M313" s="25">
        <v>6058128</v>
      </c>
      <c r="N313" s="27">
        <v>2456054</v>
      </c>
      <c r="O313" s="27">
        <v>8514182</v>
      </c>
      <c r="P313" s="26">
        <v>9340981</v>
      </c>
      <c r="Q313" s="25">
        <v>1044543</v>
      </c>
      <c r="R313" s="27">
        <v>8746818</v>
      </c>
      <c r="S313" s="27">
        <v>19132342</v>
      </c>
      <c r="T313" s="26">
        <v>0</v>
      </c>
      <c r="U313" s="25">
        <v>0</v>
      </c>
      <c r="V313" s="27">
        <v>0</v>
      </c>
      <c r="W313" s="27">
        <v>0</v>
      </c>
    </row>
    <row r="314" spans="1:23" ht="12.75">
      <c r="A314" s="21" t="s">
        <v>26</v>
      </c>
      <c r="B314" s="22" t="s">
        <v>568</v>
      </c>
      <c r="C314" s="23" t="s">
        <v>569</v>
      </c>
      <c r="D314" s="24">
        <v>239421565</v>
      </c>
      <c r="E314" s="25">
        <v>278424037</v>
      </c>
      <c r="F314" s="25">
        <v>145194353</v>
      </c>
      <c r="G314" s="77">
        <f t="shared" si="56"/>
        <v>0.5214864153413593</v>
      </c>
      <c r="H314" s="26">
        <v>4567293</v>
      </c>
      <c r="I314" s="25">
        <v>18331058</v>
      </c>
      <c r="J314" s="27">
        <v>10707983</v>
      </c>
      <c r="K314" s="27">
        <v>33606334</v>
      </c>
      <c r="L314" s="26">
        <v>22347518</v>
      </c>
      <c r="M314" s="25">
        <v>12916397</v>
      </c>
      <c r="N314" s="27">
        <v>15990852</v>
      </c>
      <c r="O314" s="27">
        <v>51254767</v>
      </c>
      <c r="P314" s="26">
        <v>20337544</v>
      </c>
      <c r="Q314" s="25">
        <v>16002035</v>
      </c>
      <c r="R314" s="27">
        <v>23993673</v>
      </c>
      <c r="S314" s="27">
        <v>60333252</v>
      </c>
      <c r="T314" s="26">
        <v>0</v>
      </c>
      <c r="U314" s="25">
        <v>0</v>
      </c>
      <c r="V314" s="27">
        <v>0</v>
      </c>
      <c r="W314" s="27">
        <v>0</v>
      </c>
    </row>
    <row r="315" spans="1:23" ht="12.75">
      <c r="A315" s="21" t="s">
        <v>45</v>
      </c>
      <c r="B315" s="22" t="s">
        <v>570</v>
      </c>
      <c r="C315" s="23" t="s">
        <v>571</v>
      </c>
      <c r="D315" s="24">
        <v>155101908</v>
      </c>
      <c r="E315" s="25">
        <v>164764174</v>
      </c>
      <c r="F315" s="25">
        <v>76852655</v>
      </c>
      <c r="G315" s="77">
        <f t="shared" si="56"/>
        <v>0.46644032579558226</v>
      </c>
      <c r="H315" s="26">
        <v>15935810</v>
      </c>
      <c r="I315" s="25">
        <v>-4987960</v>
      </c>
      <c r="J315" s="27">
        <v>7045969</v>
      </c>
      <c r="K315" s="27">
        <v>17993819</v>
      </c>
      <c r="L315" s="26">
        <v>7763749</v>
      </c>
      <c r="M315" s="25">
        <v>8595780</v>
      </c>
      <c r="N315" s="27">
        <v>12634646</v>
      </c>
      <c r="O315" s="27">
        <v>28994175</v>
      </c>
      <c r="P315" s="26">
        <v>9145412</v>
      </c>
      <c r="Q315" s="25">
        <v>7376639</v>
      </c>
      <c r="R315" s="27">
        <v>13342610</v>
      </c>
      <c r="S315" s="27">
        <v>29864661</v>
      </c>
      <c r="T315" s="26">
        <v>0</v>
      </c>
      <c r="U315" s="25">
        <v>0</v>
      </c>
      <c r="V315" s="27">
        <v>0</v>
      </c>
      <c r="W315" s="27">
        <v>0</v>
      </c>
    </row>
    <row r="316" spans="1:23" ht="12.75">
      <c r="A316" s="48"/>
      <c r="B316" s="49" t="s">
        <v>572</v>
      </c>
      <c r="C316" s="50"/>
      <c r="D316" s="51">
        <f>SUM(D311:D315)</f>
        <v>2380320797</v>
      </c>
      <c r="E316" s="52">
        <f>SUM(E311:E315)</f>
        <v>2444459926</v>
      </c>
      <c r="F316" s="52">
        <f>SUM(F311:F315)</f>
        <v>1470243736</v>
      </c>
      <c r="G316" s="80">
        <f t="shared" si="56"/>
        <v>0.6014595372834923</v>
      </c>
      <c r="H316" s="53">
        <f aca="true" t="shared" si="61" ref="H316:W316">SUM(H311:H315)</f>
        <v>98777706</v>
      </c>
      <c r="I316" s="52">
        <f t="shared" si="61"/>
        <v>153060359</v>
      </c>
      <c r="J316" s="54">
        <f t="shared" si="61"/>
        <v>304567007</v>
      </c>
      <c r="K316" s="54">
        <f t="shared" si="61"/>
        <v>556405072</v>
      </c>
      <c r="L316" s="53">
        <f t="shared" si="61"/>
        <v>172425351</v>
      </c>
      <c r="M316" s="52">
        <f t="shared" si="61"/>
        <v>131754307</v>
      </c>
      <c r="N316" s="54">
        <f t="shared" si="61"/>
        <v>169030547</v>
      </c>
      <c r="O316" s="54">
        <f t="shared" si="61"/>
        <v>473210205</v>
      </c>
      <c r="P316" s="53">
        <f t="shared" si="61"/>
        <v>139776939</v>
      </c>
      <c r="Q316" s="52">
        <f t="shared" si="61"/>
        <v>135979585</v>
      </c>
      <c r="R316" s="54">
        <f t="shared" si="61"/>
        <v>164871935</v>
      </c>
      <c r="S316" s="54">
        <f t="shared" si="61"/>
        <v>440628459</v>
      </c>
      <c r="T316" s="53">
        <f t="shared" si="61"/>
        <v>0</v>
      </c>
      <c r="U316" s="52">
        <f t="shared" si="61"/>
        <v>0</v>
      </c>
      <c r="V316" s="54">
        <f t="shared" si="61"/>
        <v>0</v>
      </c>
      <c r="W316" s="54">
        <f t="shared" si="61"/>
        <v>0</v>
      </c>
    </row>
    <row r="317" spans="1:23" ht="12.75">
      <c r="A317" s="35"/>
      <c r="B317" s="36" t="s">
        <v>573</v>
      </c>
      <c r="C317" s="37"/>
      <c r="D317" s="38">
        <f>SUM(D280:D283,D285:D291,D293:D301,D303:D309,D311:D315)</f>
        <v>6294281233</v>
      </c>
      <c r="E317" s="39">
        <f>SUM(E280:E283,E285:E291,E293:E301,E303:E309,E311:E315)</f>
        <v>6410387067</v>
      </c>
      <c r="F317" s="39">
        <f>SUM(F280:F283,F285:F291,F293:F301,F303:F309,F311:F315)</f>
        <v>3819944635</v>
      </c>
      <c r="G317" s="79">
        <f t="shared" si="56"/>
        <v>0.5958992171728091</v>
      </c>
      <c r="H317" s="40">
        <f aca="true" t="shared" si="62" ref="H317:W317">SUM(H280:H283,H285:H291,H293:H301,H303:H309,H311:H315)</f>
        <v>338420849</v>
      </c>
      <c r="I317" s="39">
        <f t="shared" si="62"/>
        <v>400029638</v>
      </c>
      <c r="J317" s="41">
        <f t="shared" si="62"/>
        <v>594338924</v>
      </c>
      <c r="K317" s="41">
        <f t="shared" si="62"/>
        <v>1332789411</v>
      </c>
      <c r="L317" s="40">
        <f t="shared" si="62"/>
        <v>407961979</v>
      </c>
      <c r="M317" s="39">
        <f t="shared" si="62"/>
        <v>361248379</v>
      </c>
      <c r="N317" s="41">
        <f t="shared" si="62"/>
        <v>429373470</v>
      </c>
      <c r="O317" s="41">
        <f t="shared" si="62"/>
        <v>1198583828</v>
      </c>
      <c r="P317" s="40">
        <f t="shared" si="62"/>
        <v>456992713</v>
      </c>
      <c r="Q317" s="39">
        <f t="shared" si="62"/>
        <v>405609601</v>
      </c>
      <c r="R317" s="41">
        <f t="shared" si="62"/>
        <v>425969082</v>
      </c>
      <c r="S317" s="41">
        <f t="shared" si="62"/>
        <v>1288571396</v>
      </c>
      <c r="T317" s="40">
        <f t="shared" si="62"/>
        <v>0</v>
      </c>
      <c r="U317" s="39">
        <f t="shared" si="62"/>
        <v>0</v>
      </c>
      <c r="V317" s="41">
        <f t="shared" si="62"/>
        <v>0</v>
      </c>
      <c r="W317" s="41">
        <f t="shared" si="62"/>
        <v>0</v>
      </c>
    </row>
    <row r="318" spans="1:23" ht="12.75">
      <c r="A318" s="14"/>
      <c r="B318" s="42"/>
      <c r="C318" s="43"/>
      <c r="D318" s="44"/>
      <c r="E318" s="45"/>
      <c r="F318" s="45"/>
      <c r="G318" s="76"/>
      <c r="H318" s="26"/>
      <c r="I318" s="25"/>
      <c r="J318" s="27"/>
      <c r="K318" s="27"/>
      <c r="L318" s="26"/>
      <c r="M318" s="25"/>
      <c r="N318" s="27"/>
      <c r="O318" s="27"/>
      <c r="P318" s="26"/>
      <c r="Q318" s="25"/>
      <c r="R318" s="27"/>
      <c r="S318" s="27"/>
      <c r="T318" s="26"/>
      <c r="U318" s="25"/>
      <c r="V318" s="27"/>
      <c r="W318" s="27"/>
    </row>
    <row r="319" spans="1:23" ht="12.75">
      <c r="A319" s="14"/>
      <c r="B319" s="15" t="s">
        <v>574</v>
      </c>
      <c r="C319" s="16"/>
      <c r="D319" s="47"/>
      <c r="E319" s="45"/>
      <c r="F319" s="45"/>
      <c r="G319" s="76"/>
      <c r="H319" s="26"/>
      <c r="I319" s="25"/>
      <c r="J319" s="27"/>
      <c r="K319" s="27"/>
      <c r="L319" s="26"/>
      <c r="M319" s="25"/>
      <c r="N319" s="27"/>
      <c r="O319" s="27"/>
      <c r="P319" s="26"/>
      <c r="Q319" s="25"/>
      <c r="R319" s="27"/>
      <c r="S319" s="27"/>
      <c r="T319" s="26"/>
      <c r="U319" s="25"/>
      <c r="V319" s="27"/>
      <c r="W319" s="27"/>
    </row>
    <row r="320" spans="1:23" ht="12.75">
      <c r="A320" s="21" t="s">
        <v>20</v>
      </c>
      <c r="B320" s="22" t="s">
        <v>575</v>
      </c>
      <c r="C320" s="23" t="s">
        <v>576</v>
      </c>
      <c r="D320" s="24">
        <v>31849421674</v>
      </c>
      <c r="E320" s="25">
        <v>32340171597</v>
      </c>
      <c r="F320" s="25">
        <v>21090464133</v>
      </c>
      <c r="G320" s="77">
        <f aca="true" t="shared" si="63" ref="G320:G357">IF($E320=0,0,$F320/$E320)</f>
        <v>0.6521444720768406</v>
      </c>
      <c r="H320" s="26">
        <v>1441839971</v>
      </c>
      <c r="I320" s="25">
        <v>2666793743</v>
      </c>
      <c r="J320" s="27">
        <v>2661433699</v>
      </c>
      <c r="K320" s="27">
        <v>6770067413</v>
      </c>
      <c r="L320" s="26">
        <v>2382394912</v>
      </c>
      <c r="M320" s="25">
        <v>2795813146</v>
      </c>
      <c r="N320" s="27">
        <v>2383949554</v>
      </c>
      <c r="O320" s="27">
        <v>7562157612</v>
      </c>
      <c r="P320" s="26">
        <v>2097893201</v>
      </c>
      <c r="Q320" s="25">
        <v>2260893725</v>
      </c>
      <c r="R320" s="27">
        <v>2399452182</v>
      </c>
      <c r="S320" s="27">
        <v>6758239108</v>
      </c>
      <c r="T320" s="26">
        <v>0</v>
      </c>
      <c r="U320" s="25">
        <v>0</v>
      </c>
      <c r="V320" s="27">
        <v>0</v>
      </c>
      <c r="W320" s="27">
        <v>0</v>
      </c>
    </row>
    <row r="321" spans="1:23" ht="12.75">
      <c r="A321" s="28"/>
      <c r="B321" s="29" t="s">
        <v>25</v>
      </c>
      <c r="C321" s="30"/>
      <c r="D321" s="31">
        <f>D320</f>
        <v>31849421674</v>
      </c>
      <c r="E321" s="32">
        <f>E320</f>
        <v>32340171597</v>
      </c>
      <c r="F321" s="32">
        <f>F320</f>
        <v>21090464133</v>
      </c>
      <c r="G321" s="78">
        <f t="shared" si="63"/>
        <v>0.6521444720768406</v>
      </c>
      <c r="H321" s="33">
        <f aca="true" t="shared" si="64" ref="H321:W321">H320</f>
        <v>1441839971</v>
      </c>
      <c r="I321" s="32">
        <f t="shared" si="64"/>
        <v>2666793743</v>
      </c>
      <c r="J321" s="34">
        <f t="shared" si="64"/>
        <v>2661433699</v>
      </c>
      <c r="K321" s="34">
        <f t="shared" si="64"/>
        <v>6770067413</v>
      </c>
      <c r="L321" s="33">
        <f t="shared" si="64"/>
        <v>2382394912</v>
      </c>
      <c r="M321" s="32">
        <f t="shared" si="64"/>
        <v>2795813146</v>
      </c>
      <c r="N321" s="34">
        <f t="shared" si="64"/>
        <v>2383949554</v>
      </c>
      <c r="O321" s="34">
        <f t="shared" si="64"/>
        <v>7562157612</v>
      </c>
      <c r="P321" s="33">
        <f t="shared" si="64"/>
        <v>2097893201</v>
      </c>
      <c r="Q321" s="32">
        <f t="shared" si="64"/>
        <v>2260893725</v>
      </c>
      <c r="R321" s="34">
        <f t="shared" si="64"/>
        <v>2399452182</v>
      </c>
      <c r="S321" s="34">
        <f t="shared" si="64"/>
        <v>6758239108</v>
      </c>
      <c r="T321" s="33">
        <f t="shared" si="64"/>
        <v>0</v>
      </c>
      <c r="U321" s="32">
        <f t="shared" si="64"/>
        <v>0</v>
      </c>
      <c r="V321" s="34">
        <f t="shared" si="64"/>
        <v>0</v>
      </c>
      <c r="W321" s="34">
        <f t="shared" si="64"/>
        <v>0</v>
      </c>
    </row>
    <row r="322" spans="1:23" ht="12.75">
      <c r="A322" s="21" t="s">
        <v>26</v>
      </c>
      <c r="B322" s="22" t="s">
        <v>577</v>
      </c>
      <c r="C322" s="23" t="s">
        <v>578</v>
      </c>
      <c r="D322" s="24">
        <v>248333922</v>
      </c>
      <c r="E322" s="25">
        <v>261265398</v>
      </c>
      <c r="F322" s="25">
        <v>158999474</v>
      </c>
      <c r="G322" s="77">
        <f t="shared" si="63"/>
        <v>0.6085745575845447</v>
      </c>
      <c r="H322" s="26">
        <v>16121748</v>
      </c>
      <c r="I322" s="25">
        <v>15572251</v>
      </c>
      <c r="J322" s="27">
        <v>18544240</v>
      </c>
      <c r="K322" s="27">
        <v>50238239</v>
      </c>
      <c r="L322" s="26">
        <v>18882437</v>
      </c>
      <c r="M322" s="25">
        <v>15502868</v>
      </c>
      <c r="N322" s="27">
        <v>18218630</v>
      </c>
      <c r="O322" s="27">
        <v>52603935</v>
      </c>
      <c r="P322" s="26">
        <v>14693899</v>
      </c>
      <c r="Q322" s="25">
        <v>18147070</v>
      </c>
      <c r="R322" s="27">
        <v>23316331</v>
      </c>
      <c r="S322" s="27">
        <v>56157300</v>
      </c>
      <c r="T322" s="26">
        <v>0</v>
      </c>
      <c r="U322" s="25">
        <v>0</v>
      </c>
      <c r="V322" s="27">
        <v>0</v>
      </c>
      <c r="W322" s="27">
        <v>0</v>
      </c>
    </row>
    <row r="323" spans="1:23" ht="12.75">
      <c r="A323" s="21" t="s">
        <v>26</v>
      </c>
      <c r="B323" s="22" t="s">
        <v>579</v>
      </c>
      <c r="C323" s="23" t="s">
        <v>580</v>
      </c>
      <c r="D323" s="24">
        <v>221469373</v>
      </c>
      <c r="E323" s="25">
        <v>242691000</v>
      </c>
      <c r="F323" s="25">
        <v>178734643</v>
      </c>
      <c r="G323" s="77">
        <f t="shared" si="63"/>
        <v>0.736470009188639</v>
      </c>
      <c r="H323" s="26">
        <v>21679187</v>
      </c>
      <c r="I323" s="25">
        <v>22438818</v>
      </c>
      <c r="J323" s="27">
        <v>19371506</v>
      </c>
      <c r="K323" s="27">
        <v>63489511</v>
      </c>
      <c r="L323" s="26">
        <v>21534685</v>
      </c>
      <c r="M323" s="25">
        <v>27748587</v>
      </c>
      <c r="N323" s="27">
        <v>17275235</v>
      </c>
      <c r="O323" s="27">
        <v>66558507</v>
      </c>
      <c r="P323" s="26">
        <v>15142549</v>
      </c>
      <c r="Q323" s="25">
        <v>15846811</v>
      </c>
      <c r="R323" s="27">
        <v>17697265</v>
      </c>
      <c r="S323" s="27">
        <v>48686625</v>
      </c>
      <c r="T323" s="26">
        <v>0</v>
      </c>
      <c r="U323" s="25">
        <v>0</v>
      </c>
      <c r="V323" s="27">
        <v>0</v>
      </c>
      <c r="W323" s="27">
        <v>0</v>
      </c>
    </row>
    <row r="324" spans="1:23" ht="12.75">
      <c r="A324" s="21" t="s">
        <v>26</v>
      </c>
      <c r="B324" s="22" t="s">
        <v>581</v>
      </c>
      <c r="C324" s="23" t="s">
        <v>582</v>
      </c>
      <c r="D324" s="24">
        <v>258226310</v>
      </c>
      <c r="E324" s="25">
        <v>290483304</v>
      </c>
      <c r="F324" s="25">
        <v>185222573</v>
      </c>
      <c r="G324" s="77">
        <f t="shared" si="63"/>
        <v>0.637635865639975</v>
      </c>
      <c r="H324" s="26">
        <v>18923384</v>
      </c>
      <c r="I324" s="25">
        <v>20638098</v>
      </c>
      <c r="J324" s="27">
        <v>16533034</v>
      </c>
      <c r="K324" s="27">
        <v>56094516</v>
      </c>
      <c r="L324" s="26">
        <v>23850532</v>
      </c>
      <c r="M324" s="25">
        <v>20400576</v>
      </c>
      <c r="N324" s="27">
        <v>26203162</v>
      </c>
      <c r="O324" s="27">
        <v>70454270</v>
      </c>
      <c r="P324" s="26">
        <v>18689185</v>
      </c>
      <c r="Q324" s="25">
        <v>15076462</v>
      </c>
      <c r="R324" s="27">
        <v>24908140</v>
      </c>
      <c r="S324" s="27">
        <v>58673787</v>
      </c>
      <c r="T324" s="26">
        <v>0</v>
      </c>
      <c r="U324" s="25">
        <v>0</v>
      </c>
      <c r="V324" s="27">
        <v>0</v>
      </c>
      <c r="W324" s="27">
        <v>0</v>
      </c>
    </row>
    <row r="325" spans="1:23" ht="12.75">
      <c r="A325" s="21" t="s">
        <v>26</v>
      </c>
      <c r="B325" s="22" t="s">
        <v>583</v>
      </c>
      <c r="C325" s="23" t="s">
        <v>584</v>
      </c>
      <c r="D325" s="24">
        <v>927015891</v>
      </c>
      <c r="E325" s="25">
        <v>937064768</v>
      </c>
      <c r="F325" s="25">
        <v>579629011</v>
      </c>
      <c r="G325" s="77">
        <f t="shared" si="63"/>
        <v>0.6185581091018033</v>
      </c>
      <c r="H325" s="26">
        <v>25368964</v>
      </c>
      <c r="I325" s="25">
        <v>57915048</v>
      </c>
      <c r="J325" s="27">
        <v>96348928</v>
      </c>
      <c r="K325" s="27">
        <v>179632940</v>
      </c>
      <c r="L325" s="26">
        <v>65406158</v>
      </c>
      <c r="M325" s="25">
        <v>74383293</v>
      </c>
      <c r="N325" s="27">
        <v>62255863</v>
      </c>
      <c r="O325" s="27">
        <v>202045314</v>
      </c>
      <c r="P325" s="26">
        <v>63765604</v>
      </c>
      <c r="Q325" s="25">
        <v>64731212</v>
      </c>
      <c r="R325" s="27">
        <v>69453941</v>
      </c>
      <c r="S325" s="27">
        <v>197950757</v>
      </c>
      <c r="T325" s="26">
        <v>0</v>
      </c>
      <c r="U325" s="25">
        <v>0</v>
      </c>
      <c r="V325" s="27">
        <v>0</v>
      </c>
      <c r="W325" s="27">
        <v>0</v>
      </c>
    </row>
    <row r="326" spans="1:23" ht="12.75">
      <c r="A326" s="21" t="s">
        <v>26</v>
      </c>
      <c r="B326" s="22" t="s">
        <v>585</v>
      </c>
      <c r="C326" s="23" t="s">
        <v>586</v>
      </c>
      <c r="D326" s="24">
        <v>565107633</v>
      </c>
      <c r="E326" s="25">
        <v>593012159</v>
      </c>
      <c r="F326" s="25">
        <v>380848468</v>
      </c>
      <c r="G326" s="77">
        <f t="shared" si="63"/>
        <v>0.6422270812157158</v>
      </c>
      <c r="H326" s="26">
        <v>23468349</v>
      </c>
      <c r="I326" s="25">
        <v>45440002</v>
      </c>
      <c r="J326" s="27">
        <v>45609302</v>
      </c>
      <c r="K326" s="27">
        <v>114517653</v>
      </c>
      <c r="L326" s="26">
        <v>42468621</v>
      </c>
      <c r="M326" s="25">
        <v>48447839</v>
      </c>
      <c r="N326" s="27">
        <v>48809876</v>
      </c>
      <c r="O326" s="27">
        <v>139726336</v>
      </c>
      <c r="P326" s="26">
        <v>36423600</v>
      </c>
      <c r="Q326" s="25">
        <v>41166552</v>
      </c>
      <c r="R326" s="27">
        <v>49014327</v>
      </c>
      <c r="S326" s="27">
        <v>126604479</v>
      </c>
      <c r="T326" s="26">
        <v>0</v>
      </c>
      <c r="U326" s="25">
        <v>0</v>
      </c>
      <c r="V326" s="27">
        <v>0</v>
      </c>
      <c r="W326" s="27">
        <v>0</v>
      </c>
    </row>
    <row r="327" spans="1:23" ht="12.75">
      <c r="A327" s="21" t="s">
        <v>45</v>
      </c>
      <c r="B327" s="22" t="s">
        <v>587</v>
      </c>
      <c r="C327" s="23" t="s">
        <v>588</v>
      </c>
      <c r="D327" s="24">
        <v>332581520</v>
      </c>
      <c r="E327" s="25">
        <v>361677670</v>
      </c>
      <c r="F327" s="25">
        <v>260317859</v>
      </c>
      <c r="G327" s="77">
        <f t="shared" si="63"/>
        <v>0.7197509843502365</v>
      </c>
      <c r="H327" s="26">
        <v>25551320</v>
      </c>
      <c r="I327" s="25">
        <v>28558808</v>
      </c>
      <c r="J327" s="27">
        <v>24498086</v>
      </c>
      <c r="K327" s="27">
        <v>78608214</v>
      </c>
      <c r="L327" s="26">
        <v>28042181</v>
      </c>
      <c r="M327" s="25">
        <v>32728893</v>
      </c>
      <c r="N327" s="27">
        <v>35543767</v>
      </c>
      <c r="O327" s="27">
        <v>96314841</v>
      </c>
      <c r="P327" s="26">
        <v>23866479</v>
      </c>
      <c r="Q327" s="25">
        <v>32764625</v>
      </c>
      <c r="R327" s="27">
        <v>28763700</v>
      </c>
      <c r="S327" s="27">
        <v>85394804</v>
      </c>
      <c r="T327" s="26">
        <v>0</v>
      </c>
      <c r="U327" s="25">
        <v>0</v>
      </c>
      <c r="V327" s="27">
        <v>0</v>
      </c>
      <c r="W327" s="27">
        <v>0</v>
      </c>
    </row>
    <row r="328" spans="1:23" ht="12.75">
      <c r="A328" s="28"/>
      <c r="B328" s="29" t="s">
        <v>589</v>
      </c>
      <c r="C328" s="30"/>
      <c r="D328" s="31">
        <f>SUM(D322:D327)</f>
        <v>2552734649</v>
      </c>
      <c r="E328" s="32">
        <f>SUM(E322:E327)</f>
        <v>2686194299</v>
      </c>
      <c r="F328" s="32">
        <f>SUM(F322:F327)</f>
        <v>1743752028</v>
      </c>
      <c r="G328" s="78">
        <f t="shared" si="63"/>
        <v>0.649153350019823</v>
      </c>
      <c r="H328" s="33">
        <f aca="true" t="shared" si="65" ref="H328:W328">SUM(H322:H327)</f>
        <v>131112952</v>
      </c>
      <c r="I328" s="32">
        <f t="shared" si="65"/>
        <v>190563025</v>
      </c>
      <c r="J328" s="34">
        <f t="shared" si="65"/>
        <v>220905096</v>
      </c>
      <c r="K328" s="34">
        <f t="shared" si="65"/>
        <v>542581073</v>
      </c>
      <c r="L328" s="33">
        <f t="shared" si="65"/>
        <v>200184614</v>
      </c>
      <c r="M328" s="32">
        <f t="shared" si="65"/>
        <v>219212056</v>
      </c>
      <c r="N328" s="34">
        <f t="shared" si="65"/>
        <v>208306533</v>
      </c>
      <c r="O328" s="34">
        <f t="shared" si="65"/>
        <v>627703203</v>
      </c>
      <c r="P328" s="33">
        <f t="shared" si="65"/>
        <v>172581316</v>
      </c>
      <c r="Q328" s="32">
        <f t="shared" si="65"/>
        <v>187732732</v>
      </c>
      <c r="R328" s="34">
        <f t="shared" si="65"/>
        <v>213153704</v>
      </c>
      <c r="S328" s="34">
        <f t="shared" si="65"/>
        <v>573467752</v>
      </c>
      <c r="T328" s="33">
        <f t="shared" si="65"/>
        <v>0</v>
      </c>
      <c r="U328" s="32">
        <f t="shared" si="65"/>
        <v>0</v>
      </c>
      <c r="V328" s="34">
        <f t="shared" si="65"/>
        <v>0</v>
      </c>
      <c r="W328" s="34">
        <f t="shared" si="65"/>
        <v>0</v>
      </c>
    </row>
    <row r="329" spans="1:23" ht="12.75">
      <c r="A329" s="21" t="s">
        <v>26</v>
      </c>
      <c r="B329" s="22" t="s">
        <v>590</v>
      </c>
      <c r="C329" s="23" t="s">
        <v>591</v>
      </c>
      <c r="D329" s="24">
        <v>455124108</v>
      </c>
      <c r="E329" s="25">
        <v>413756742</v>
      </c>
      <c r="F329" s="25">
        <v>285769482</v>
      </c>
      <c r="G329" s="77">
        <f t="shared" si="63"/>
        <v>0.6906702731142446</v>
      </c>
      <c r="H329" s="26">
        <v>16847214</v>
      </c>
      <c r="I329" s="25">
        <v>32112767</v>
      </c>
      <c r="J329" s="27">
        <v>37395945</v>
      </c>
      <c r="K329" s="27">
        <v>86355926</v>
      </c>
      <c r="L329" s="26">
        <v>35942726</v>
      </c>
      <c r="M329" s="25">
        <v>32357936</v>
      </c>
      <c r="N329" s="27">
        <v>32343156</v>
      </c>
      <c r="O329" s="27">
        <v>100643818</v>
      </c>
      <c r="P329" s="26">
        <v>31734360</v>
      </c>
      <c r="Q329" s="25">
        <v>32250243</v>
      </c>
      <c r="R329" s="27">
        <v>34785135</v>
      </c>
      <c r="S329" s="27">
        <v>98769738</v>
      </c>
      <c r="T329" s="26">
        <v>0</v>
      </c>
      <c r="U329" s="25">
        <v>0</v>
      </c>
      <c r="V329" s="27">
        <v>0</v>
      </c>
      <c r="W329" s="27">
        <v>0</v>
      </c>
    </row>
    <row r="330" spans="1:23" ht="12.75">
      <c r="A330" s="21" t="s">
        <v>26</v>
      </c>
      <c r="B330" s="22" t="s">
        <v>592</v>
      </c>
      <c r="C330" s="23" t="s">
        <v>593</v>
      </c>
      <c r="D330" s="24">
        <v>1907865282</v>
      </c>
      <c r="E330" s="25">
        <v>1943930827</v>
      </c>
      <c r="F330" s="25">
        <v>1104746782</v>
      </c>
      <c r="G330" s="77">
        <f t="shared" si="63"/>
        <v>0.5683056036026327</v>
      </c>
      <c r="H330" s="26">
        <v>76904881</v>
      </c>
      <c r="I330" s="25">
        <v>53044246</v>
      </c>
      <c r="J330" s="27">
        <v>219490932</v>
      </c>
      <c r="K330" s="27">
        <v>349440059</v>
      </c>
      <c r="L330" s="26">
        <v>118891583</v>
      </c>
      <c r="M330" s="25">
        <v>146596708</v>
      </c>
      <c r="N330" s="27">
        <v>129956395</v>
      </c>
      <c r="O330" s="27">
        <v>395444686</v>
      </c>
      <c r="P330" s="26">
        <v>113141045</v>
      </c>
      <c r="Q330" s="25">
        <v>123050116</v>
      </c>
      <c r="R330" s="27">
        <v>123670876</v>
      </c>
      <c r="S330" s="27">
        <v>359862037</v>
      </c>
      <c r="T330" s="26">
        <v>0</v>
      </c>
      <c r="U330" s="25">
        <v>0</v>
      </c>
      <c r="V330" s="27">
        <v>0</v>
      </c>
      <c r="W330" s="27">
        <v>0</v>
      </c>
    </row>
    <row r="331" spans="1:23" ht="12.75">
      <c r="A331" s="21" t="s">
        <v>26</v>
      </c>
      <c r="B331" s="22" t="s">
        <v>594</v>
      </c>
      <c r="C331" s="23" t="s">
        <v>595</v>
      </c>
      <c r="D331" s="24">
        <v>1274227238</v>
      </c>
      <c r="E331" s="25">
        <v>1284671161</v>
      </c>
      <c r="F331" s="25">
        <v>795760566</v>
      </c>
      <c r="G331" s="77">
        <f t="shared" si="63"/>
        <v>0.6194274380539316</v>
      </c>
      <c r="H331" s="26">
        <v>32316102</v>
      </c>
      <c r="I331" s="25">
        <v>74685543</v>
      </c>
      <c r="J331" s="27">
        <v>90800062</v>
      </c>
      <c r="K331" s="27">
        <v>197801707</v>
      </c>
      <c r="L331" s="26">
        <v>78660481</v>
      </c>
      <c r="M331" s="25">
        <v>89236784</v>
      </c>
      <c r="N331" s="27">
        <v>164226778</v>
      </c>
      <c r="O331" s="27">
        <v>332124043</v>
      </c>
      <c r="P331" s="26">
        <v>81849960</v>
      </c>
      <c r="Q331" s="25">
        <v>96674607</v>
      </c>
      <c r="R331" s="27">
        <v>87310249</v>
      </c>
      <c r="S331" s="27">
        <v>265834816</v>
      </c>
      <c r="T331" s="26">
        <v>0</v>
      </c>
      <c r="U331" s="25">
        <v>0</v>
      </c>
      <c r="V331" s="27">
        <v>0</v>
      </c>
      <c r="W331" s="27">
        <v>0</v>
      </c>
    </row>
    <row r="332" spans="1:23" ht="12.75">
      <c r="A332" s="21" t="s">
        <v>26</v>
      </c>
      <c r="B332" s="22" t="s">
        <v>596</v>
      </c>
      <c r="C332" s="23" t="s">
        <v>597</v>
      </c>
      <c r="D332" s="24">
        <v>826769266</v>
      </c>
      <c r="E332" s="25">
        <v>867201547</v>
      </c>
      <c r="F332" s="25">
        <v>576170928</v>
      </c>
      <c r="G332" s="77">
        <f t="shared" si="63"/>
        <v>0.6644025601582558</v>
      </c>
      <c r="H332" s="26">
        <v>25513882</v>
      </c>
      <c r="I332" s="25">
        <v>65352764</v>
      </c>
      <c r="J332" s="27">
        <v>94753435</v>
      </c>
      <c r="K332" s="27">
        <v>185620081</v>
      </c>
      <c r="L332" s="26">
        <v>60167326</v>
      </c>
      <c r="M332" s="25">
        <v>61728451</v>
      </c>
      <c r="N332" s="27">
        <v>72371826</v>
      </c>
      <c r="O332" s="27">
        <v>194267603</v>
      </c>
      <c r="P332" s="26">
        <v>59596144</v>
      </c>
      <c r="Q332" s="25">
        <v>68416336</v>
      </c>
      <c r="R332" s="27">
        <v>68270764</v>
      </c>
      <c r="S332" s="27">
        <v>196283244</v>
      </c>
      <c r="T332" s="26">
        <v>0</v>
      </c>
      <c r="U332" s="25">
        <v>0</v>
      </c>
      <c r="V332" s="27">
        <v>0</v>
      </c>
      <c r="W332" s="27">
        <v>0</v>
      </c>
    </row>
    <row r="333" spans="1:23" ht="12.75">
      <c r="A333" s="21" t="s">
        <v>26</v>
      </c>
      <c r="B333" s="22" t="s">
        <v>598</v>
      </c>
      <c r="C333" s="23" t="s">
        <v>599</v>
      </c>
      <c r="D333" s="24">
        <v>554277580</v>
      </c>
      <c r="E333" s="25">
        <v>587907306</v>
      </c>
      <c r="F333" s="25">
        <v>396730627</v>
      </c>
      <c r="G333" s="77">
        <f t="shared" si="63"/>
        <v>0.6748183309700186</v>
      </c>
      <c r="H333" s="26">
        <v>40606296</v>
      </c>
      <c r="I333" s="25">
        <v>41479171</v>
      </c>
      <c r="J333" s="27">
        <v>37606909</v>
      </c>
      <c r="K333" s="27">
        <v>119692376</v>
      </c>
      <c r="L333" s="26">
        <v>37269691</v>
      </c>
      <c r="M333" s="25">
        <v>40598026</v>
      </c>
      <c r="N333" s="27">
        <v>55591771</v>
      </c>
      <c r="O333" s="27">
        <v>133459488</v>
      </c>
      <c r="P333" s="26">
        <v>44120439</v>
      </c>
      <c r="Q333" s="25">
        <v>46377789</v>
      </c>
      <c r="R333" s="27">
        <v>53080535</v>
      </c>
      <c r="S333" s="27">
        <v>143578763</v>
      </c>
      <c r="T333" s="26">
        <v>0</v>
      </c>
      <c r="U333" s="25">
        <v>0</v>
      </c>
      <c r="V333" s="27">
        <v>0</v>
      </c>
      <c r="W333" s="27">
        <v>0</v>
      </c>
    </row>
    <row r="334" spans="1:23" ht="12.75">
      <c r="A334" s="21" t="s">
        <v>45</v>
      </c>
      <c r="B334" s="22" t="s">
        <v>600</v>
      </c>
      <c r="C334" s="23" t="s">
        <v>601</v>
      </c>
      <c r="D334" s="24">
        <v>368288700</v>
      </c>
      <c r="E334" s="25">
        <v>399927462</v>
      </c>
      <c r="F334" s="25">
        <v>257045903</v>
      </c>
      <c r="G334" s="77">
        <f t="shared" si="63"/>
        <v>0.6427313136100666</v>
      </c>
      <c r="H334" s="26">
        <v>15679423</v>
      </c>
      <c r="I334" s="25">
        <v>23214245</v>
      </c>
      <c r="J334" s="27">
        <v>29207817</v>
      </c>
      <c r="K334" s="27">
        <v>68101485</v>
      </c>
      <c r="L334" s="26">
        <v>25340243</v>
      </c>
      <c r="M334" s="25">
        <v>32955565</v>
      </c>
      <c r="N334" s="27">
        <v>26127297</v>
      </c>
      <c r="O334" s="27">
        <v>84423105</v>
      </c>
      <c r="P334" s="26">
        <v>27318505</v>
      </c>
      <c r="Q334" s="25">
        <v>35024849</v>
      </c>
      <c r="R334" s="27">
        <v>42177959</v>
      </c>
      <c r="S334" s="27">
        <v>104521313</v>
      </c>
      <c r="T334" s="26">
        <v>0</v>
      </c>
      <c r="U334" s="25">
        <v>0</v>
      </c>
      <c r="V334" s="27">
        <v>0</v>
      </c>
      <c r="W334" s="27">
        <v>0</v>
      </c>
    </row>
    <row r="335" spans="1:23" ht="12.75">
      <c r="A335" s="28"/>
      <c r="B335" s="29" t="s">
        <v>602</v>
      </c>
      <c r="C335" s="30"/>
      <c r="D335" s="31">
        <f>SUM(D329:D334)</f>
        <v>5386552174</v>
      </c>
      <c r="E335" s="32">
        <f>SUM(E329:E334)</f>
        <v>5497395045</v>
      </c>
      <c r="F335" s="32">
        <f>SUM(F329:F334)</f>
        <v>3416224288</v>
      </c>
      <c r="G335" s="78">
        <f t="shared" si="63"/>
        <v>0.6214260136002288</v>
      </c>
      <c r="H335" s="33">
        <f aca="true" t="shared" si="66" ref="H335:W335">SUM(H329:H334)</f>
        <v>207867798</v>
      </c>
      <c r="I335" s="32">
        <f t="shared" si="66"/>
        <v>289888736</v>
      </c>
      <c r="J335" s="34">
        <f t="shared" si="66"/>
        <v>509255100</v>
      </c>
      <c r="K335" s="34">
        <f t="shared" si="66"/>
        <v>1007011634</v>
      </c>
      <c r="L335" s="33">
        <f t="shared" si="66"/>
        <v>356272050</v>
      </c>
      <c r="M335" s="32">
        <f t="shared" si="66"/>
        <v>403473470</v>
      </c>
      <c r="N335" s="34">
        <f t="shared" si="66"/>
        <v>480617223</v>
      </c>
      <c r="O335" s="34">
        <f t="shared" si="66"/>
        <v>1240362743</v>
      </c>
      <c r="P335" s="33">
        <f t="shared" si="66"/>
        <v>357760453</v>
      </c>
      <c r="Q335" s="32">
        <f t="shared" si="66"/>
        <v>401793940</v>
      </c>
      <c r="R335" s="34">
        <f t="shared" si="66"/>
        <v>409295518</v>
      </c>
      <c r="S335" s="34">
        <f t="shared" si="66"/>
        <v>1168849911</v>
      </c>
      <c r="T335" s="33">
        <f t="shared" si="66"/>
        <v>0</v>
      </c>
      <c r="U335" s="32">
        <f t="shared" si="66"/>
        <v>0</v>
      </c>
      <c r="V335" s="34">
        <f t="shared" si="66"/>
        <v>0</v>
      </c>
      <c r="W335" s="34">
        <f t="shared" si="66"/>
        <v>0</v>
      </c>
    </row>
    <row r="336" spans="1:23" ht="12.75">
      <c r="A336" s="21" t="s">
        <v>26</v>
      </c>
      <c r="B336" s="22" t="s">
        <v>603</v>
      </c>
      <c r="C336" s="23" t="s">
        <v>604</v>
      </c>
      <c r="D336" s="24">
        <v>449331362</v>
      </c>
      <c r="E336" s="25">
        <v>488948173</v>
      </c>
      <c r="F336" s="25">
        <v>299858693</v>
      </c>
      <c r="G336" s="77">
        <f t="shared" si="63"/>
        <v>0.6132729592999215</v>
      </c>
      <c r="H336" s="26">
        <v>16206994</v>
      </c>
      <c r="I336" s="25">
        <v>28929422</v>
      </c>
      <c r="J336" s="27">
        <v>40418717</v>
      </c>
      <c r="K336" s="27">
        <v>85555133</v>
      </c>
      <c r="L336" s="26">
        <v>42830123</v>
      </c>
      <c r="M336" s="25">
        <v>34995209</v>
      </c>
      <c r="N336" s="27">
        <v>31767991</v>
      </c>
      <c r="O336" s="27">
        <v>109593323</v>
      </c>
      <c r="P336" s="26">
        <v>29524526</v>
      </c>
      <c r="Q336" s="25">
        <v>40881463</v>
      </c>
      <c r="R336" s="27">
        <v>34304248</v>
      </c>
      <c r="S336" s="27">
        <v>104710237</v>
      </c>
      <c r="T336" s="26">
        <v>0</v>
      </c>
      <c r="U336" s="25">
        <v>0</v>
      </c>
      <c r="V336" s="27">
        <v>0</v>
      </c>
      <c r="W336" s="27">
        <v>0</v>
      </c>
    </row>
    <row r="337" spans="1:23" ht="12.75">
      <c r="A337" s="21" t="s">
        <v>26</v>
      </c>
      <c r="B337" s="22" t="s">
        <v>605</v>
      </c>
      <c r="C337" s="23" t="s">
        <v>606</v>
      </c>
      <c r="D337" s="24">
        <v>964529285</v>
      </c>
      <c r="E337" s="25">
        <v>974636910</v>
      </c>
      <c r="F337" s="25">
        <v>671604236</v>
      </c>
      <c r="G337" s="77">
        <f t="shared" si="63"/>
        <v>0.6890814713758378</v>
      </c>
      <c r="H337" s="26">
        <v>40845716</v>
      </c>
      <c r="I337" s="25">
        <v>76224167</v>
      </c>
      <c r="J337" s="27">
        <v>77185532</v>
      </c>
      <c r="K337" s="27">
        <v>194255415</v>
      </c>
      <c r="L337" s="26">
        <v>75578507</v>
      </c>
      <c r="M337" s="25">
        <v>81306957</v>
      </c>
      <c r="N337" s="27">
        <v>87680608</v>
      </c>
      <c r="O337" s="27">
        <v>244566072</v>
      </c>
      <c r="P337" s="26">
        <v>69854470</v>
      </c>
      <c r="Q337" s="25">
        <v>80907178</v>
      </c>
      <c r="R337" s="27">
        <v>82021101</v>
      </c>
      <c r="S337" s="27">
        <v>232782749</v>
      </c>
      <c r="T337" s="26">
        <v>0</v>
      </c>
      <c r="U337" s="25">
        <v>0</v>
      </c>
      <c r="V337" s="27">
        <v>0</v>
      </c>
      <c r="W337" s="27">
        <v>0</v>
      </c>
    </row>
    <row r="338" spans="1:23" ht="12.75">
      <c r="A338" s="21" t="s">
        <v>26</v>
      </c>
      <c r="B338" s="22" t="s">
        <v>607</v>
      </c>
      <c r="C338" s="23" t="s">
        <v>608</v>
      </c>
      <c r="D338" s="24">
        <v>236596669</v>
      </c>
      <c r="E338" s="25">
        <v>254838850</v>
      </c>
      <c r="F338" s="25">
        <v>173846911</v>
      </c>
      <c r="G338" s="77">
        <f t="shared" si="63"/>
        <v>0.6821837055064406</v>
      </c>
      <c r="H338" s="26">
        <v>16916156</v>
      </c>
      <c r="I338" s="25">
        <v>16281766</v>
      </c>
      <c r="J338" s="27">
        <v>19186236</v>
      </c>
      <c r="K338" s="27">
        <v>52384158</v>
      </c>
      <c r="L338" s="26">
        <v>21724900</v>
      </c>
      <c r="M338" s="25">
        <v>16157166</v>
      </c>
      <c r="N338" s="27">
        <v>26597500</v>
      </c>
      <c r="O338" s="27">
        <v>64479566</v>
      </c>
      <c r="P338" s="26">
        <v>20971465</v>
      </c>
      <c r="Q338" s="25">
        <v>16492213</v>
      </c>
      <c r="R338" s="27">
        <v>19519509</v>
      </c>
      <c r="S338" s="27">
        <v>56983187</v>
      </c>
      <c r="T338" s="26">
        <v>0</v>
      </c>
      <c r="U338" s="25">
        <v>0</v>
      </c>
      <c r="V338" s="27">
        <v>0</v>
      </c>
      <c r="W338" s="27">
        <v>0</v>
      </c>
    </row>
    <row r="339" spans="1:23" ht="12.75">
      <c r="A339" s="21" t="s">
        <v>26</v>
      </c>
      <c r="B339" s="22" t="s">
        <v>609</v>
      </c>
      <c r="C339" s="23" t="s">
        <v>610</v>
      </c>
      <c r="D339" s="24">
        <v>215124032</v>
      </c>
      <c r="E339" s="25">
        <v>215541600</v>
      </c>
      <c r="F339" s="25">
        <v>128800668</v>
      </c>
      <c r="G339" s="77">
        <f t="shared" si="63"/>
        <v>0.5975675600440936</v>
      </c>
      <c r="H339" s="26">
        <v>7672961</v>
      </c>
      <c r="I339" s="25">
        <v>13092367</v>
      </c>
      <c r="J339" s="27">
        <v>20800105</v>
      </c>
      <c r="K339" s="27">
        <v>41565433</v>
      </c>
      <c r="L339" s="26">
        <v>13487483</v>
      </c>
      <c r="M339" s="25">
        <v>15057550</v>
      </c>
      <c r="N339" s="27">
        <v>20000648</v>
      </c>
      <c r="O339" s="27">
        <v>48545681</v>
      </c>
      <c r="P339" s="26">
        <v>12608086</v>
      </c>
      <c r="Q339" s="25">
        <v>10881570</v>
      </c>
      <c r="R339" s="27">
        <v>15199898</v>
      </c>
      <c r="S339" s="27">
        <v>38689554</v>
      </c>
      <c r="T339" s="26">
        <v>0</v>
      </c>
      <c r="U339" s="25">
        <v>0</v>
      </c>
      <c r="V339" s="27">
        <v>0</v>
      </c>
      <c r="W339" s="27">
        <v>0</v>
      </c>
    </row>
    <row r="340" spans="1:23" ht="12.75">
      <c r="A340" s="21" t="s">
        <v>45</v>
      </c>
      <c r="B340" s="22" t="s">
        <v>611</v>
      </c>
      <c r="C340" s="23" t="s">
        <v>612</v>
      </c>
      <c r="D340" s="24">
        <v>146650871</v>
      </c>
      <c r="E340" s="25">
        <v>162759035</v>
      </c>
      <c r="F340" s="25">
        <v>125033028</v>
      </c>
      <c r="G340" s="77">
        <f t="shared" si="63"/>
        <v>0.768209445331253</v>
      </c>
      <c r="H340" s="26">
        <v>7653024</v>
      </c>
      <c r="I340" s="25">
        <v>11131969</v>
      </c>
      <c r="J340" s="27">
        <v>19187676</v>
      </c>
      <c r="K340" s="27">
        <v>37972669</v>
      </c>
      <c r="L340" s="26">
        <v>14329939</v>
      </c>
      <c r="M340" s="25">
        <v>17992940</v>
      </c>
      <c r="N340" s="27">
        <v>12657498</v>
      </c>
      <c r="O340" s="27">
        <v>44980377</v>
      </c>
      <c r="P340" s="26">
        <v>11749314</v>
      </c>
      <c r="Q340" s="25">
        <v>17427132</v>
      </c>
      <c r="R340" s="27">
        <v>12903536</v>
      </c>
      <c r="S340" s="27">
        <v>42079982</v>
      </c>
      <c r="T340" s="26">
        <v>0</v>
      </c>
      <c r="U340" s="25">
        <v>0</v>
      </c>
      <c r="V340" s="27">
        <v>0</v>
      </c>
      <c r="W340" s="27">
        <v>0</v>
      </c>
    </row>
    <row r="341" spans="1:23" ht="12.75">
      <c r="A341" s="28"/>
      <c r="B341" s="29" t="s">
        <v>613</v>
      </c>
      <c r="C341" s="30"/>
      <c r="D341" s="31">
        <f>SUM(D336:D340)</f>
        <v>2012232219</v>
      </c>
      <c r="E341" s="32">
        <f>SUM(E336:E340)</f>
        <v>2096724568</v>
      </c>
      <c r="F341" s="32">
        <f>SUM(F336:F340)</f>
        <v>1399143536</v>
      </c>
      <c r="G341" s="78">
        <f t="shared" si="63"/>
        <v>0.6672996336064299</v>
      </c>
      <c r="H341" s="33">
        <f aca="true" t="shared" si="67" ref="H341:W341">SUM(H336:H340)</f>
        <v>89294851</v>
      </c>
      <c r="I341" s="32">
        <f t="shared" si="67"/>
        <v>145659691</v>
      </c>
      <c r="J341" s="34">
        <f t="shared" si="67"/>
        <v>176778266</v>
      </c>
      <c r="K341" s="34">
        <f t="shared" si="67"/>
        <v>411732808</v>
      </c>
      <c r="L341" s="33">
        <f t="shared" si="67"/>
        <v>167950952</v>
      </c>
      <c r="M341" s="32">
        <f t="shared" si="67"/>
        <v>165509822</v>
      </c>
      <c r="N341" s="34">
        <f t="shared" si="67"/>
        <v>178704245</v>
      </c>
      <c r="O341" s="34">
        <f t="shared" si="67"/>
        <v>512165019</v>
      </c>
      <c r="P341" s="33">
        <f t="shared" si="67"/>
        <v>144707861</v>
      </c>
      <c r="Q341" s="32">
        <f t="shared" si="67"/>
        <v>166589556</v>
      </c>
      <c r="R341" s="34">
        <f t="shared" si="67"/>
        <v>163948292</v>
      </c>
      <c r="S341" s="34">
        <f t="shared" si="67"/>
        <v>475245709</v>
      </c>
      <c r="T341" s="33">
        <f t="shared" si="67"/>
        <v>0</v>
      </c>
      <c r="U341" s="32">
        <f t="shared" si="67"/>
        <v>0</v>
      </c>
      <c r="V341" s="34">
        <f t="shared" si="67"/>
        <v>0</v>
      </c>
      <c r="W341" s="34">
        <f t="shared" si="67"/>
        <v>0</v>
      </c>
    </row>
    <row r="342" spans="1:23" ht="12.75">
      <c r="A342" s="21" t="s">
        <v>26</v>
      </c>
      <c r="B342" s="22" t="s">
        <v>614</v>
      </c>
      <c r="C342" s="23" t="s">
        <v>615</v>
      </c>
      <c r="D342" s="24">
        <v>125352453</v>
      </c>
      <c r="E342" s="25">
        <v>130679307</v>
      </c>
      <c r="F342" s="25">
        <v>66644231</v>
      </c>
      <c r="G342" s="77">
        <f t="shared" si="63"/>
        <v>0.5099830457472505</v>
      </c>
      <c r="H342" s="26">
        <v>8986252</v>
      </c>
      <c r="I342" s="25">
        <v>9137581</v>
      </c>
      <c r="J342" s="27">
        <v>20404388</v>
      </c>
      <c r="K342" s="27">
        <v>38528221</v>
      </c>
      <c r="L342" s="26">
        <v>4422433</v>
      </c>
      <c r="M342" s="25">
        <v>4617130</v>
      </c>
      <c r="N342" s="27">
        <v>10524779</v>
      </c>
      <c r="O342" s="27">
        <v>19564342</v>
      </c>
      <c r="P342" s="26">
        <v>507458</v>
      </c>
      <c r="Q342" s="25">
        <v>2974944</v>
      </c>
      <c r="R342" s="27">
        <v>5069266</v>
      </c>
      <c r="S342" s="27">
        <v>8551668</v>
      </c>
      <c r="T342" s="26">
        <v>0</v>
      </c>
      <c r="U342" s="25">
        <v>0</v>
      </c>
      <c r="V342" s="27">
        <v>0</v>
      </c>
      <c r="W342" s="27">
        <v>0</v>
      </c>
    </row>
    <row r="343" spans="1:23" ht="12.75">
      <c r="A343" s="21" t="s">
        <v>26</v>
      </c>
      <c r="B343" s="22" t="s">
        <v>616</v>
      </c>
      <c r="C343" s="23" t="s">
        <v>617</v>
      </c>
      <c r="D343" s="24">
        <v>384895048</v>
      </c>
      <c r="E343" s="25">
        <v>397445274</v>
      </c>
      <c r="F343" s="25">
        <v>225415174</v>
      </c>
      <c r="G343" s="77">
        <f t="shared" si="63"/>
        <v>0.5671602828016015</v>
      </c>
      <c r="H343" s="26">
        <v>23044694</v>
      </c>
      <c r="I343" s="25">
        <v>23724058</v>
      </c>
      <c r="J343" s="27">
        <v>26115239</v>
      </c>
      <c r="K343" s="27">
        <v>72883991</v>
      </c>
      <c r="L343" s="26">
        <v>23753175</v>
      </c>
      <c r="M343" s="25">
        <v>27011844</v>
      </c>
      <c r="N343" s="27">
        <v>27841030</v>
      </c>
      <c r="O343" s="27">
        <v>78606049</v>
      </c>
      <c r="P343" s="26">
        <v>30113098</v>
      </c>
      <c r="Q343" s="25">
        <v>21053351</v>
      </c>
      <c r="R343" s="27">
        <v>22758685</v>
      </c>
      <c r="S343" s="27">
        <v>73925134</v>
      </c>
      <c r="T343" s="26">
        <v>0</v>
      </c>
      <c r="U343" s="25">
        <v>0</v>
      </c>
      <c r="V343" s="27">
        <v>0</v>
      </c>
      <c r="W343" s="27">
        <v>0</v>
      </c>
    </row>
    <row r="344" spans="1:23" ht="12.75">
      <c r="A344" s="21" t="s">
        <v>26</v>
      </c>
      <c r="B344" s="22" t="s">
        <v>618</v>
      </c>
      <c r="C344" s="23" t="s">
        <v>619</v>
      </c>
      <c r="D344" s="24">
        <v>807387857</v>
      </c>
      <c r="E344" s="25">
        <v>831719360</v>
      </c>
      <c r="F344" s="25">
        <v>503541553</v>
      </c>
      <c r="G344" s="77">
        <f t="shared" si="63"/>
        <v>0.6054224263818988</v>
      </c>
      <c r="H344" s="26">
        <v>22258779</v>
      </c>
      <c r="I344" s="25">
        <v>54785863</v>
      </c>
      <c r="J344" s="27">
        <v>76715322</v>
      </c>
      <c r="K344" s="27">
        <v>153759964</v>
      </c>
      <c r="L344" s="26">
        <v>55837623</v>
      </c>
      <c r="M344" s="25">
        <v>59961082</v>
      </c>
      <c r="N344" s="27">
        <v>57645622</v>
      </c>
      <c r="O344" s="27">
        <v>173444327</v>
      </c>
      <c r="P344" s="26">
        <v>58833347</v>
      </c>
      <c r="Q344" s="25">
        <v>58365139</v>
      </c>
      <c r="R344" s="27">
        <v>59138776</v>
      </c>
      <c r="S344" s="27">
        <v>176337262</v>
      </c>
      <c r="T344" s="26">
        <v>0</v>
      </c>
      <c r="U344" s="25">
        <v>0</v>
      </c>
      <c r="V344" s="27">
        <v>0</v>
      </c>
      <c r="W344" s="27">
        <v>0</v>
      </c>
    </row>
    <row r="345" spans="1:23" ht="12.75">
      <c r="A345" s="21" t="s">
        <v>26</v>
      </c>
      <c r="B345" s="22" t="s">
        <v>620</v>
      </c>
      <c r="C345" s="23" t="s">
        <v>621</v>
      </c>
      <c r="D345" s="24">
        <v>1436481300</v>
      </c>
      <c r="E345" s="25">
        <v>1504123811</v>
      </c>
      <c r="F345" s="25">
        <v>923997215</v>
      </c>
      <c r="G345" s="77">
        <f t="shared" si="63"/>
        <v>0.6143092797564921</v>
      </c>
      <c r="H345" s="26">
        <v>31853056</v>
      </c>
      <c r="I345" s="25">
        <v>95174542</v>
      </c>
      <c r="J345" s="27">
        <v>102842110</v>
      </c>
      <c r="K345" s="27">
        <v>229869708</v>
      </c>
      <c r="L345" s="26">
        <v>85625825</v>
      </c>
      <c r="M345" s="25">
        <v>168080512</v>
      </c>
      <c r="N345" s="27">
        <v>131692778</v>
      </c>
      <c r="O345" s="27">
        <v>385399115</v>
      </c>
      <c r="P345" s="26">
        <v>86216403</v>
      </c>
      <c r="Q345" s="25">
        <v>109364471</v>
      </c>
      <c r="R345" s="27">
        <v>113147518</v>
      </c>
      <c r="S345" s="27">
        <v>308728392</v>
      </c>
      <c r="T345" s="26">
        <v>0</v>
      </c>
      <c r="U345" s="25">
        <v>0</v>
      </c>
      <c r="V345" s="27">
        <v>0</v>
      </c>
      <c r="W345" s="27">
        <v>0</v>
      </c>
    </row>
    <row r="346" spans="1:23" ht="12.75">
      <c r="A346" s="21" t="s">
        <v>26</v>
      </c>
      <c r="B346" s="22" t="s">
        <v>622</v>
      </c>
      <c r="C346" s="23" t="s">
        <v>623</v>
      </c>
      <c r="D346" s="24">
        <v>520822438</v>
      </c>
      <c r="E346" s="25">
        <v>594940550</v>
      </c>
      <c r="F346" s="25">
        <v>359233932</v>
      </c>
      <c r="G346" s="77">
        <f t="shared" si="63"/>
        <v>0.6038148383061132</v>
      </c>
      <c r="H346" s="26">
        <v>16442537</v>
      </c>
      <c r="I346" s="25">
        <v>15944876</v>
      </c>
      <c r="J346" s="27">
        <v>36299984</v>
      </c>
      <c r="K346" s="27">
        <v>68687397</v>
      </c>
      <c r="L346" s="26">
        <v>31414087</v>
      </c>
      <c r="M346" s="25">
        <v>58464847</v>
      </c>
      <c r="N346" s="27">
        <v>73764486</v>
      </c>
      <c r="O346" s="27">
        <v>163643420</v>
      </c>
      <c r="P346" s="26">
        <v>29524889</v>
      </c>
      <c r="Q346" s="25">
        <v>37651855</v>
      </c>
      <c r="R346" s="27">
        <v>59726371</v>
      </c>
      <c r="S346" s="27">
        <v>126903115</v>
      </c>
      <c r="T346" s="26">
        <v>0</v>
      </c>
      <c r="U346" s="25">
        <v>0</v>
      </c>
      <c r="V346" s="27">
        <v>0</v>
      </c>
      <c r="W346" s="27">
        <v>0</v>
      </c>
    </row>
    <row r="347" spans="1:23" ht="12.75">
      <c r="A347" s="21" t="s">
        <v>26</v>
      </c>
      <c r="B347" s="22" t="s">
        <v>624</v>
      </c>
      <c r="C347" s="23" t="s">
        <v>625</v>
      </c>
      <c r="D347" s="24">
        <v>534191711</v>
      </c>
      <c r="E347" s="25">
        <v>552251791</v>
      </c>
      <c r="F347" s="25">
        <v>372974026</v>
      </c>
      <c r="G347" s="77">
        <f t="shared" si="63"/>
        <v>0.6753695181768998</v>
      </c>
      <c r="H347" s="26">
        <v>47432968</v>
      </c>
      <c r="I347" s="25">
        <v>37912287</v>
      </c>
      <c r="J347" s="27">
        <v>43318624</v>
      </c>
      <c r="K347" s="27">
        <v>128663879</v>
      </c>
      <c r="L347" s="26">
        <v>35826860</v>
      </c>
      <c r="M347" s="25">
        <v>48571429</v>
      </c>
      <c r="N347" s="27">
        <v>46898934</v>
      </c>
      <c r="O347" s="27">
        <v>131297223</v>
      </c>
      <c r="P347" s="26">
        <v>43051913</v>
      </c>
      <c r="Q347" s="25">
        <v>34047173</v>
      </c>
      <c r="R347" s="27">
        <v>35913838</v>
      </c>
      <c r="S347" s="27">
        <v>113012924</v>
      </c>
      <c r="T347" s="26">
        <v>0</v>
      </c>
      <c r="U347" s="25">
        <v>0</v>
      </c>
      <c r="V347" s="27">
        <v>0</v>
      </c>
      <c r="W347" s="27">
        <v>0</v>
      </c>
    </row>
    <row r="348" spans="1:23" ht="12.75">
      <c r="A348" s="21" t="s">
        <v>26</v>
      </c>
      <c r="B348" s="22" t="s">
        <v>626</v>
      </c>
      <c r="C348" s="23" t="s">
        <v>627</v>
      </c>
      <c r="D348" s="24">
        <v>635833392</v>
      </c>
      <c r="E348" s="25">
        <v>681666239</v>
      </c>
      <c r="F348" s="25">
        <v>410397617</v>
      </c>
      <c r="G348" s="77">
        <f t="shared" si="63"/>
        <v>0.6020506716044067</v>
      </c>
      <c r="H348" s="26">
        <v>28460560</v>
      </c>
      <c r="I348" s="25">
        <v>48547087</v>
      </c>
      <c r="J348" s="27">
        <v>62260382</v>
      </c>
      <c r="K348" s="27">
        <v>139268029</v>
      </c>
      <c r="L348" s="26">
        <v>41911218</v>
      </c>
      <c r="M348" s="25">
        <v>45971143</v>
      </c>
      <c r="N348" s="27">
        <v>42922283</v>
      </c>
      <c r="O348" s="27">
        <v>130804644</v>
      </c>
      <c r="P348" s="26">
        <v>53984090</v>
      </c>
      <c r="Q348" s="25">
        <v>42792367</v>
      </c>
      <c r="R348" s="27">
        <v>43548487</v>
      </c>
      <c r="S348" s="27">
        <v>140324944</v>
      </c>
      <c r="T348" s="26">
        <v>0</v>
      </c>
      <c r="U348" s="25">
        <v>0</v>
      </c>
      <c r="V348" s="27">
        <v>0</v>
      </c>
      <c r="W348" s="27">
        <v>0</v>
      </c>
    </row>
    <row r="349" spans="1:23" ht="12.75">
      <c r="A349" s="21" t="s">
        <v>45</v>
      </c>
      <c r="B349" s="22" t="s">
        <v>628</v>
      </c>
      <c r="C349" s="23" t="s">
        <v>629</v>
      </c>
      <c r="D349" s="24">
        <v>346579082</v>
      </c>
      <c r="E349" s="25">
        <v>367883805</v>
      </c>
      <c r="F349" s="25">
        <v>123910742</v>
      </c>
      <c r="G349" s="77">
        <f t="shared" si="63"/>
        <v>0.3368203229277788</v>
      </c>
      <c r="H349" s="26">
        <v>9320117</v>
      </c>
      <c r="I349" s="25">
        <v>9341191</v>
      </c>
      <c r="J349" s="27">
        <v>15188811</v>
      </c>
      <c r="K349" s="27">
        <v>33850119</v>
      </c>
      <c r="L349" s="26">
        <v>12105172</v>
      </c>
      <c r="M349" s="25">
        <v>19088342</v>
      </c>
      <c r="N349" s="27">
        <v>12215460</v>
      </c>
      <c r="O349" s="27">
        <v>43408974</v>
      </c>
      <c r="P349" s="26">
        <v>9972321</v>
      </c>
      <c r="Q349" s="25">
        <v>11890976</v>
      </c>
      <c r="R349" s="27">
        <v>24788352</v>
      </c>
      <c r="S349" s="27">
        <v>46651649</v>
      </c>
      <c r="T349" s="26">
        <v>0</v>
      </c>
      <c r="U349" s="25">
        <v>0</v>
      </c>
      <c r="V349" s="27">
        <v>0</v>
      </c>
      <c r="W349" s="27">
        <v>0</v>
      </c>
    </row>
    <row r="350" spans="1:23" ht="12.75">
      <c r="A350" s="28"/>
      <c r="B350" s="29" t="s">
        <v>630</v>
      </c>
      <c r="C350" s="30"/>
      <c r="D350" s="31">
        <f>SUM(D342:D349)</f>
        <v>4791543281</v>
      </c>
      <c r="E350" s="32">
        <f>SUM(E342:E349)</f>
        <v>5060710137</v>
      </c>
      <c r="F350" s="32">
        <f>SUM(F342:F349)</f>
        <v>2986114490</v>
      </c>
      <c r="G350" s="78">
        <f t="shared" si="63"/>
        <v>0.5900583928266983</v>
      </c>
      <c r="H350" s="33">
        <f aca="true" t="shared" si="68" ref="H350:W350">SUM(H342:H349)</f>
        <v>187798963</v>
      </c>
      <c r="I350" s="32">
        <f t="shared" si="68"/>
        <v>294567485</v>
      </c>
      <c r="J350" s="34">
        <f t="shared" si="68"/>
        <v>383144860</v>
      </c>
      <c r="K350" s="34">
        <f t="shared" si="68"/>
        <v>865511308</v>
      </c>
      <c r="L350" s="33">
        <f t="shared" si="68"/>
        <v>290896393</v>
      </c>
      <c r="M350" s="32">
        <f t="shared" si="68"/>
        <v>431766329</v>
      </c>
      <c r="N350" s="34">
        <f t="shared" si="68"/>
        <v>403505372</v>
      </c>
      <c r="O350" s="34">
        <f t="shared" si="68"/>
        <v>1126168094</v>
      </c>
      <c r="P350" s="33">
        <f t="shared" si="68"/>
        <v>312203519</v>
      </c>
      <c r="Q350" s="32">
        <f t="shared" si="68"/>
        <v>318140276</v>
      </c>
      <c r="R350" s="34">
        <f t="shared" si="68"/>
        <v>364091293</v>
      </c>
      <c r="S350" s="34">
        <f t="shared" si="68"/>
        <v>994435088</v>
      </c>
      <c r="T350" s="33">
        <f t="shared" si="68"/>
        <v>0</v>
      </c>
      <c r="U350" s="32">
        <f t="shared" si="68"/>
        <v>0</v>
      </c>
      <c r="V350" s="34">
        <f t="shared" si="68"/>
        <v>0</v>
      </c>
      <c r="W350" s="34">
        <f t="shared" si="68"/>
        <v>0</v>
      </c>
    </row>
    <row r="351" spans="1:23" ht="12.75">
      <c r="A351" s="21" t="s">
        <v>26</v>
      </c>
      <c r="B351" s="22" t="s">
        <v>631</v>
      </c>
      <c r="C351" s="23" t="s">
        <v>632</v>
      </c>
      <c r="D351" s="24">
        <v>77535900</v>
      </c>
      <c r="E351" s="25">
        <v>85650024</v>
      </c>
      <c r="F351" s="25">
        <v>56530855</v>
      </c>
      <c r="G351" s="77">
        <f t="shared" si="63"/>
        <v>0.6600214729653783</v>
      </c>
      <c r="H351" s="26">
        <v>3631127</v>
      </c>
      <c r="I351" s="25">
        <v>4194028</v>
      </c>
      <c r="J351" s="27">
        <v>9731336</v>
      </c>
      <c r="K351" s="27">
        <v>17556491</v>
      </c>
      <c r="L351" s="26">
        <v>6877257</v>
      </c>
      <c r="M351" s="25">
        <v>7431084</v>
      </c>
      <c r="N351" s="27">
        <v>5993668</v>
      </c>
      <c r="O351" s="27">
        <v>20302009</v>
      </c>
      <c r="P351" s="26">
        <v>6797981</v>
      </c>
      <c r="Q351" s="25">
        <v>6417887</v>
      </c>
      <c r="R351" s="27">
        <v>5456487</v>
      </c>
      <c r="S351" s="27">
        <v>18672355</v>
      </c>
      <c r="T351" s="26">
        <v>0</v>
      </c>
      <c r="U351" s="25">
        <v>0</v>
      </c>
      <c r="V351" s="27">
        <v>0</v>
      </c>
      <c r="W351" s="27">
        <v>0</v>
      </c>
    </row>
    <row r="352" spans="1:23" ht="12.75">
      <c r="A352" s="21" t="s">
        <v>26</v>
      </c>
      <c r="B352" s="22" t="s">
        <v>633</v>
      </c>
      <c r="C352" s="23" t="s">
        <v>634</v>
      </c>
      <c r="D352" s="24">
        <v>53778701</v>
      </c>
      <c r="E352" s="25">
        <v>58408413</v>
      </c>
      <c r="F352" s="25">
        <v>30179512</v>
      </c>
      <c r="G352" s="77">
        <f t="shared" si="63"/>
        <v>0.5166980311552036</v>
      </c>
      <c r="H352" s="26">
        <v>3390639</v>
      </c>
      <c r="I352" s="25">
        <v>4003627</v>
      </c>
      <c r="J352" s="27">
        <v>3575472</v>
      </c>
      <c r="K352" s="27">
        <v>10969738</v>
      </c>
      <c r="L352" s="26">
        <v>3944362</v>
      </c>
      <c r="M352" s="25">
        <v>4014542</v>
      </c>
      <c r="N352" s="27">
        <v>4574339</v>
      </c>
      <c r="O352" s="27">
        <v>12533243</v>
      </c>
      <c r="P352" s="26">
        <v>3044835</v>
      </c>
      <c r="Q352" s="25">
        <v>3631696</v>
      </c>
      <c r="R352" s="27">
        <v>0</v>
      </c>
      <c r="S352" s="27">
        <v>6676531</v>
      </c>
      <c r="T352" s="26">
        <v>0</v>
      </c>
      <c r="U352" s="25">
        <v>0</v>
      </c>
      <c r="V352" s="27">
        <v>0</v>
      </c>
      <c r="W352" s="27">
        <v>0</v>
      </c>
    </row>
    <row r="353" spans="1:23" ht="12.75">
      <c r="A353" s="21" t="s">
        <v>26</v>
      </c>
      <c r="B353" s="22" t="s">
        <v>635</v>
      </c>
      <c r="C353" s="23" t="s">
        <v>636</v>
      </c>
      <c r="D353" s="24">
        <v>268714899</v>
      </c>
      <c r="E353" s="25">
        <v>298155049</v>
      </c>
      <c r="F353" s="25">
        <v>186025081</v>
      </c>
      <c r="G353" s="77">
        <f t="shared" si="63"/>
        <v>0.6239206131974643</v>
      </c>
      <c r="H353" s="26">
        <v>11102268</v>
      </c>
      <c r="I353" s="25">
        <v>19041867</v>
      </c>
      <c r="J353" s="27">
        <v>19756274</v>
      </c>
      <c r="K353" s="27">
        <v>49900409</v>
      </c>
      <c r="L353" s="26">
        <v>20487996</v>
      </c>
      <c r="M353" s="25">
        <v>27896860</v>
      </c>
      <c r="N353" s="27">
        <v>25446462</v>
      </c>
      <c r="O353" s="27">
        <v>73831318</v>
      </c>
      <c r="P353" s="26">
        <v>17447908</v>
      </c>
      <c r="Q353" s="25">
        <v>20888040</v>
      </c>
      <c r="R353" s="27">
        <v>23957406</v>
      </c>
      <c r="S353" s="27">
        <v>62293354</v>
      </c>
      <c r="T353" s="26">
        <v>0</v>
      </c>
      <c r="U353" s="25">
        <v>0</v>
      </c>
      <c r="V353" s="27">
        <v>0</v>
      </c>
      <c r="W353" s="27">
        <v>0</v>
      </c>
    </row>
    <row r="354" spans="1:23" ht="12.75">
      <c r="A354" s="21" t="s">
        <v>45</v>
      </c>
      <c r="B354" s="22" t="s">
        <v>637</v>
      </c>
      <c r="C354" s="23" t="s">
        <v>638</v>
      </c>
      <c r="D354" s="24">
        <v>78201814</v>
      </c>
      <c r="E354" s="25">
        <v>86086513</v>
      </c>
      <c r="F354" s="25">
        <v>61434349</v>
      </c>
      <c r="G354" s="77">
        <f t="shared" si="63"/>
        <v>0.7136350034296313</v>
      </c>
      <c r="H354" s="26">
        <v>4627548</v>
      </c>
      <c r="I354" s="25">
        <v>4809185</v>
      </c>
      <c r="J354" s="27">
        <v>5466795</v>
      </c>
      <c r="K354" s="27">
        <v>14903528</v>
      </c>
      <c r="L354" s="26">
        <v>6631373</v>
      </c>
      <c r="M354" s="25">
        <v>8610041</v>
      </c>
      <c r="N354" s="27">
        <v>5838434</v>
      </c>
      <c r="O354" s="27">
        <v>21079848</v>
      </c>
      <c r="P354" s="26">
        <v>5981304</v>
      </c>
      <c r="Q354" s="25">
        <v>8441590</v>
      </c>
      <c r="R354" s="27">
        <v>11028079</v>
      </c>
      <c r="S354" s="27">
        <v>25450973</v>
      </c>
      <c r="T354" s="26">
        <v>0</v>
      </c>
      <c r="U354" s="25">
        <v>0</v>
      </c>
      <c r="V354" s="27">
        <v>0</v>
      </c>
      <c r="W354" s="27">
        <v>0</v>
      </c>
    </row>
    <row r="355" spans="1:23" ht="12.75">
      <c r="A355" s="48"/>
      <c r="B355" s="49" t="s">
        <v>639</v>
      </c>
      <c r="C355" s="50"/>
      <c r="D355" s="51">
        <f>SUM(D351:D354)</f>
        <v>478231314</v>
      </c>
      <c r="E355" s="52">
        <f>SUM(E351:E354)</f>
        <v>528299999</v>
      </c>
      <c r="F355" s="52">
        <f>SUM(F351:F354)</f>
        <v>334169797</v>
      </c>
      <c r="G355" s="80">
        <f t="shared" si="63"/>
        <v>0.6325379474399734</v>
      </c>
      <c r="H355" s="53">
        <f aca="true" t="shared" si="69" ref="H355:W355">SUM(H351:H354)</f>
        <v>22751582</v>
      </c>
      <c r="I355" s="52">
        <f t="shared" si="69"/>
        <v>32048707</v>
      </c>
      <c r="J355" s="54">
        <f t="shared" si="69"/>
        <v>38529877</v>
      </c>
      <c r="K355" s="54">
        <f t="shared" si="69"/>
        <v>93330166</v>
      </c>
      <c r="L355" s="53">
        <f t="shared" si="69"/>
        <v>37940988</v>
      </c>
      <c r="M355" s="52">
        <f t="shared" si="69"/>
        <v>47952527</v>
      </c>
      <c r="N355" s="54">
        <f t="shared" si="69"/>
        <v>41852903</v>
      </c>
      <c r="O355" s="54">
        <f t="shared" si="69"/>
        <v>127746418</v>
      </c>
      <c r="P355" s="53">
        <f t="shared" si="69"/>
        <v>33272028</v>
      </c>
      <c r="Q355" s="52">
        <f t="shared" si="69"/>
        <v>39379213</v>
      </c>
      <c r="R355" s="54">
        <f t="shared" si="69"/>
        <v>40441972</v>
      </c>
      <c r="S355" s="54">
        <f t="shared" si="69"/>
        <v>113093213</v>
      </c>
      <c r="T355" s="53">
        <f t="shared" si="69"/>
        <v>0</v>
      </c>
      <c r="U355" s="52">
        <f t="shared" si="69"/>
        <v>0</v>
      </c>
      <c r="V355" s="54">
        <f t="shared" si="69"/>
        <v>0</v>
      </c>
      <c r="W355" s="54">
        <f t="shared" si="69"/>
        <v>0</v>
      </c>
    </row>
    <row r="356" spans="1:23" ht="12.75">
      <c r="A356" s="55"/>
      <c r="B356" s="56" t="s">
        <v>640</v>
      </c>
      <c r="C356" s="57"/>
      <c r="D356" s="58">
        <f>SUM(D320,D322:D327,D329:D334,D336:D340,D342:D349,D351:D354)</f>
        <v>47070715311</v>
      </c>
      <c r="E356" s="59">
        <f>SUM(E320,E322:E327,E329:E334,E336:E340,E342:E349,E351:E354)</f>
        <v>48209495645</v>
      </c>
      <c r="F356" s="59">
        <f>SUM(F320,F322:F327,F329:F334,F336:F340,F342:F349,F351:F354)</f>
        <v>30969868272</v>
      </c>
      <c r="G356" s="81">
        <f t="shared" si="63"/>
        <v>0.6424018309598725</v>
      </c>
      <c r="H356" s="60">
        <f aca="true" t="shared" si="70" ref="H356:W356">SUM(H320,H322:H327,H329:H334,H336:H340,H342:H349,H351:H354)</f>
        <v>2080666117</v>
      </c>
      <c r="I356" s="59">
        <f t="shared" si="70"/>
        <v>3619521387</v>
      </c>
      <c r="J356" s="61">
        <f t="shared" si="70"/>
        <v>3990046898</v>
      </c>
      <c r="K356" s="61">
        <f t="shared" si="70"/>
        <v>9690234402</v>
      </c>
      <c r="L356" s="60">
        <f t="shared" si="70"/>
        <v>3435639909</v>
      </c>
      <c r="M356" s="59">
        <f t="shared" si="70"/>
        <v>4063727350</v>
      </c>
      <c r="N356" s="61">
        <f t="shared" si="70"/>
        <v>3696935830</v>
      </c>
      <c r="O356" s="61">
        <f t="shared" si="70"/>
        <v>11196303089</v>
      </c>
      <c r="P356" s="60">
        <f t="shared" si="70"/>
        <v>3118418378</v>
      </c>
      <c r="Q356" s="59">
        <f t="shared" si="70"/>
        <v>3374529442</v>
      </c>
      <c r="R356" s="61">
        <f t="shared" si="70"/>
        <v>3590382961</v>
      </c>
      <c r="S356" s="61">
        <f t="shared" si="70"/>
        <v>10083330781</v>
      </c>
      <c r="T356" s="60">
        <f t="shared" si="70"/>
        <v>0</v>
      </c>
      <c r="U356" s="59">
        <f t="shared" si="70"/>
        <v>0</v>
      </c>
      <c r="V356" s="61">
        <f t="shared" si="70"/>
        <v>0</v>
      </c>
      <c r="W356" s="61">
        <f t="shared" si="70"/>
        <v>0</v>
      </c>
    </row>
    <row r="357" spans="1:23" ht="12.75">
      <c r="A357" s="62"/>
      <c r="B357" s="63" t="s">
        <v>641</v>
      </c>
      <c r="C357" s="64"/>
      <c r="D357" s="65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306639850770</v>
      </c>
      <c r="E357" s="66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309991365502</v>
      </c>
      <c r="F357" s="66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204258374198</v>
      </c>
      <c r="G357" s="82">
        <f t="shared" si="63"/>
        <v>0.6589163342250646</v>
      </c>
      <c r="H357" s="67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18544621681</v>
      </c>
      <c r="I357" s="68">
        <f t="shared" si="71"/>
        <v>23121952022</v>
      </c>
      <c r="J357" s="69">
        <f t="shared" si="71"/>
        <v>24340050209</v>
      </c>
      <c r="K357" s="69">
        <f t="shared" si="71"/>
        <v>66006623912</v>
      </c>
      <c r="L357" s="67">
        <f t="shared" si="71"/>
        <v>24520731279</v>
      </c>
      <c r="M357" s="68">
        <f t="shared" si="71"/>
        <v>24153232553</v>
      </c>
      <c r="N357" s="69">
        <f t="shared" si="71"/>
        <v>23814544892</v>
      </c>
      <c r="O357" s="69">
        <f t="shared" si="71"/>
        <v>72488508724</v>
      </c>
      <c r="P357" s="67">
        <f t="shared" si="71"/>
        <v>20669815516</v>
      </c>
      <c r="Q357" s="68">
        <f t="shared" si="71"/>
        <v>21143148652</v>
      </c>
      <c r="R357" s="69">
        <f t="shared" si="71"/>
        <v>23950277394</v>
      </c>
      <c r="S357" s="69">
        <f t="shared" si="71"/>
        <v>65763241562</v>
      </c>
      <c r="T357" s="67">
        <f t="shared" si="71"/>
        <v>0</v>
      </c>
      <c r="U357" s="68">
        <f t="shared" si="71"/>
        <v>0</v>
      </c>
      <c r="V357" s="69">
        <f t="shared" si="71"/>
        <v>0</v>
      </c>
      <c r="W357" s="69">
        <f t="shared" si="71"/>
        <v>0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lgdbsql</dc:creator>
  <cp:keywords/>
  <dc:description/>
  <cp:lastModifiedBy>Elsabe Rossouw</cp:lastModifiedBy>
  <cp:lastPrinted>2016-05-12T09:30:16Z</cp:lastPrinted>
  <dcterms:created xsi:type="dcterms:W3CDTF">2016-05-05T18:39:25Z</dcterms:created>
  <dcterms:modified xsi:type="dcterms:W3CDTF">2016-05-12T09:30:20Z</dcterms:modified>
  <cp:category/>
  <cp:version/>
  <cp:contentType/>
  <cp:contentStatus/>
</cp:coreProperties>
</file>