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fullCalcOnLoad="1"/>
</workbook>
</file>

<file path=xl/sharedStrings.xml><?xml version="1.0" encoding="utf-8"?>
<sst xmlns="http://schemas.openxmlformats.org/spreadsheetml/2006/main" count="1183" uniqueCount="656">
  <si>
    <t>Third Quarter 2015/16</t>
  </si>
  <si>
    <t>Third Quarter 2014/15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</si>
  <si>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</si>
  <si>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</si>
  <si>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</si>
  <si>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</si>
  <si>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</si>
  <si>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</si>
  <si>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</si>
  <si>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</si>
  <si>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</si>
  <si>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</si>
  <si>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</si>
  <si>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</si>
  <si>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</si>
  <si>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</si>
  <si>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</si>
  <si>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</si>
  <si>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</si>
  <si>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</si>
  <si>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</si>
  <si>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</si>
  <si>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</si>
  <si>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</si>
  <si>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</si>
  <si>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</si>
  <si>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</si>
  <si>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</si>
  <si>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</si>
  <si>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</si>
  <si>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</si>
  <si>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</si>
  <si>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</si>
  <si>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</si>
  <si>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</si>
  <si>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</si>
  <si>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</si>
  <si>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</si>
  <si>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</si>
  <si>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</si>
  <si>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</si>
  <si>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</si>
  <si>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</si>
  <si>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</si>
  <si>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</si>
  <si>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</si>
  <si>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</si>
  <si>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</si>
  <si>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</si>
  <si>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</si>
  <si>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</si>
  <si>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</si>
  <si>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</si>
  <si>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</si>
  <si>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</si>
  <si>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</si>
  <si>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</si>
  <si>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</si>
  <si>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</si>
  <si>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</si>
  <si>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</si>
  <si>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</si>
  <si>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</si>
  <si>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</si>
  <si>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</si>
  <si>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</si>
  <si>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</si>
  <si>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</si>
  <si>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</si>
  <si>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</si>
  <si>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</si>
  <si>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</si>
  <si>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</si>
  <si>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</si>
  <si>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</si>
  <si>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</si>
  <si>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</si>
  <si>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</si>
  <si>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</si>
  <si>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</si>
  <si>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</si>
  <si>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</si>
  <si>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</si>
  <si>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</si>
  <si>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</si>
  <si>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</si>
  <si>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</si>
  <si>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</si>
  <si>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</si>
  <si>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</si>
  <si>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</si>
  <si>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</si>
  <si>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</si>
  <si>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</si>
  <si>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</si>
  <si>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</si>
  <si>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</si>
  <si>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</si>
  <si>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</si>
  <si>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</si>
  <si>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</si>
  <si>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</si>
  <si>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</si>
  <si>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</si>
  <si>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</si>
  <si>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</si>
  <si>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</si>
  <si>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</si>
  <si>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</si>
  <si>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</si>
  <si>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</si>
  <si>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</si>
  <si>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</si>
  <si>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</si>
  <si>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</si>
  <si>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</si>
  <si>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</si>
  <si>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</si>
  <si>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</si>
  <si>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</si>
  <si>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</si>
  <si>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</si>
  <si>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</si>
  <si>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</si>
  <si>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</si>
  <si>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</si>
  <si>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</si>
  <si>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</si>
  <si>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</si>
  <si>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</si>
  <si>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</si>
  <si>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</si>
  <si>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</si>
  <si>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</si>
  <si>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</si>
  <si>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</si>
  <si>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</si>
  <si>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</si>
  <si>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</si>
  <si>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</si>
  <si>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</si>
  <si>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</si>
  <si>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</si>
  <si>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</si>
  <si>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</si>
  <si>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</si>
  <si>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</si>
  <si>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</si>
  <si>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</si>
  <si>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</si>
  <si>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</si>
  <si>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</si>
  <si>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</si>
  <si>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</si>
  <si>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</si>
  <si>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</si>
  <si>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</si>
  <si>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</si>
  <si>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</si>
  <si>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</si>
  <si>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</si>
  <si>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</si>
  <si>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</si>
  <si>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</si>
  <si>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</si>
  <si>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</si>
  <si>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</si>
  <si>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</si>
  <si>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</si>
  <si>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</si>
  <si>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</si>
  <si>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</si>
  <si>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</si>
  <si>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</si>
  <si>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</si>
  <si>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</si>
  <si>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</si>
  <si>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</si>
  <si>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</si>
  <si>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</si>
  <si>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</si>
  <si>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</si>
  <si>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</si>
  <si>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</si>
  <si>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</si>
  <si>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</si>
  <si>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</si>
  <si>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</si>
  <si>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</si>
  <si>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</si>
  <si>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</si>
  <si>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</si>
  <si>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</si>
  <si>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</si>
  <si>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</si>
  <si>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</si>
  <si>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</si>
  <si>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</si>
  <si>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</si>
  <si>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</si>
  <si>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</si>
  <si>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</si>
  <si>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</si>
  <si>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</si>
  <si>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</si>
  <si>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</si>
  <si>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</si>
  <si>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</si>
  <si>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</si>
  <si>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</si>
  <si>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</si>
  <si>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</si>
  <si>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</si>
  <si>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</si>
  <si>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</si>
  <si>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</si>
  <si>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</si>
  <si>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</si>
  <si>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</si>
  <si>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</si>
  <si>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</si>
  <si>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</si>
  <si>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</si>
  <si>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</si>
  <si>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</si>
  <si>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</si>
  <si>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</si>
  <si>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</si>
  <si>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</si>
  <si>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</si>
  <si>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</si>
  <si>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</si>
  <si>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</si>
  <si>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</si>
  <si>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</si>
  <si>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</si>
  <si>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</si>
  <si>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</si>
  <si>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</si>
  <si>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</si>
  <si>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</si>
  <si>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</si>
  <si>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</si>
  <si>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</si>
  <si>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</si>
  <si>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</si>
  <si>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</si>
  <si>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</si>
  <si>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</si>
  <si>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</si>
  <si>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</si>
  <si>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</si>
  <si>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</si>
  <si>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</si>
  <si>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</si>
  <si>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</si>
  <si>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</si>
  <si>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</si>
  <si>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</si>
  <si>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</si>
  <si>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</si>
  <si>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</si>
  <si>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</si>
  <si>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</si>
  <si>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</si>
  <si>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</si>
  <si>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</si>
  <si>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</si>
  <si>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</si>
  <si>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</si>
  <si>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</si>
  <si>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</si>
  <si>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</si>
  <si>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</si>
  <si>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</si>
  <si>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</si>
  <si>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</si>
  <si>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</si>
  <si>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</si>
  <si>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</si>
  <si>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</si>
  <si>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</si>
  <si>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</si>
  <si>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</si>
  <si>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</si>
  <si>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</si>
  <si>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</si>
  <si>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</si>
  <si>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</si>
  <si>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</si>
  <si>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</si>
  <si>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</si>
  <si>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</si>
  <si>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</si>
  <si>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</si>
  <si>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</si>
  <si>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</si>
  <si>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</si>
  <si>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</si>
  <si>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</si>
  <si>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</si>
  <si>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</si>
  <si>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</si>
  <si>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</si>
  <si>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</si>
  <si>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</si>
  <si>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</si>
  <si>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</si>
  <si>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</si>
  <si>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</si>
  <si>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</si>
  <si>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</si>
  <si>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</si>
  <si>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</si>
  <si>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</si>
  <si>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</si>
  <si>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</si>
  <si>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</si>
  <si>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</si>
  <si>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</si>
  <si>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</si>
  <si>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</si>
  <si>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</si>
  <si>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</si>
  <si>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</si>
  <si>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</si>
  <si>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</si>
  <si>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</si>
  <si>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</si>
  <si>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</si>
  <si>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</si>
  <si>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</si>
  <si>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</si>
  <si>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</si>
  <si>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</si>
  <si>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</si>
  <si>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</si>
  <si>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</si>
  <si>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</si>
  <si>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</si>
  <si>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</si>
  <si>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</si>
  <si>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</si>
  <si>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</si>
  <si>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</si>
  <si>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</si>
  <si>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</si>
  <si>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</si>
  <si>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</si>
  <si>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</si>
  <si>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</si>
  <si>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</si>
  <si>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</si>
  <si>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</si>
  <si>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</si>
  <si>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</si>
  <si>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</si>
  <si>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</si>
  <si>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</si>
  <si>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</si>
  <si>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</si>
  <si>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</si>
  <si>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</si>
  <si>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</si>
  <si>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</si>
  <si>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</si>
  <si>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</si>
  <si>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</si>
  <si>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</si>
  <si>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</si>
  <si>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</si>
  <si>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</si>
  <si>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</si>
  <si>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</si>
  <si>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</si>
  <si>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</si>
  <si>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</si>
  <si>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</si>
  <si>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</si>
  <si>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</si>
  <si>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</si>
  <si>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</si>
  <si>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</si>
  <si>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</si>
  <si>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</si>
  <si>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</si>
  <si>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</si>
  <si>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</si>
  <si>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</si>
  <si>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</si>
  <si>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</si>
  <si>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</si>
  <si>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</si>
  <si>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</si>
  <si>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</si>
  <si>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</si>
  <si>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</si>
  <si>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</si>
  <si>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</si>
  <si>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</si>
  <si>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</si>
  <si>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</si>
  <si>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</si>
  <si>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</si>
  <si>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</si>
  <si>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</si>
  <si>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</si>
  <si>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</si>
  <si>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</si>
  <si>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</si>
  <si>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</si>
  <si>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</si>
  <si>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</si>
  <si>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</si>
  <si>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</si>
  <si>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</si>
  <si>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</si>
  <si>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</si>
  <si>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</si>
  <si>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</si>
  <si>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</si>
  <si>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</si>
  <si>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</si>
  <si>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</si>
  <si>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</si>
  <si>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</si>
  <si>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</si>
  <si>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</si>
  <si>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</si>
  <si>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</si>
  <si>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</si>
  <si>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</si>
  <si>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</si>
  <si>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</si>
  <si>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</si>
  <si>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</si>
  <si>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</si>
  <si>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</si>
  <si>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</si>
  <si>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</si>
  <si>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</si>
  <si>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</si>
  <si>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</si>
  <si>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</si>
  <si>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</si>
  <si>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</si>
  <si>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</si>
  <si>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</si>
  <si>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</si>
  <si>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</si>
  <si>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</si>
  <si>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</si>
  <si>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</si>
  <si>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</si>
  <si>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</si>
  <si>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</si>
  <si>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</si>
  <si>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</si>
  <si>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</si>
  <si>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</si>
  <si>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</si>
  <si>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</si>
  <si>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</si>
  <si>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</si>
  <si>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</si>
  <si>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</si>
  <si>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</si>
  <si>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</si>
  <si>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</si>
  <si>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</si>
  <si>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</si>
  <si>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</si>
  <si>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</si>
  <si>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</si>
  <si>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</si>
  <si>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</si>
  <si>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</si>
  <si>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</si>
  <si>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</si>
  <si>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</si>
  <si>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</si>
  <si>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</si>
  <si>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</si>
  <si>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</si>
  <si>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</si>
  <si>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</si>
  <si>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</si>
  <si>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</si>
  <si>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</si>
  <si>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</si>
  <si>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</si>
  <si>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</si>
  <si>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</si>
  <si>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</si>
  <si>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</si>
  <si>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</si>
  <si>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</si>
  <si>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</si>
  <si>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</si>
  <si>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</si>
  <si>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</si>
  <si>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</si>
  <si>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</si>
  <si>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</si>
  <si>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</si>
  <si>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</si>
  <si>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</si>
  <si>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</si>
  <si>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</si>
  <si>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</si>
  <si>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</si>
  <si>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</si>
  <si>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</si>
  <si>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</si>
  <si>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</si>
  <si>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</si>
  <si>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</si>
  <si>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</si>
  <si>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</si>
  <si>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</si>
  <si>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</si>
  <si>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</si>
  <si>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</si>
  <si>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</si>
  <si>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</si>
  <si>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</si>
  <si>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</si>
  <si>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</si>
  <si>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</si>
  <si>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</si>
  <si>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</si>
  <si>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</si>
  <si>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</si>
  <si>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</si>
  <si>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</si>
  <si>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</si>
  <si>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</si>
  <si>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</si>
  <si>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</si>
  <si>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</si>
  <si>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</si>
  <si>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</si>
  <si>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</si>
  <si>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</si>
  <si>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</si>
  <si>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</si>
  <si>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</si>
  <si>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</si>
  <si>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</si>
  <si>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</si>
  <si>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</si>
  <si>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</si>
  <si>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</si>
  <si>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</si>
  <si>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</si>
  <si>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</si>
  <si>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</si>
  <si>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</si>
  <si>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</si>
  <si>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</si>
  <si>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</si>
  <si>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</si>
  <si>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</si>
  <si>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</si>
  <si>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</si>
  <si>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</si>
  <si>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</si>
  <si>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</si>
  <si>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</si>
  <si>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</si>
  <si>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</si>
  <si>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</si>
  <si>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</si>
  <si>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</si>
  <si>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</si>
  <si>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</si>
  <si>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</si>
  <si>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</si>
  <si>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</si>
  <si>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</si>
  <si>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</si>
  <si>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</si>
  <si>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</si>
  <si>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</si>
  <si>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</si>
  <si>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</si>
  <si>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</si>
  <si>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</si>
  <si>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</si>
  <si>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</si>
  <si>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</si>
  <si>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</si>
  <si>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</si>
  <si>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</si>
  <si>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</si>
  <si>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</si>
  <si>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</si>
  <si>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</si>
  <si>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</si>
  <si>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</si>
  <si>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</si>
  <si>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</si>
  <si>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</si>
  <si>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</si>
  <si>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</si>
  <si>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</si>
  <si>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</si>
  <si>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</si>
  <si>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</si>
  <si>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</si>
  <si>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</si>
  <si>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</si>
  <si>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</si>
  <si>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</si>
  <si>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</si>
  <si>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</si>
  <si>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</si>
  <si>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</si>
  <si>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</si>
  <si>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</si>
  <si>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</si>
  <si>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</si>
  <si>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</si>
  <si>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</si>
  <si>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</si>
  <si>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</si>
  <si>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</si>
  <si>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</si>
  <si>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</si>
  <si>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</si>
  <si>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</si>
  <si>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</si>
  <si>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</si>
  <si>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</si>
  <si>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</si>
  <si>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</si>
  <si>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</si>
  <si>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</si>
  <si>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</si>
  <si>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</si>
  <si>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</si>
  <si>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</si>
  <si>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</si>
  <si>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</si>
  <si>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</si>
  <si>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</si>
  <si>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</si>
  <si>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</si>
  <si>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</si>
  <si>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</si>
  <si>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</si>
  <si>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</si>
  <si>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</si>
  <si>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</si>
  <si>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</si>
  <si>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31 MARCH 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</si>
</sst>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77" fontId="7" fillId="0" borderId="30" xfId="0" applyNumberFormat="1" applyFont="1" applyBorder="1" applyAlignment="1" applyProtection="1">
      <alignment/>
      <protection/>
    </xf>
    <xf numFmtId="177" fontId="7" fillId="0" borderId="28" xfId="0" applyNumberFormat="1" applyFont="1" applyBorder="1" applyAlignment="1" applyProtection="1">
      <alignment/>
      <protection/>
    </xf>
    <xf numFmtId="177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8" fontId="8" fillId="0" borderId="14" xfId="0" applyNumberFormat="1" applyFont="1" applyBorder="1" applyAlignment="1" applyProtection="1">
      <alignment horizontal="left" indent="1"/>
      <protection/>
    </xf>
    <xf numFmtId="178" fontId="8" fillId="0" borderId="13" xfId="0" applyNumberFormat="1" applyFont="1" applyBorder="1" applyAlignment="1" applyProtection="1">
      <alignment wrapText="1"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Border="1" applyAlignment="1" applyProtection="1">
      <alignment wrapText="1"/>
      <protection/>
    </xf>
    <xf numFmtId="178" fontId="8" fillId="0" borderId="22" xfId="0" applyNumberFormat="1" applyFont="1" applyBorder="1" applyAlignment="1" applyProtection="1">
      <alignment wrapText="1"/>
      <protection/>
    </xf>
    <xf numFmtId="178" fontId="8" fillId="0" borderId="23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3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7" fillId="0" borderId="17" xfId="0" applyNumberFormat="1" applyFont="1" applyBorder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/>
    </xf>
    <xf numFmtId="178" fontId="5" fillId="0" borderId="30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8" fillId="0" borderId="15" xfId="0" applyNumberFormat="1" applyFont="1" applyBorder="1" applyAlignment="1" applyProtection="1">
      <alignment horizontal="left" indent="1"/>
      <protection/>
    </xf>
    <xf numFmtId="178" fontId="4" fillId="0" borderId="15" xfId="0" applyNumberFormat="1" applyFont="1" applyBorder="1" applyAlignment="1" applyProtection="1">
      <alignment horizontal="left"/>
      <protection/>
    </xf>
    <xf numFmtId="178" fontId="4" fillId="0" borderId="13" xfId="0" applyNumberFormat="1" applyFont="1" applyBorder="1" applyAlignment="1" applyProtection="1">
      <alignment wrapText="1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7" fillId="0" borderId="18" xfId="0" applyNumberFormat="1" applyFont="1" applyBorder="1" applyAlignment="1" applyProtection="1">
      <alignment horizontal="left" indent="2"/>
      <protection/>
    </xf>
    <xf numFmtId="178" fontId="7" fillId="0" borderId="18" xfId="0" applyNumberFormat="1" applyFont="1" applyBorder="1" applyAlignment="1" applyProtection="1">
      <alignment horizontal="center"/>
      <protection/>
    </xf>
    <xf numFmtId="178" fontId="7" fillId="0" borderId="30" xfId="0" applyNumberFormat="1" applyFont="1" applyBorder="1" applyAlignment="1" applyProtection="1">
      <alignment/>
      <protection/>
    </xf>
    <xf numFmtId="178" fontId="7" fillId="0" borderId="28" xfId="0" applyNumberFormat="1" applyFont="1" applyBorder="1" applyAlignment="1" applyProtection="1">
      <alignment/>
      <protection/>
    </xf>
    <xf numFmtId="178" fontId="7" fillId="0" borderId="29" xfId="0" applyNumberFormat="1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/>
      <protection/>
    </xf>
    <xf numFmtId="178" fontId="7" fillId="0" borderId="0" xfId="0" applyNumberFormat="1" applyFon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left" wrapText="1" indent="2"/>
      <protection/>
    </xf>
    <xf numFmtId="178" fontId="7" fillId="0" borderId="0" xfId="0" applyNumberFormat="1" applyFont="1" applyAlignment="1" applyProtection="1">
      <alignment horizontal="left" indent="2"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 horizontal="left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8" fillId="0" borderId="17" xfId="0" applyNumberFormat="1" applyFont="1" applyBorder="1" applyAlignment="1" applyProtection="1">
      <alignment horizontal="left" indent="1"/>
      <protection/>
    </xf>
    <xf numFmtId="178" fontId="8" fillId="0" borderId="16" xfId="0" applyNumberFormat="1" applyFont="1" applyBorder="1" applyAlignment="1" applyProtection="1">
      <alignment wrapText="1"/>
      <protection/>
    </xf>
    <xf numFmtId="178" fontId="7" fillId="0" borderId="30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/>
    </xf>
    <xf numFmtId="178" fontId="8" fillId="0" borderId="29" xfId="0" applyNumberFormat="1" applyFont="1" applyBorder="1" applyAlignment="1" applyProtection="1">
      <alignment wrapText="1"/>
      <protection/>
    </xf>
    <xf numFmtId="178" fontId="8" fillId="0" borderId="30" xfId="0" applyNumberFormat="1" applyFont="1" applyBorder="1" applyAlignment="1" applyProtection="1">
      <alignment wrapText="1"/>
      <protection/>
    </xf>
    <xf numFmtId="178" fontId="8" fillId="0" borderId="28" xfId="0" applyNumberFormat="1" applyFont="1" applyBorder="1" applyAlignment="1" applyProtection="1">
      <alignment wrapText="1"/>
      <protection/>
    </xf>
    <xf numFmtId="178" fontId="7" fillId="0" borderId="29" xfId="0" applyNumberFormat="1" applyFont="1" applyFill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8" customFormat="1" ht="16.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11</v>
      </c>
      <c r="C9" s="57" t="s">
        <v>12</v>
      </c>
      <c r="D9" s="58">
        <v>686941555</v>
      </c>
      <c r="E9" s="59">
        <v>2401907682</v>
      </c>
      <c r="F9" s="59">
        <v>3723552881</v>
      </c>
      <c r="G9" s="59">
        <v>193097000</v>
      </c>
      <c r="H9" s="60">
        <v>7005499118</v>
      </c>
      <c r="I9" s="61">
        <v>720284308</v>
      </c>
      <c r="J9" s="62">
        <v>2323075039</v>
      </c>
      <c r="K9" s="59">
        <v>2886682519</v>
      </c>
      <c r="L9" s="62">
        <v>328546000</v>
      </c>
      <c r="M9" s="60">
        <v>6258587866</v>
      </c>
    </row>
    <row r="10" spans="1:13" s="8" customFormat="1" ht="12.75">
      <c r="A10" s="24"/>
      <c r="B10" s="56" t="s">
        <v>13</v>
      </c>
      <c r="C10" s="57" t="s">
        <v>14</v>
      </c>
      <c r="D10" s="58">
        <v>497073871</v>
      </c>
      <c r="E10" s="59">
        <v>1747231981</v>
      </c>
      <c r="F10" s="59">
        <v>1105786239</v>
      </c>
      <c r="G10" s="59">
        <v>122775000</v>
      </c>
      <c r="H10" s="60">
        <v>3472867091</v>
      </c>
      <c r="I10" s="61">
        <v>421739182</v>
      </c>
      <c r="J10" s="62">
        <v>1560374694</v>
      </c>
      <c r="K10" s="59">
        <v>922231670</v>
      </c>
      <c r="L10" s="62">
        <v>80762000</v>
      </c>
      <c r="M10" s="60">
        <v>2985107546</v>
      </c>
    </row>
    <row r="11" spans="1:13" s="8" customFormat="1" ht="12.75">
      <c r="A11" s="24"/>
      <c r="B11" s="56" t="s">
        <v>15</v>
      </c>
      <c r="C11" s="57" t="s">
        <v>16</v>
      </c>
      <c r="D11" s="58">
        <v>4718988250</v>
      </c>
      <c r="E11" s="59">
        <v>14592990326</v>
      </c>
      <c r="F11" s="59">
        <v>5696019176</v>
      </c>
      <c r="G11" s="59">
        <v>1370195000</v>
      </c>
      <c r="H11" s="60">
        <v>26378192752</v>
      </c>
      <c r="I11" s="61">
        <v>5068783200</v>
      </c>
      <c r="J11" s="62">
        <v>13659444954</v>
      </c>
      <c r="K11" s="59">
        <v>5544273498</v>
      </c>
      <c r="L11" s="62">
        <v>1635856000</v>
      </c>
      <c r="M11" s="60">
        <v>25908357652</v>
      </c>
    </row>
    <row r="12" spans="1:13" s="8" customFormat="1" ht="12.75">
      <c r="A12" s="24"/>
      <c r="B12" s="56" t="s">
        <v>17</v>
      </c>
      <c r="C12" s="57" t="s">
        <v>18</v>
      </c>
      <c r="D12" s="58">
        <v>1848971222</v>
      </c>
      <c r="E12" s="59">
        <v>6129806492</v>
      </c>
      <c r="F12" s="59">
        <v>1549049438</v>
      </c>
      <c r="G12" s="59">
        <v>1412762000</v>
      </c>
      <c r="H12" s="60">
        <v>10940589152</v>
      </c>
      <c r="I12" s="61">
        <v>2562726142</v>
      </c>
      <c r="J12" s="62">
        <v>5499850095</v>
      </c>
      <c r="K12" s="59">
        <v>2878322892</v>
      </c>
      <c r="L12" s="62">
        <v>1085443000</v>
      </c>
      <c r="M12" s="60">
        <v>12026342129</v>
      </c>
    </row>
    <row r="13" spans="1:13" s="8" customFormat="1" ht="12.75">
      <c r="A13" s="24"/>
      <c r="B13" s="56" t="s">
        <v>19</v>
      </c>
      <c r="C13" s="57" t="s">
        <v>20</v>
      </c>
      <c r="D13" s="58">
        <v>254985683</v>
      </c>
      <c r="E13" s="59">
        <v>703930579</v>
      </c>
      <c r="F13" s="59">
        <v>1776002598</v>
      </c>
      <c r="G13" s="59">
        <v>243659000</v>
      </c>
      <c r="H13" s="60">
        <v>2978577860</v>
      </c>
      <c r="I13" s="61">
        <v>256603773</v>
      </c>
      <c r="J13" s="62">
        <v>585119133</v>
      </c>
      <c r="K13" s="59">
        <v>1756534911</v>
      </c>
      <c r="L13" s="62">
        <v>329448000</v>
      </c>
      <c r="M13" s="60">
        <v>2927705817</v>
      </c>
    </row>
    <row r="14" spans="1:13" s="8" customFormat="1" ht="12.75">
      <c r="A14" s="24"/>
      <c r="B14" s="56" t="s">
        <v>21</v>
      </c>
      <c r="C14" s="57" t="s">
        <v>22</v>
      </c>
      <c r="D14" s="58">
        <v>508850176</v>
      </c>
      <c r="E14" s="59">
        <v>1576218498</v>
      </c>
      <c r="F14" s="59">
        <v>1269774433</v>
      </c>
      <c r="G14" s="59">
        <v>355888000</v>
      </c>
      <c r="H14" s="60">
        <v>3710731107</v>
      </c>
      <c r="I14" s="61">
        <v>436788001</v>
      </c>
      <c r="J14" s="62">
        <v>1239484774</v>
      </c>
      <c r="K14" s="59">
        <v>485427983</v>
      </c>
      <c r="L14" s="62">
        <v>291925000</v>
      </c>
      <c r="M14" s="60">
        <v>2453625758</v>
      </c>
    </row>
    <row r="15" spans="1:13" s="8" customFormat="1" ht="12.75">
      <c r="A15" s="24"/>
      <c r="B15" s="56" t="s">
        <v>23</v>
      </c>
      <c r="C15" s="57" t="s">
        <v>24</v>
      </c>
      <c r="D15" s="58">
        <v>361184332</v>
      </c>
      <c r="E15" s="59">
        <v>1605490719</v>
      </c>
      <c r="F15" s="59">
        <v>1099490721</v>
      </c>
      <c r="G15" s="59">
        <v>369167000</v>
      </c>
      <c r="H15" s="60">
        <v>3435332772</v>
      </c>
      <c r="I15" s="61">
        <v>339941078</v>
      </c>
      <c r="J15" s="62">
        <v>1328954605</v>
      </c>
      <c r="K15" s="59">
        <v>841090480</v>
      </c>
      <c r="L15" s="62">
        <v>298599000</v>
      </c>
      <c r="M15" s="60">
        <v>2808585163</v>
      </c>
    </row>
    <row r="16" spans="1:13" s="8" customFormat="1" ht="12.75">
      <c r="A16" s="24"/>
      <c r="B16" s="56" t="s">
        <v>25</v>
      </c>
      <c r="C16" s="57" t="s">
        <v>26</v>
      </c>
      <c r="D16" s="58">
        <v>172474449</v>
      </c>
      <c r="E16" s="59">
        <v>649504242</v>
      </c>
      <c r="F16" s="59">
        <v>372020323</v>
      </c>
      <c r="G16" s="59">
        <v>68572000</v>
      </c>
      <c r="H16" s="60">
        <v>1262571014</v>
      </c>
      <c r="I16" s="61">
        <v>148077937</v>
      </c>
      <c r="J16" s="62">
        <v>705720631</v>
      </c>
      <c r="K16" s="59">
        <v>343060099</v>
      </c>
      <c r="L16" s="62">
        <v>42019000</v>
      </c>
      <c r="M16" s="60">
        <v>1238877667</v>
      </c>
    </row>
    <row r="17" spans="1:13" s="8" customFormat="1" ht="12.75">
      <c r="A17" s="24"/>
      <c r="B17" s="63" t="s">
        <v>27</v>
      </c>
      <c r="C17" s="57" t="s">
        <v>28</v>
      </c>
      <c r="D17" s="58">
        <v>1909976177</v>
      </c>
      <c r="E17" s="59">
        <v>6645477281</v>
      </c>
      <c r="F17" s="59">
        <v>2627130329</v>
      </c>
      <c r="G17" s="59">
        <v>433343000</v>
      </c>
      <c r="H17" s="60">
        <v>11615926787</v>
      </c>
      <c r="I17" s="61">
        <v>1701101510</v>
      </c>
      <c r="J17" s="62">
        <v>5657897063</v>
      </c>
      <c r="K17" s="59">
        <v>2521059907</v>
      </c>
      <c r="L17" s="62">
        <v>1208743000</v>
      </c>
      <c r="M17" s="60">
        <v>11088801480</v>
      </c>
    </row>
    <row r="18" spans="1:13" s="8" customFormat="1" ht="12.75">
      <c r="A18" s="25"/>
      <c r="B18" s="64" t="s">
        <v>653</v>
      </c>
      <c r="C18" s="65"/>
      <c r="D18" s="66">
        <f aca="true" t="shared" si="0" ref="D18:M18">SUM(D9:D17)</f>
        <v>10959445715</v>
      </c>
      <c r="E18" s="67">
        <f t="shared" si="0"/>
        <v>36052557800</v>
      </c>
      <c r="F18" s="67">
        <f t="shared" si="0"/>
        <v>19218826138</v>
      </c>
      <c r="G18" s="67">
        <f t="shared" si="0"/>
        <v>4569458000</v>
      </c>
      <c r="H18" s="68">
        <f t="shared" si="0"/>
        <v>70800287653</v>
      </c>
      <c r="I18" s="69">
        <f t="shared" si="0"/>
        <v>11656045131</v>
      </c>
      <c r="J18" s="70">
        <f t="shared" si="0"/>
        <v>32559920988</v>
      </c>
      <c r="K18" s="67">
        <f t="shared" si="0"/>
        <v>18178683959</v>
      </c>
      <c r="L18" s="70">
        <f t="shared" si="0"/>
        <v>5301341000</v>
      </c>
      <c r="M18" s="68">
        <f t="shared" si="0"/>
        <v>67695991078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482</v>
      </c>
      <c r="C9" s="57" t="s">
        <v>483</v>
      </c>
      <c r="D9" s="58">
        <v>1549070</v>
      </c>
      <c r="E9" s="59">
        <v>4919693</v>
      </c>
      <c r="F9" s="59">
        <v>34204718</v>
      </c>
      <c r="G9" s="59">
        <v>21326000</v>
      </c>
      <c r="H9" s="60">
        <v>61999481</v>
      </c>
      <c r="I9" s="61">
        <v>10064851</v>
      </c>
      <c r="J9" s="62">
        <v>7966537</v>
      </c>
      <c r="K9" s="59">
        <v>18467101</v>
      </c>
      <c r="L9" s="62">
        <v>15591000</v>
      </c>
      <c r="M9" s="60">
        <v>52089489</v>
      </c>
    </row>
    <row r="10" spans="1:13" s="8" customFormat="1" ht="12.75">
      <c r="A10" s="24" t="s">
        <v>88</v>
      </c>
      <c r="B10" s="77" t="s">
        <v>484</v>
      </c>
      <c r="C10" s="57" t="s">
        <v>485</v>
      </c>
      <c r="D10" s="58">
        <v>3152811</v>
      </c>
      <c r="E10" s="59">
        <v>24273648</v>
      </c>
      <c r="F10" s="59">
        <v>28689311</v>
      </c>
      <c r="G10" s="59">
        <v>11618000</v>
      </c>
      <c r="H10" s="60">
        <v>67733770</v>
      </c>
      <c r="I10" s="61">
        <v>2828906</v>
      </c>
      <c r="J10" s="62">
        <v>22178452</v>
      </c>
      <c r="K10" s="59">
        <v>28058242</v>
      </c>
      <c r="L10" s="62">
        <v>5592000</v>
      </c>
      <c r="M10" s="60">
        <v>58657600</v>
      </c>
    </row>
    <row r="11" spans="1:13" s="8" customFormat="1" ht="12.75">
      <c r="A11" s="24" t="s">
        <v>88</v>
      </c>
      <c r="B11" s="77" t="s">
        <v>486</v>
      </c>
      <c r="C11" s="57" t="s">
        <v>487</v>
      </c>
      <c r="D11" s="58">
        <v>36209289</v>
      </c>
      <c r="E11" s="59">
        <v>32560119</v>
      </c>
      <c r="F11" s="59">
        <v>108757</v>
      </c>
      <c r="G11" s="59">
        <v>300000</v>
      </c>
      <c r="H11" s="60">
        <v>69178165</v>
      </c>
      <c r="I11" s="61">
        <v>33338835</v>
      </c>
      <c r="J11" s="62">
        <v>138164602</v>
      </c>
      <c r="K11" s="59">
        <v>7454290</v>
      </c>
      <c r="L11" s="62">
        <v>300000</v>
      </c>
      <c r="M11" s="60">
        <v>179257727</v>
      </c>
    </row>
    <row r="12" spans="1:13" s="8" customFormat="1" ht="12.75">
      <c r="A12" s="24" t="s">
        <v>107</v>
      </c>
      <c r="B12" s="77" t="s">
        <v>488</v>
      </c>
      <c r="C12" s="57" t="s">
        <v>489</v>
      </c>
      <c r="D12" s="58">
        <v>0</v>
      </c>
      <c r="E12" s="59">
        <v>0</v>
      </c>
      <c r="F12" s="59">
        <v>21357271</v>
      </c>
      <c r="G12" s="59">
        <v>300000</v>
      </c>
      <c r="H12" s="60">
        <v>21657271</v>
      </c>
      <c r="I12" s="61">
        <v>0</v>
      </c>
      <c r="J12" s="62">
        <v>0</v>
      </c>
      <c r="K12" s="59">
        <v>19624497</v>
      </c>
      <c r="L12" s="62">
        <v>1800000</v>
      </c>
      <c r="M12" s="60">
        <v>21424497</v>
      </c>
    </row>
    <row r="13" spans="1:13" s="37" customFormat="1" ht="12.75">
      <c r="A13" s="46"/>
      <c r="B13" s="78" t="s">
        <v>490</v>
      </c>
      <c r="C13" s="79"/>
      <c r="D13" s="66">
        <f aca="true" t="shared" si="0" ref="D13:M13">SUM(D9:D12)</f>
        <v>40911170</v>
      </c>
      <c r="E13" s="67">
        <f t="shared" si="0"/>
        <v>61753460</v>
      </c>
      <c r="F13" s="67">
        <f t="shared" si="0"/>
        <v>84360057</v>
      </c>
      <c r="G13" s="67">
        <f t="shared" si="0"/>
        <v>33544000</v>
      </c>
      <c r="H13" s="80">
        <f t="shared" si="0"/>
        <v>220568687</v>
      </c>
      <c r="I13" s="81">
        <f t="shared" si="0"/>
        <v>46232592</v>
      </c>
      <c r="J13" s="82">
        <f t="shared" si="0"/>
        <v>168309591</v>
      </c>
      <c r="K13" s="67">
        <f t="shared" si="0"/>
        <v>73604130</v>
      </c>
      <c r="L13" s="82">
        <f t="shared" si="0"/>
        <v>23283000</v>
      </c>
      <c r="M13" s="80">
        <f t="shared" si="0"/>
        <v>311429313</v>
      </c>
    </row>
    <row r="14" spans="1:13" s="8" customFormat="1" ht="12.75">
      <c r="A14" s="24" t="s">
        <v>88</v>
      </c>
      <c r="B14" s="77" t="s">
        <v>491</v>
      </c>
      <c r="C14" s="57" t="s">
        <v>492</v>
      </c>
      <c r="D14" s="58">
        <v>9860502</v>
      </c>
      <c r="E14" s="59">
        <v>6615368</v>
      </c>
      <c r="F14" s="59">
        <v>9824557</v>
      </c>
      <c r="G14" s="59">
        <v>300000</v>
      </c>
      <c r="H14" s="60">
        <v>26600427</v>
      </c>
      <c r="I14" s="61">
        <v>8579119</v>
      </c>
      <c r="J14" s="62">
        <v>2933496</v>
      </c>
      <c r="K14" s="59">
        <v>13885159</v>
      </c>
      <c r="L14" s="62">
        <v>600000</v>
      </c>
      <c r="M14" s="60">
        <v>25997774</v>
      </c>
    </row>
    <row r="15" spans="1:13" s="8" customFormat="1" ht="12.75">
      <c r="A15" s="24" t="s">
        <v>88</v>
      </c>
      <c r="B15" s="77" t="s">
        <v>493</v>
      </c>
      <c r="C15" s="57" t="s">
        <v>494</v>
      </c>
      <c r="D15" s="58">
        <v>-110117</v>
      </c>
      <c r="E15" s="59">
        <v>30811142</v>
      </c>
      <c r="F15" s="59">
        <v>3306776</v>
      </c>
      <c r="G15" s="59">
        <v>300000</v>
      </c>
      <c r="H15" s="60">
        <v>34307801</v>
      </c>
      <c r="I15" s="61">
        <v>-268297</v>
      </c>
      <c r="J15" s="62">
        <v>25134567</v>
      </c>
      <c r="K15" s="59">
        <v>2297672</v>
      </c>
      <c r="L15" s="62">
        <v>300000</v>
      </c>
      <c r="M15" s="60">
        <v>27463942</v>
      </c>
    </row>
    <row r="16" spans="1:13" s="8" customFormat="1" ht="12.75">
      <c r="A16" s="24" t="s">
        <v>88</v>
      </c>
      <c r="B16" s="77" t="s">
        <v>495</v>
      </c>
      <c r="C16" s="57" t="s">
        <v>496</v>
      </c>
      <c r="D16" s="58">
        <v>0</v>
      </c>
      <c r="E16" s="59">
        <v>3188141</v>
      </c>
      <c r="F16" s="59">
        <v>3458487</v>
      </c>
      <c r="G16" s="59">
        <v>0</v>
      </c>
      <c r="H16" s="60">
        <v>6646628</v>
      </c>
      <c r="I16" s="61">
        <v>0</v>
      </c>
      <c r="J16" s="62">
        <v>2848806</v>
      </c>
      <c r="K16" s="59">
        <v>5602261</v>
      </c>
      <c r="L16" s="62">
        <v>300000</v>
      </c>
      <c r="M16" s="60">
        <v>8751067</v>
      </c>
    </row>
    <row r="17" spans="1:13" s="8" customFormat="1" ht="12.75">
      <c r="A17" s="24" t="s">
        <v>88</v>
      </c>
      <c r="B17" s="77" t="s">
        <v>497</v>
      </c>
      <c r="C17" s="57" t="s">
        <v>498</v>
      </c>
      <c r="D17" s="58">
        <v>-5024</v>
      </c>
      <c r="E17" s="59">
        <v>13984390</v>
      </c>
      <c r="F17" s="59">
        <v>600378</v>
      </c>
      <c r="G17" s="59">
        <v>346000</v>
      </c>
      <c r="H17" s="60">
        <v>14925744</v>
      </c>
      <c r="I17" s="61">
        <v>3420</v>
      </c>
      <c r="J17" s="62">
        <v>10105417</v>
      </c>
      <c r="K17" s="59">
        <v>15343113</v>
      </c>
      <c r="L17" s="62">
        <v>392000</v>
      </c>
      <c r="M17" s="60">
        <v>25843950</v>
      </c>
    </row>
    <row r="18" spans="1:13" s="8" customFormat="1" ht="12.75">
      <c r="A18" s="24" t="s">
        <v>88</v>
      </c>
      <c r="B18" s="77" t="s">
        <v>499</v>
      </c>
      <c r="C18" s="57" t="s">
        <v>500</v>
      </c>
      <c r="D18" s="58">
        <v>35419</v>
      </c>
      <c r="E18" s="59">
        <v>5090373</v>
      </c>
      <c r="F18" s="59">
        <v>4629479</v>
      </c>
      <c r="G18" s="59">
        <v>300000</v>
      </c>
      <c r="H18" s="60">
        <v>10055271</v>
      </c>
      <c r="I18" s="61">
        <v>47128</v>
      </c>
      <c r="J18" s="62">
        <v>5206782</v>
      </c>
      <c r="K18" s="59">
        <v>5654660</v>
      </c>
      <c r="L18" s="62">
        <v>300000</v>
      </c>
      <c r="M18" s="60">
        <v>11208570</v>
      </c>
    </row>
    <row r="19" spans="1:13" s="8" customFormat="1" ht="12.75">
      <c r="A19" s="24" t="s">
        <v>88</v>
      </c>
      <c r="B19" s="77" t="s">
        <v>501</v>
      </c>
      <c r="C19" s="57" t="s">
        <v>502</v>
      </c>
      <c r="D19" s="58">
        <v>0</v>
      </c>
      <c r="E19" s="59">
        <v>3791853</v>
      </c>
      <c r="F19" s="59">
        <v>5200247</v>
      </c>
      <c r="G19" s="59">
        <v>500000</v>
      </c>
      <c r="H19" s="60">
        <v>9492100</v>
      </c>
      <c r="I19" s="61">
        <v>0</v>
      </c>
      <c r="J19" s="62">
        <v>4002067</v>
      </c>
      <c r="K19" s="59">
        <v>6859810</v>
      </c>
      <c r="L19" s="62">
        <v>600000</v>
      </c>
      <c r="M19" s="60">
        <v>11461877</v>
      </c>
    </row>
    <row r="20" spans="1:13" s="8" customFormat="1" ht="12.75">
      <c r="A20" s="24" t="s">
        <v>107</v>
      </c>
      <c r="B20" s="77" t="s">
        <v>503</v>
      </c>
      <c r="C20" s="57" t="s">
        <v>504</v>
      </c>
      <c r="D20" s="58">
        <v>0</v>
      </c>
      <c r="E20" s="59">
        <v>0</v>
      </c>
      <c r="F20" s="59">
        <v>14327241</v>
      </c>
      <c r="G20" s="59">
        <v>300000</v>
      </c>
      <c r="H20" s="60">
        <v>14627241</v>
      </c>
      <c r="I20" s="61">
        <v>0</v>
      </c>
      <c r="J20" s="62">
        <v>0</v>
      </c>
      <c r="K20" s="59">
        <v>12714832</v>
      </c>
      <c r="L20" s="62">
        <v>300000</v>
      </c>
      <c r="M20" s="60">
        <v>13014832</v>
      </c>
    </row>
    <row r="21" spans="1:13" s="37" customFormat="1" ht="12.75">
      <c r="A21" s="46"/>
      <c r="B21" s="78" t="s">
        <v>505</v>
      </c>
      <c r="C21" s="79"/>
      <c r="D21" s="66">
        <f aca="true" t="shared" si="1" ref="D21:M21">SUM(D14:D20)</f>
        <v>9780780</v>
      </c>
      <c r="E21" s="67">
        <f t="shared" si="1"/>
        <v>63481267</v>
      </c>
      <c r="F21" s="67">
        <f t="shared" si="1"/>
        <v>41347165</v>
      </c>
      <c r="G21" s="67">
        <f t="shared" si="1"/>
        <v>2046000</v>
      </c>
      <c r="H21" s="80">
        <f t="shared" si="1"/>
        <v>116655212</v>
      </c>
      <c r="I21" s="81">
        <f t="shared" si="1"/>
        <v>8361370</v>
      </c>
      <c r="J21" s="82">
        <f t="shared" si="1"/>
        <v>50231135</v>
      </c>
      <c r="K21" s="67">
        <f t="shared" si="1"/>
        <v>62357507</v>
      </c>
      <c r="L21" s="82">
        <f t="shared" si="1"/>
        <v>2792000</v>
      </c>
      <c r="M21" s="80">
        <f t="shared" si="1"/>
        <v>123742012</v>
      </c>
    </row>
    <row r="22" spans="1:13" s="8" customFormat="1" ht="12.75">
      <c r="A22" s="24" t="s">
        <v>88</v>
      </c>
      <c r="B22" s="77" t="s">
        <v>506</v>
      </c>
      <c r="C22" s="57" t="s">
        <v>507</v>
      </c>
      <c r="D22" s="58">
        <v>624429</v>
      </c>
      <c r="E22" s="59">
        <v>3625926</v>
      </c>
      <c r="F22" s="59">
        <v>483436</v>
      </c>
      <c r="G22" s="59">
        <v>300000</v>
      </c>
      <c r="H22" s="60">
        <v>5033791</v>
      </c>
      <c r="I22" s="61">
        <v>5649530</v>
      </c>
      <c r="J22" s="62">
        <v>5892519</v>
      </c>
      <c r="K22" s="59">
        <v>9904775</v>
      </c>
      <c r="L22" s="62">
        <v>300000</v>
      </c>
      <c r="M22" s="60">
        <v>21746824</v>
      </c>
    </row>
    <row r="23" spans="1:13" s="8" customFormat="1" ht="12.75">
      <c r="A23" s="24" t="s">
        <v>88</v>
      </c>
      <c r="B23" s="77" t="s">
        <v>508</v>
      </c>
      <c r="C23" s="57" t="s">
        <v>509</v>
      </c>
      <c r="D23" s="58">
        <v>1691666</v>
      </c>
      <c r="E23" s="59">
        <v>2790294</v>
      </c>
      <c r="F23" s="59">
        <v>9176483</v>
      </c>
      <c r="G23" s="59">
        <v>4950000</v>
      </c>
      <c r="H23" s="60">
        <v>18608443</v>
      </c>
      <c r="I23" s="61">
        <v>1764954</v>
      </c>
      <c r="J23" s="62">
        <v>11548814</v>
      </c>
      <c r="K23" s="59">
        <v>12297439</v>
      </c>
      <c r="L23" s="62">
        <v>300000</v>
      </c>
      <c r="M23" s="60">
        <v>25911207</v>
      </c>
    </row>
    <row r="24" spans="1:13" s="8" customFormat="1" ht="12.75">
      <c r="A24" s="24" t="s">
        <v>88</v>
      </c>
      <c r="B24" s="77" t="s">
        <v>510</v>
      </c>
      <c r="C24" s="57" t="s">
        <v>511</v>
      </c>
      <c r="D24" s="58">
        <v>4063271</v>
      </c>
      <c r="E24" s="59">
        <v>27435864</v>
      </c>
      <c r="F24" s="59">
        <v>17613484</v>
      </c>
      <c r="G24" s="59">
        <v>300000</v>
      </c>
      <c r="H24" s="60">
        <v>49412619</v>
      </c>
      <c r="I24" s="61">
        <v>2926893</v>
      </c>
      <c r="J24" s="62">
        <v>22077991</v>
      </c>
      <c r="K24" s="59">
        <v>15983999</v>
      </c>
      <c r="L24" s="62">
        <v>300000</v>
      </c>
      <c r="M24" s="60">
        <v>41288883</v>
      </c>
    </row>
    <row r="25" spans="1:13" s="8" customFormat="1" ht="12.75">
      <c r="A25" s="24" t="s">
        <v>88</v>
      </c>
      <c r="B25" s="77" t="s">
        <v>512</v>
      </c>
      <c r="C25" s="57" t="s">
        <v>513</v>
      </c>
      <c r="D25" s="58">
        <v>53074</v>
      </c>
      <c r="E25" s="59">
        <v>4836172</v>
      </c>
      <c r="F25" s="59">
        <v>5812861</v>
      </c>
      <c r="G25" s="59">
        <v>300000</v>
      </c>
      <c r="H25" s="60">
        <v>11002107</v>
      </c>
      <c r="I25" s="61">
        <v>52858</v>
      </c>
      <c r="J25" s="62">
        <v>4618482</v>
      </c>
      <c r="K25" s="59">
        <v>4354706</v>
      </c>
      <c r="L25" s="62">
        <v>300000</v>
      </c>
      <c r="M25" s="60">
        <v>9326046</v>
      </c>
    </row>
    <row r="26" spans="1:13" s="8" customFormat="1" ht="12.75">
      <c r="A26" s="24" t="s">
        <v>88</v>
      </c>
      <c r="B26" s="77" t="s">
        <v>514</v>
      </c>
      <c r="C26" s="57" t="s">
        <v>515</v>
      </c>
      <c r="D26" s="58">
        <v>362994</v>
      </c>
      <c r="E26" s="59">
        <v>2260321</v>
      </c>
      <c r="F26" s="59">
        <v>-322978</v>
      </c>
      <c r="G26" s="59">
        <v>800000</v>
      </c>
      <c r="H26" s="60">
        <v>3100337</v>
      </c>
      <c r="I26" s="61">
        <v>398854</v>
      </c>
      <c r="J26" s="62">
        <v>2123394</v>
      </c>
      <c r="K26" s="59">
        <v>-189367</v>
      </c>
      <c r="L26" s="62">
        <v>300000</v>
      </c>
      <c r="M26" s="60">
        <v>2632881</v>
      </c>
    </row>
    <row r="27" spans="1:13" s="8" customFormat="1" ht="12.75">
      <c r="A27" s="24" t="s">
        <v>88</v>
      </c>
      <c r="B27" s="77" t="s">
        <v>516</v>
      </c>
      <c r="C27" s="57" t="s">
        <v>517</v>
      </c>
      <c r="D27" s="58">
        <v>21783</v>
      </c>
      <c r="E27" s="59">
        <v>1968313</v>
      </c>
      <c r="F27" s="59">
        <v>16664150</v>
      </c>
      <c r="G27" s="59">
        <v>300000</v>
      </c>
      <c r="H27" s="60">
        <v>18954246</v>
      </c>
      <c r="I27" s="61">
        <v>-67650</v>
      </c>
      <c r="J27" s="62">
        <v>4555185</v>
      </c>
      <c r="K27" s="59">
        <v>1860209</v>
      </c>
      <c r="L27" s="62">
        <v>300000</v>
      </c>
      <c r="M27" s="60">
        <v>6647744</v>
      </c>
    </row>
    <row r="28" spans="1:13" s="8" customFormat="1" ht="12.75">
      <c r="A28" s="24" t="s">
        <v>88</v>
      </c>
      <c r="B28" s="77" t="s">
        <v>518</v>
      </c>
      <c r="C28" s="57" t="s">
        <v>519</v>
      </c>
      <c r="D28" s="58">
        <v>-1</v>
      </c>
      <c r="E28" s="59">
        <v>6898502</v>
      </c>
      <c r="F28" s="59">
        <v>5049054</v>
      </c>
      <c r="G28" s="59">
        <v>1800000</v>
      </c>
      <c r="H28" s="60">
        <v>13747555</v>
      </c>
      <c r="I28" s="61">
        <v>5683</v>
      </c>
      <c r="J28" s="62">
        <v>9376575</v>
      </c>
      <c r="K28" s="59">
        <v>7806429</v>
      </c>
      <c r="L28" s="62">
        <v>300000</v>
      </c>
      <c r="M28" s="60">
        <v>17488687</v>
      </c>
    </row>
    <row r="29" spans="1:13" s="8" customFormat="1" ht="12.75">
      <c r="A29" s="24" t="s">
        <v>88</v>
      </c>
      <c r="B29" s="77" t="s">
        <v>520</v>
      </c>
      <c r="C29" s="57" t="s">
        <v>521</v>
      </c>
      <c r="D29" s="58">
        <v>-8310</v>
      </c>
      <c r="E29" s="59">
        <v>12001511</v>
      </c>
      <c r="F29" s="59">
        <v>9935326</v>
      </c>
      <c r="G29" s="59">
        <v>1550000</v>
      </c>
      <c r="H29" s="60">
        <v>23478527</v>
      </c>
      <c r="I29" s="61">
        <v>-8005</v>
      </c>
      <c r="J29" s="62">
        <v>11746000</v>
      </c>
      <c r="K29" s="59">
        <v>-176927</v>
      </c>
      <c r="L29" s="62">
        <v>300000</v>
      </c>
      <c r="M29" s="60">
        <v>11861068</v>
      </c>
    </row>
    <row r="30" spans="1:13" s="8" customFormat="1" ht="12.75">
      <c r="A30" s="24" t="s">
        <v>107</v>
      </c>
      <c r="B30" s="77" t="s">
        <v>522</v>
      </c>
      <c r="C30" s="57" t="s">
        <v>523</v>
      </c>
      <c r="D30" s="58">
        <v>0</v>
      </c>
      <c r="E30" s="59">
        <v>0</v>
      </c>
      <c r="F30" s="59">
        <v>11753334</v>
      </c>
      <c r="G30" s="59">
        <v>300000</v>
      </c>
      <c r="H30" s="60">
        <v>12053334</v>
      </c>
      <c r="I30" s="61">
        <v>0</v>
      </c>
      <c r="J30" s="62">
        <v>0</v>
      </c>
      <c r="K30" s="59">
        <v>10221043</v>
      </c>
      <c r="L30" s="62">
        <v>300000</v>
      </c>
      <c r="M30" s="60">
        <v>10521043</v>
      </c>
    </row>
    <row r="31" spans="1:13" s="37" customFormat="1" ht="12.75">
      <c r="A31" s="46"/>
      <c r="B31" s="78" t="s">
        <v>524</v>
      </c>
      <c r="C31" s="79"/>
      <c r="D31" s="66">
        <f aca="true" t="shared" si="2" ref="D31:M31">SUM(D22:D30)</f>
        <v>6808906</v>
      </c>
      <c r="E31" s="67">
        <f t="shared" si="2"/>
        <v>61816903</v>
      </c>
      <c r="F31" s="67">
        <f t="shared" si="2"/>
        <v>76165150</v>
      </c>
      <c r="G31" s="67">
        <f t="shared" si="2"/>
        <v>10600000</v>
      </c>
      <c r="H31" s="80">
        <f t="shared" si="2"/>
        <v>155390959</v>
      </c>
      <c r="I31" s="81">
        <f t="shared" si="2"/>
        <v>10723117</v>
      </c>
      <c r="J31" s="82">
        <f t="shared" si="2"/>
        <v>71938960</v>
      </c>
      <c r="K31" s="67">
        <f t="shared" si="2"/>
        <v>62062306</v>
      </c>
      <c r="L31" s="82">
        <f t="shared" si="2"/>
        <v>2700000</v>
      </c>
      <c r="M31" s="80">
        <f t="shared" si="2"/>
        <v>147424383</v>
      </c>
    </row>
    <row r="32" spans="1:13" s="8" customFormat="1" ht="12.75">
      <c r="A32" s="24" t="s">
        <v>88</v>
      </c>
      <c r="B32" s="77" t="s">
        <v>525</v>
      </c>
      <c r="C32" s="57" t="s">
        <v>526</v>
      </c>
      <c r="D32" s="58">
        <v>3671</v>
      </c>
      <c r="E32" s="59">
        <v>756009</v>
      </c>
      <c r="F32" s="59">
        <v>5239268</v>
      </c>
      <c r="G32" s="59">
        <v>300000</v>
      </c>
      <c r="H32" s="60">
        <v>6298948</v>
      </c>
      <c r="I32" s="61">
        <v>10603</v>
      </c>
      <c r="J32" s="62">
        <v>670240</v>
      </c>
      <c r="K32" s="59">
        <v>4912794</v>
      </c>
      <c r="L32" s="62">
        <v>300000</v>
      </c>
      <c r="M32" s="60">
        <v>5893637</v>
      </c>
    </row>
    <row r="33" spans="1:13" s="8" customFormat="1" ht="12.75">
      <c r="A33" s="24" t="s">
        <v>88</v>
      </c>
      <c r="B33" s="77" t="s">
        <v>527</v>
      </c>
      <c r="C33" s="57" t="s">
        <v>528</v>
      </c>
      <c r="D33" s="58">
        <v>150332</v>
      </c>
      <c r="E33" s="59">
        <v>28468479</v>
      </c>
      <c r="F33" s="59">
        <v>18886684</v>
      </c>
      <c r="G33" s="59">
        <v>856000</v>
      </c>
      <c r="H33" s="60">
        <v>48361495</v>
      </c>
      <c r="I33" s="61">
        <v>595906</v>
      </c>
      <c r="J33" s="62">
        <v>32078358</v>
      </c>
      <c r="K33" s="59">
        <v>3547192</v>
      </c>
      <c r="L33" s="62">
        <v>912000</v>
      </c>
      <c r="M33" s="60">
        <v>37133456</v>
      </c>
    </row>
    <row r="34" spans="1:13" s="8" customFormat="1" ht="12.75">
      <c r="A34" s="24" t="s">
        <v>88</v>
      </c>
      <c r="B34" s="77" t="s">
        <v>529</v>
      </c>
      <c r="C34" s="57" t="s">
        <v>530</v>
      </c>
      <c r="D34" s="58">
        <v>16175651</v>
      </c>
      <c r="E34" s="59">
        <v>102870373</v>
      </c>
      <c r="F34" s="59">
        <v>21336614</v>
      </c>
      <c r="G34" s="59">
        <v>3600000</v>
      </c>
      <c r="H34" s="60">
        <v>143982638</v>
      </c>
      <c r="I34" s="61">
        <v>14940145</v>
      </c>
      <c r="J34" s="62">
        <v>94978306</v>
      </c>
      <c r="K34" s="59">
        <v>23398383</v>
      </c>
      <c r="L34" s="62">
        <v>1304000</v>
      </c>
      <c r="M34" s="60">
        <v>134620834</v>
      </c>
    </row>
    <row r="35" spans="1:13" s="8" customFormat="1" ht="12.75">
      <c r="A35" s="24" t="s">
        <v>88</v>
      </c>
      <c r="B35" s="77" t="s">
        <v>531</v>
      </c>
      <c r="C35" s="57" t="s">
        <v>532</v>
      </c>
      <c r="D35" s="58">
        <v>89954</v>
      </c>
      <c r="E35" s="59">
        <v>1556105</v>
      </c>
      <c r="F35" s="59">
        <v>-795298</v>
      </c>
      <c r="G35" s="59">
        <v>1300000</v>
      </c>
      <c r="H35" s="60">
        <v>2150761</v>
      </c>
      <c r="I35" s="61">
        <v>40275</v>
      </c>
      <c r="J35" s="62">
        <v>1658809</v>
      </c>
      <c r="K35" s="59">
        <v>1290884</v>
      </c>
      <c r="L35" s="62">
        <v>300000</v>
      </c>
      <c r="M35" s="60">
        <v>3289968</v>
      </c>
    </row>
    <row r="36" spans="1:13" s="8" customFormat="1" ht="12.75">
      <c r="A36" s="24" t="s">
        <v>88</v>
      </c>
      <c r="B36" s="77" t="s">
        <v>533</v>
      </c>
      <c r="C36" s="57" t="s">
        <v>534</v>
      </c>
      <c r="D36" s="58">
        <v>2011536</v>
      </c>
      <c r="E36" s="59">
        <v>19446771</v>
      </c>
      <c r="F36" s="59">
        <v>17452158</v>
      </c>
      <c r="G36" s="59">
        <v>300000</v>
      </c>
      <c r="H36" s="60">
        <v>39210465</v>
      </c>
      <c r="I36" s="61">
        <v>1281580</v>
      </c>
      <c r="J36" s="62">
        <v>14504549</v>
      </c>
      <c r="K36" s="59">
        <v>643926</v>
      </c>
      <c r="L36" s="62">
        <v>300000</v>
      </c>
      <c r="M36" s="60">
        <v>16730055</v>
      </c>
    </row>
    <row r="37" spans="1:13" s="8" customFormat="1" ht="12.75">
      <c r="A37" s="24" t="s">
        <v>88</v>
      </c>
      <c r="B37" s="77" t="s">
        <v>535</v>
      </c>
      <c r="C37" s="57" t="s">
        <v>536</v>
      </c>
      <c r="D37" s="58">
        <v>0</v>
      </c>
      <c r="E37" s="59">
        <v>3142024</v>
      </c>
      <c r="F37" s="59">
        <v>-259432</v>
      </c>
      <c r="G37" s="59">
        <v>300000</v>
      </c>
      <c r="H37" s="60">
        <v>3182592</v>
      </c>
      <c r="I37" s="61">
        <v>0</v>
      </c>
      <c r="J37" s="62">
        <v>2878197</v>
      </c>
      <c r="K37" s="59">
        <v>-176234</v>
      </c>
      <c r="L37" s="62">
        <v>300000</v>
      </c>
      <c r="M37" s="60">
        <v>3001963</v>
      </c>
    </row>
    <row r="38" spans="1:13" s="8" customFormat="1" ht="12.75">
      <c r="A38" s="24" t="s">
        <v>107</v>
      </c>
      <c r="B38" s="77" t="s">
        <v>537</v>
      </c>
      <c r="C38" s="57" t="s">
        <v>538</v>
      </c>
      <c r="D38" s="58">
        <v>0</v>
      </c>
      <c r="E38" s="59">
        <v>0</v>
      </c>
      <c r="F38" s="59">
        <v>14099993</v>
      </c>
      <c r="G38" s="59">
        <v>300000</v>
      </c>
      <c r="H38" s="60">
        <v>14399993</v>
      </c>
      <c r="I38" s="61">
        <v>0</v>
      </c>
      <c r="J38" s="62">
        <v>0</v>
      </c>
      <c r="K38" s="59">
        <v>12825113</v>
      </c>
      <c r="L38" s="62">
        <v>300000</v>
      </c>
      <c r="M38" s="60">
        <v>13125113</v>
      </c>
    </row>
    <row r="39" spans="1:13" s="37" customFormat="1" ht="12.75">
      <c r="A39" s="46"/>
      <c r="B39" s="78" t="s">
        <v>539</v>
      </c>
      <c r="C39" s="79"/>
      <c r="D39" s="66">
        <f aca="true" t="shared" si="3" ref="D39:M39">SUM(D32:D38)</f>
        <v>18431144</v>
      </c>
      <c r="E39" s="67">
        <f t="shared" si="3"/>
        <v>156239761</v>
      </c>
      <c r="F39" s="67">
        <f t="shared" si="3"/>
        <v>75959987</v>
      </c>
      <c r="G39" s="67">
        <f t="shared" si="3"/>
        <v>6956000</v>
      </c>
      <c r="H39" s="80">
        <f t="shared" si="3"/>
        <v>257586892</v>
      </c>
      <c r="I39" s="81">
        <f t="shared" si="3"/>
        <v>16868509</v>
      </c>
      <c r="J39" s="82">
        <f t="shared" si="3"/>
        <v>146768459</v>
      </c>
      <c r="K39" s="67">
        <f t="shared" si="3"/>
        <v>46442058</v>
      </c>
      <c r="L39" s="82">
        <f t="shared" si="3"/>
        <v>3716000</v>
      </c>
      <c r="M39" s="80">
        <f t="shared" si="3"/>
        <v>213795026</v>
      </c>
    </row>
    <row r="40" spans="1:13" s="8" customFormat="1" ht="12.75">
      <c r="A40" s="24" t="s">
        <v>88</v>
      </c>
      <c r="B40" s="77" t="s">
        <v>69</v>
      </c>
      <c r="C40" s="57" t="s">
        <v>70</v>
      </c>
      <c r="D40" s="58">
        <v>90794509</v>
      </c>
      <c r="E40" s="59">
        <v>261067832</v>
      </c>
      <c r="F40" s="59">
        <v>73833429</v>
      </c>
      <c r="G40" s="59">
        <v>5315000</v>
      </c>
      <c r="H40" s="60">
        <v>431010770</v>
      </c>
      <c r="I40" s="61">
        <v>60173353</v>
      </c>
      <c r="J40" s="62">
        <v>232123300</v>
      </c>
      <c r="K40" s="59">
        <v>93982809</v>
      </c>
      <c r="L40" s="62">
        <v>2599000</v>
      </c>
      <c r="M40" s="60">
        <v>388878462</v>
      </c>
    </row>
    <row r="41" spans="1:13" s="8" customFormat="1" ht="12.75">
      <c r="A41" s="24" t="s">
        <v>88</v>
      </c>
      <c r="B41" s="77" t="s">
        <v>540</v>
      </c>
      <c r="C41" s="57" t="s">
        <v>541</v>
      </c>
      <c r="D41" s="58">
        <v>-523580</v>
      </c>
      <c r="E41" s="59">
        <v>3748768</v>
      </c>
      <c r="F41" s="59">
        <v>-3039463</v>
      </c>
      <c r="G41" s="59">
        <v>1327000</v>
      </c>
      <c r="H41" s="60">
        <v>1512725</v>
      </c>
      <c r="I41" s="61">
        <v>690251</v>
      </c>
      <c r="J41" s="62">
        <v>13120879</v>
      </c>
      <c r="K41" s="59">
        <v>965680</v>
      </c>
      <c r="L41" s="62">
        <v>357000</v>
      </c>
      <c r="M41" s="60">
        <v>15133810</v>
      </c>
    </row>
    <row r="42" spans="1:13" s="8" customFormat="1" ht="12.75">
      <c r="A42" s="24" t="s">
        <v>88</v>
      </c>
      <c r="B42" s="77" t="s">
        <v>542</v>
      </c>
      <c r="C42" s="57" t="s">
        <v>543</v>
      </c>
      <c r="D42" s="58">
        <v>2583745</v>
      </c>
      <c r="E42" s="59">
        <v>9175914</v>
      </c>
      <c r="F42" s="59">
        <v>10156636</v>
      </c>
      <c r="G42" s="59">
        <v>1883000</v>
      </c>
      <c r="H42" s="60">
        <v>23799295</v>
      </c>
      <c r="I42" s="61">
        <v>860996</v>
      </c>
      <c r="J42" s="62">
        <v>5333182</v>
      </c>
      <c r="K42" s="59">
        <v>570404</v>
      </c>
      <c r="L42" s="62">
        <v>405000</v>
      </c>
      <c r="M42" s="60">
        <v>7169582</v>
      </c>
    </row>
    <row r="43" spans="1:13" s="8" customFormat="1" ht="12.75">
      <c r="A43" s="24" t="s">
        <v>88</v>
      </c>
      <c r="B43" s="77" t="s">
        <v>544</v>
      </c>
      <c r="C43" s="57" t="s">
        <v>545</v>
      </c>
      <c r="D43" s="58">
        <v>3687775</v>
      </c>
      <c r="E43" s="59">
        <v>32220337</v>
      </c>
      <c r="F43" s="59">
        <v>18372466</v>
      </c>
      <c r="G43" s="59">
        <v>6601000</v>
      </c>
      <c r="H43" s="60">
        <v>60881578</v>
      </c>
      <c r="I43" s="61">
        <v>4167749</v>
      </c>
      <c r="J43" s="62">
        <v>17895125</v>
      </c>
      <c r="K43" s="59">
        <v>-625311</v>
      </c>
      <c r="L43" s="62">
        <v>5865000</v>
      </c>
      <c r="M43" s="60">
        <v>27302563</v>
      </c>
    </row>
    <row r="44" spans="1:13" s="8" customFormat="1" ht="12.75">
      <c r="A44" s="24" t="s">
        <v>107</v>
      </c>
      <c r="B44" s="77" t="s">
        <v>546</v>
      </c>
      <c r="C44" s="57" t="s">
        <v>547</v>
      </c>
      <c r="D44" s="58">
        <v>0</v>
      </c>
      <c r="E44" s="59">
        <v>0</v>
      </c>
      <c r="F44" s="59">
        <v>-5135104</v>
      </c>
      <c r="G44" s="59">
        <v>300000</v>
      </c>
      <c r="H44" s="60">
        <v>-4835104</v>
      </c>
      <c r="I44" s="61">
        <v>0</v>
      </c>
      <c r="J44" s="62">
        <v>0</v>
      </c>
      <c r="K44" s="59">
        <v>3700516</v>
      </c>
      <c r="L44" s="62">
        <v>302000</v>
      </c>
      <c r="M44" s="60">
        <v>4002516</v>
      </c>
    </row>
    <row r="45" spans="1:13" s="37" customFormat="1" ht="12.75">
      <c r="A45" s="46"/>
      <c r="B45" s="78" t="s">
        <v>548</v>
      </c>
      <c r="C45" s="79"/>
      <c r="D45" s="66">
        <f aca="true" t="shared" si="4" ref="D45:M45">SUM(D40:D44)</f>
        <v>96542449</v>
      </c>
      <c r="E45" s="67">
        <f t="shared" si="4"/>
        <v>306212851</v>
      </c>
      <c r="F45" s="67">
        <f t="shared" si="4"/>
        <v>94187964</v>
      </c>
      <c r="G45" s="67">
        <f t="shared" si="4"/>
        <v>15426000</v>
      </c>
      <c r="H45" s="80">
        <f t="shared" si="4"/>
        <v>512369264</v>
      </c>
      <c r="I45" s="81">
        <f t="shared" si="4"/>
        <v>65892349</v>
      </c>
      <c r="J45" s="82">
        <f t="shared" si="4"/>
        <v>268472486</v>
      </c>
      <c r="K45" s="67">
        <f t="shared" si="4"/>
        <v>98594098</v>
      </c>
      <c r="L45" s="82">
        <f t="shared" si="4"/>
        <v>9528000</v>
      </c>
      <c r="M45" s="80">
        <f t="shared" si="4"/>
        <v>442486933</v>
      </c>
    </row>
    <row r="46" spans="1:13" s="37" customFormat="1" ht="12.75">
      <c r="A46" s="46"/>
      <c r="B46" s="78" t="s">
        <v>549</v>
      </c>
      <c r="C46" s="79"/>
      <c r="D46" s="66">
        <f aca="true" t="shared" si="5" ref="D46:M46">SUM(D9:D12,D14:D20,D22:D30,D32:D38,D40:D44)</f>
        <v>172474449</v>
      </c>
      <c r="E46" s="67">
        <f t="shared" si="5"/>
        <v>649504242</v>
      </c>
      <c r="F46" s="67">
        <f t="shared" si="5"/>
        <v>372020323</v>
      </c>
      <c r="G46" s="67">
        <f t="shared" si="5"/>
        <v>68572000</v>
      </c>
      <c r="H46" s="80">
        <f t="shared" si="5"/>
        <v>1262571014</v>
      </c>
      <c r="I46" s="81">
        <f t="shared" si="5"/>
        <v>148077937</v>
      </c>
      <c r="J46" s="82">
        <f t="shared" si="5"/>
        <v>705720631</v>
      </c>
      <c r="K46" s="67">
        <f t="shared" si="5"/>
        <v>343060099</v>
      </c>
      <c r="L46" s="82">
        <f t="shared" si="5"/>
        <v>42019000</v>
      </c>
      <c r="M46" s="80">
        <f t="shared" si="5"/>
        <v>1238877667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551</v>
      </c>
      <c r="C9" s="57" t="s">
        <v>552</v>
      </c>
      <c r="D9" s="58">
        <v>11209851</v>
      </c>
      <c r="E9" s="59">
        <v>10478972</v>
      </c>
      <c r="F9" s="59">
        <v>73523662</v>
      </c>
      <c r="G9" s="59">
        <v>3549000</v>
      </c>
      <c r="H9" s="60">
        <v>98761485</v>
      </c>
      <c r="I9" s="61">
        <v>2592603</v>
      </c>
      <c r="J9" s="62">
        <v>3350904</v>
      </c>
      <c r="K9" s="59">
        <v>89756105</v>
      </c>
      <c r="L9" s="62">
        <v>3264000</v>
      </c>
      <c r="M9" s="60">
        <v>98963612</v>
      </c>
    </row>
    <row r="10" spans="1:13" s="8" customFormat="1" ht="12.75">
      <c r="A10" s="24" t="s">
        <v>88</v>
      </c>
      <c r="B10" s="77" t="s">
        <v>71</v>
      </c>
      <c r="C10" s="57" t="s">
        <v>72</v>
      </c>
      <c r="D10" s="58">
        <v>71680203</v>
      </c>
      <c r="E10" s="59">
        <v>171315507</v>
      </c>
      <c r="F10" s="59">
        <v>195231538</v>
      </c>
      <c r="G10" s="59">
        <v>16363000</v>
      </c>
      <c r="H10" s="60">
        <v>454590248</v>
      </c>
      <c r="I10" s="61">
        <v>72906583</v>
      </c>
      <c r="J10" s="62">
        <v>141591615</v>
      </c>
      <c r="K10" s="59">
        <v>23677046</v>
      </c>
      <c r="L10" s="62">
        <v>3187000</v>
      </c>
      <c r="M10" s="60">
        <v>241362244</v>
      </c>
    </row>
    <row r="11" spans="1:13" s="8" customFormat="1" ht="12.75">
      <c r="A11" s="24" t="s">
        <v>88</v>
      </c>
      <c r="B11" s="77" t="s">
        <v>73</v>
      </c>
      <c r="C11" s="57" t="s">
        <v>74</v>
      </c>
      <c r="D11" s="58">
        <v>69720427</v>
      </c>
      <c r="E11" s="59">
        <v>540288719</v>
      </c>
      <c r="F11" s="59">
        <v>-196280349</v>
      </c>
      <c r="G11" s="59">
        <v>313347000</v>
      </c>
      <c r="H11" s="60">
        <v>727075797</v>
      </c>
      <c r="I11" s="61">
        <v>65666470</v>
      </c>
      <c r="J11" s="62">
        <v>510454542</v>
      </c>
      <c r="K11" s="59">
        <v>-89659905</v>
      </c>
      <c r="L11" s="62">
        <v>220634000</v>
      </c>
      <c r="M11" s="60">
        <v>707095107</v>
      </c>
    </row>
    <row r="12" spans="1:13" s="8" customFormat="1" ht="12.75">
      <c r="A12" s="24" t="s">
        <v>88</v>
      </c>
      <c r="B12" s="77" t="s">
        <v>553</v>
      </c>
      <c r="C12" s="57" t="s">
        <v>554</v>
      </c>
      <c r="D12" s="58">
        <v>636311</v>
      </c>
      <c r="E12" s="59">
        <v>1604442</v>
      </c>
      <c r="F12" s="59">
        <v>3435627</v>
      </c>
      <c r="G12" s="59">
        <v>2563000</v>
      </c>
      <c r="H12" s="60">
        <v>8239380</v>
      </c>
      <c r="I12" s="61">
        <v>1919850</v>
      </c>
      <c r="J12" s="62">
        <v>9570525</v>
      </c>
      <c r="K12" s="59">
        <v>14980147</v>
      </c>
      <c r="L12" s="62">
        <v>1324000</v>
      </c>
      <c r="M12" s="60">
        <v>27794522</v>
      </c>
    </row>
    <row r="13" spans="1:13" s="8" customFormat="1" ht="12.75">
      <c r="A13" s="24" t="s">
        <v>88</v>
      </c>
      <c r="B13" s="77" t="s">
        <v>555</v>
      </c>
      <c r="C13" s="57" t="s">
        <v>556</v>
      </c>
      <c r="D13" s="58">
        <v>22052075</v>
      </c>
      <c r="E13" s="59">
        <v>27475673</v>
      </c>
      <c r="F13" s="59">
        <v>92118113</v>
      </c>
      <c r="G13" s="59">
        <v>3993000</v>
      </c>
      <c r="H13" s="60">
        <v>145638861</v>
      </c>
      <c r="I13" s="61">
        <v>10183164</v>
      </c>
      <c r="J13" s="62">
        <v>20115273</v>
      </c>
      <c r="K13" s="59">
        <v>78696547</v>
      </c>
      <c r="L13" s="62">
        <v>3428000</v>
      </c>
      <c r="M13" s="60">
        <v>112422984</v>
      </c>
    </row>
    <row r="14" spans="1:13" s="8" customFormat="1" ht="12.75">
      <c r="A14" s="24" t="s">
        <v>107</v>
      </c>
      <c r="B14" s="77" t="s">
        <v>557</v>
      </c>
      <c r="C14" s="57" t="s">
        <v>558</v>
      </c>
      <c r="D14" s="58">
        <v>0</v>
      </c>
      <c r="E14" s="59">
        <v>0</v>
      </c>
      <c r="F14" s="59">
        <v>74618659</v>
      </c>
      <c r="G14" s="59">
        <v>625000</v>
      </c>
      <c r="H14" s="60">
        <v>75243659</v>
      </c>
      <c r="I14" s="61">
        <v>0</v>
      </c>
      <c r="J14" s="62">
        <v>0</v>
      </c>
      <c r="K14" s="59">
        <v>74878687</v>
      </c>
      <c r="L14" s="62">
        <v>1854000</v>
      </c>
      <c r="M14" s="60">
        <v>76732687</v>
      </c>
    </row>
    <row r="15" spans="1:13" s="37" customFormat="1" ht="12.75">
      <c r="A15" s="46"/>
      <c r="B15" s="78" t="s">
        <v>559</v>
      </c>
      <c r="C15" s="79"/>
      <c r="D15" s="66">
        <f aca="true" t="shared" si="0" ref="D15:M15">SUM(D9:D14)</f>
        <v>175298867</v>
      </c>
      <c r="E15" s="67">
        <f t="shared" si="0"/>
        <v>751163313</v>
      </c>
      <c r="F15" s="67">
        <f t="shared" si="0"/>
        <v>242647250</v>
      </c>
      <c r="G15" s="67">
        <f t="shared" si="0"/>
        <v>340440000</v>
      </c>
      <c r="H15" s="80">
        <f t="shared" si="0"/>
        <v>1509549430</v>
      </c>
      <c r="I15" s="81">
        <f t="shared" si="0"/>
        <v>153268670</v>
      </c>
      <c r="J15" s="82">
        <f t="shared" si="0"/>
        <v>685082859</v>
      </c>
      <c r="K15" s="67">
        <f t="shared" si="0"/>
        <v>192328627</v>
      </c>
      <c r="L15" s="82">
        <f t="shared" si="0"/>
        <v>233691000</v>
      </c>
      <c r="M15" s="80">
        <f t="shared" si="0"/>
        <v>1264371156</v>
      </c>
    </row>
    <row r="16" spans="1:13" s="8" customFormat="1" ht="12.75">
      <c r="A16" s="24" t="s">
        <v>88</v>
      </c>
      <c r="B16" s="77" t="s">
        <v>560</v>
      </c>
      <c r="C16" s="57" t="s">
        <v>561</v>
      </c>
      <c r="D16" s="58">
        <v>0</v>
      </c>
      <c r="E16" s="59">
        <v>0</v>
      </c>
      <c r="F16" s="59">
        <v>30988467</v>
      </c>
      <c r="G16" s="59">
        <v>325000</v>
      </c>
      <c r="H16" s="60">
        <v>31313467</v>
      </c>
      <c r="I16" s="61">
        <v>0</v>
      </c>
      <c r="J16" s="62">
        <v>0</v>
      </c>
      <c r="K16" s="59">
        <v>42684805</v>
      </c>
      <c r="L16" s="62">
        <v>527000</v>
      </c>
      <c r="M16" s="60">
        <v>43211805</v>
      </c>
    </row>
    <row r="17" spans="1:13" s="8" customFormat="1" ht="12.75">
      <c r="A17" s="24" t="s">
        <v>88</v>
      </c>
      <c r="B17" s="77" t="s">
        <v>562</v>
      </c>
      <c r="C17" s="57" t="s">
        <v>563</v>
      </c>
      <c r="D17" s="58">
        <v>4247169</v>
      </c>
      <c r="E17" s="59">
        <v>14531429</v>
      </c>
      <c r="F17" s="59">
        <v>34835164</v>
      </c>
      <c r="G17" s="59">
        <v>320000</v>
      </c>
      <c r="H17" s="60">
        <v>53933762</v>
      </c>
      <c r="I17" s="61">
        <v>3053589</v>
      </c>
      <c r="J17" s="62">
        <v>10626758</v>
      </c>
      <c r="K17" s="59">
        <v>7487941</v>
      </c>
      <c r="L17" s="62">
        <v>327000</v>
      </c>
      <c r="M17" s="60">
        <v>21495288</v>
      </c>
    </row>
    <row r="18" spans="1:13" s="8" customFormat="1" ht="12.75">
      <c r="A18" s="24" t="s">
        <v>88</v>
      </c>
      <c r="B18" s="77" t="s">
        <v>564</v>
      </c>
      <c r="C18" s="57" t="s">
        <v>565</v>
      </c>
      <c r="D18" s="58">
        <v>45287791</v>
      </c>
      <c r="E18" s="59">
        <v>39319454</v>
      </c>
      <c r="F18" s="59">
        <v>67229720</v>
      </c>
      <c r="G18" s="59">
        <v>794000</v>
      </c>
      <c r="H18" s="60">
        <v>152630965</v>
      </c>
      <c r="I18" s="61">
        <v>39506279</v>
      </c>
      <c r="J18" s="62">
        <v>31287253</v>
      </c>
      <c r="K18" s="59">
        <v>3829095</v>
      </c>
      <c r="L18" s="62">
        <v>3687000</v>
      </c>
      <c r="M18" s="60">
        <v>78309627</v>
      </c>
    </row>
    <row r="19" spans="1:13" s="8" customFormat="1" ht="12.75">
      <c r="A19" s="24" t="s">
        <v>88</v>
      </c>
      <c r="B19" s="77" t="s">
        <v>566</v>
      </c>
      <c r="C19" s="57" t="s">
        <v>567</v>
      </c>
      <c r="D19" s="58">
        <v>8786715</v>
      </c>
      <c r="E19" s="59">
        <v>47830827</v>
      </c>
      <c r="F19" s="59">
        <v>28834249</v>
      </c>
      <c r="G19" s="59">
        <v>307000</v>
      </c>
      <c r="H19" s="60">
        <v>85758791</v>
      </c>
      <c r="I19" s="61">
        <v>3025474</v>
      </c>
      <c r="J19" s="62">
        <v>37761765</v>
      </c>
      <c r="K19" s="59">
        <v>2215498</v>
      </c>
      <c r="L19" s="62">
        <v>1354000</v>
      </c>
      <c r="M19" s="60">
        <v>44356737</v>
      </c>
    </row>
    <row r="20" spans="1:13" s="8" customFormat="1" ht="12.75">
      <c r="A20" s="24" t="s">
        <v>88</v>
      </c>
      <c r="B20" s="77" t="s">
        <v>568</v>
      </c>
      <c r="C20" s="57" t="s">
        <v>569</v>
      </c>
      <c r="D20" s="58">
        <v>5111922</v>
      </c>
      <c r="E20" s="59">
        <v>16238194</v>
      </c>
      <c r="F20" s="59">
        <v>3646527</v>
      </c>
      <c r="G20" s="59">
        <v>3386000</v>
      </c>
      <c r="H20" s="60">
        <v>28382643</v>
      </c>
      <c r="I20" s="61">
        <v>5105600</v>
      </c>
      <c r="J20" s="62">
        <v>16132581</v>
      </c>
      <c r="K20" s="59">
        <v>66067211</v>
      </c>
      <c r="L20" s="62">
        <v>1739000</v>
      </c>
      <c r="M20" s="60">
        <v>89044392</v>
      </c>
    </row>
    <row r="21" spans="1:13" s="8" customFormat="1" ht="12.75">
      <c r="A21" s="24" t="s">
        <v>107</v>
      </c>
      <c r="B21" s="77" t="s">
        <v>570</v>
      </c>
      <c r="C21" s="57" t="s">
        <v>571</v>
      </c>
      <c r="D21" s="58">
        <v>0</v>
      </c>
      <c r="E21" s="59">
        <v>313684</v>
      </c>
      <c r="F21" s="59">
        <v>166436823</v>
      </c>
      <c r="G21" s="59">
        <v>596000</v>
      </c>
      <c r="H21" s="60">
        <v>167346507</v>
      </c>
      <c r="I21" s="61">
        <v>0</v>
      </c>
      <c r="J21" s="62">
        <v>201133</v>
      </c>
      <c r="K21" s="59">
        <v>96590085</v>
      </c>
      <c r="L21" s="62">
        <v>32864000</v>
      </c>
      <c r="M21" s="60">
        <v>129655218</v>
      </c>
    </row>
    <row r="22" spans="1:13" s="37" customFormat="1" ht="12.75">
      <c r="A22" s="46"/>
      <c r="B22" s="78" t="s">
        <v>572</v>
      </c>
      <c r="C22" s="79"/>
      <c r="D22" s="66">
        <f aca="true" t="shared" si="1" ref="D22:M22">SUM(D16:D21)</f>
        <v>63433597</v>
      </c>
      <c r="E22" s="67">
        <f t="shared" si="1"/>
        <v>118233588</v>
      </c>
      <c r="F22" s="67">
        <f t="shared" si="1"/>
        <v>331970950</v>
      </c>
      <c r="G22" s="67">
        <f t="shared" si="1"/>
        <v>5728000</v>
      </c>
      <c r="H22" s="80">
        <f t="shared" si="1"/>
        <v>519366135</v>
      </c>
      <c r="I22" s="81">
        <f t="shared" si="1"/>
        <v>50690942</v>
      </c>
      <c r="J22" s="82">
        <f t="shared" si="1"/>
        <v>96009490</v>
      </c>
      <c r="K22" s="67">
        <f t="shared" si="1"/>
        <v>218874635</v>
      </c>
      <c r="L22" s="82">
        <f t="shared" si="1"/>
        <v>40498000</v>
      </c>
      <c r="M22" s="80">
        <f t="shared" si="1"/>
        <v>406073067</v>
      </c>
    </row>
    <row r="23" spans="1:13" s="8" customFormat="1" ht="12.75">
      <c r="A23" s="24" t="s">
        <v>88</v>
      </c>
      <c r="B23" s="77" t="s">
        <v>573</v>
      </c>
      <c r="C23" s="57" t="s">
        <v>574</v>
      </c>
      <c r="D23" s="58">
        <v>9092909</v>
      </c>
      <c r="E23" s="59">
        <v>25095078</v>
      </c>
      <c r="F23" s="59">
        <v>8738766</v>
      </c>
      <c r="G23" s="59">
        <v>2901000</v>
      </c>
      <c r="H23" s="60">
        <v>45827753</v>
      </c>
      <c r="I23" s="61">
        <v>9052316</v>
      </c>
      <c r="J23" s="62">
        <v>33906596</v>
      </c>
      <c r="K23" s="59">
        <v>38922985</v>
      </c>
      <c r="L23" s="62">
        <v>2554000</v>
      </c>
      <c r="M23" s="60">
        <v>84435897</v>
      </c>
    </row>
    <row r="24" spans="1:13" s="8" customFormat="1" ht="12.75">
      <c r="A24" s="24" t="s">
        <v>88</v>
      </c>
      <c r="B24" s="77" t="s">
        <v>575</v>
      </c>
      <c r="C24" s="57" t="s">
        <v>576</v>
      </c>
      <c r="D24" s="58">
        <v>1307034</v>
      </c>
      <c r="E24" s="59">
        <v>12916187</v>
      </c>
      <c r="F24" s="59">
        <v>20570758</v>
      </c>
      <c r="G24" s="59">
        <v>350000</v>
      </c>
      <c r="H24" s="60">
        <v>35143979</v>
      </c>
      <c r="I24" s="61">
        <v>2171167</v>
      </c>
      <c r="J24" s="62">
        <v>13809243</v>
      </c>
      <c r="K24" s="59">
        <v>5895899</v>
      </c>
      <c r="L24" s="62">
        <v>416000</v>
      </c>
      <c r="M24" s="60">
        <v>22292309</v>
      </c>
    </row>
    <row r="25" spans="1:13" s="8" customFormat="1" ht="12.75">
      <c r="A25" s="24" t="s">
        <v>88</v>
      </c>
      <c r="B25" s="77" t="s">
        <v>577</v>
      </c>
      <c r="C25" s="57" t="s">
        <v>578</v>
      </c>
      <c r="D25" s="58">
        <v>1130000</v>
      </c>
      <c r="E25" s="59">
        <v>2085234</v>
      </c>
      <c r="F25" s="59">
        <v>72068481</v>
      </c>
      <c r="G25" s="59">
        <v>427000</v>
      </c>
      <c r="H25" s="60">
        <v>75710715</v>
      </c>
      <c r="I25" s="61">
        <v>10702401</v>
      </c>
      <c r="J25" s="62">
        <v>1954867</v>
      </c>
      <c r="K25" s="59">
        <v>30812767</v>
      </c>
      <c r="L25" s="62">
        <v>6850000</v>
      </c>
      <c r="M25" s="60">
        <v>50320035</v>
      </c>
    </row>
    <row r="26" spans="1:13" s="8" customFormat="1" ht="12.75">
      <c r="A26" s="24" t="s">
        <v>88</v>
      </c>
      <c r="B26" s="77" t="s">
        <v>579</v>
      </c>
      <c r="C26" s="57" t="s">
        <v>580</v>
      </c>
      <c r="D26" s="58">
        <v>2534467</v>
      </c>
      <c r="E26" s="59">
        <v>27486905</v>
      </c>
      <c r="F26" s="59">
        <v>17097820</v>
      </c>
      <c r="G26" s="59">
        <v>321000</v>
      </c>
      <c r="H26" s="60">
        <v>47440192</v>
      </c>
      <c r="I26" s="61">
        <v>2515185</v>
      </c>
      <c r="J26" s="62">
        <v>32431584</v>
      </c>
      <c r="K26" s="59">
        <v>7276001</v>
      </c>
      <c r="L26" s="62">
        <v>371000</v>
      </c>
      <c r="M26" s="60">
        <v>42593770</v>
      </c>
    </row>
    <row r="27" spans="1:13" s="8" customFormat="1" ht="12.75">
      <c r="A27" s="24" t="s">
        <v>88</v>
      </c>
      <c r="B27" s="77" t="s">
        <v>581</v>
      </c>
      <c r="C27" s="57" t="s">
        <v>582</v>
      </c>
      <c r="D27" s="58">
        <v>0</v>
      </c>
      <c r="E27" s="59">
        <v>0</v>
      </c>
      <c r="F27" s="59">
        <v>-304000</v>
      </c>
      <c r="G27" s="59">
        <v>304000</v>
      </c>
      <c r="H27" s="60">
        <v>0</v>
      </c>
      <c r="I27" s="61">
        <v>0</v>
      </c>
      <c r="J27" s="62">
        <v>0</v>
      </c>
      <c r="K27" s="59">
        <v>-300000</v>
      </c>
      <c r="L27" s="62">
        <v>300000</v>
      </c>
      <c r="M27" s="60">
        <v>0</v>
      </c>
    </row>
    <row r="28" spans="1:13" s="8" customFormat="1" ht="12.75">
      <c r="A28" s="24" t="s">
        <v>107</v>
      </c>
      <c r="B28" s="77" t="s">
        <v>583</v>
      </c>
      <c r="C28" s="57" t="s">
        <v>584</v>
      </c>
      <c r="D28" s="58">
        <v>0</v>
      </c>
      <c r="E28" s="59">
        <v>0</v>
      </c>
      <c r="F28" s="59">
        <v>103272300</v>
      </c>
      <c r="G28" s="59">
        <v>10614000</v>
      </c>
      <c r="H28" s="60">
        <v>113886300</v>
      </c>
      <c r="I28" s="61">
        <v>0</v>
      </c>
      <c r="J28" s="62">
        <v>0</v>
      </c>
      <c r="K28" s="59">
        <v>161109893</v>
      </c>
      <c r="L28" s="62">
        <v>9590000</v>
      </c>
      <c r="M28" s="60">
        <v>170699893</v>
      </c>
    </row>
    <row r="29" spans="1:13" s="37" customFormat="1" ht="12.75">
      <c r="A29" s="46"/>
      <c r="B29" s="78" t="s">
        <v>585</v>
      </c>
      <c r="C29" s="79"/>
      <c r="D29" s="66">
        <f aca="true" t="shared" si="2" ref="D29:M29">SUM(D23:D28)</f>
        <v>14064410</v>
      </c>
      <c r="E29" s="67">
        <f t="shared" si="2"/>
        <v>67583404</v>
      </c>
      <c r="F29" s="67">
        <f t="shared" si="2"/>
        <v>221444125</v>
      </c>
      <c r="G29" s="67">
        <f t="shared" si="2"/>
        <v>14917000</v>
      </c>
      <c r="H29" s="80">
        <f t="shared" si="2"/>
        <v>318008939</v>
      </c>
      <c r="I29" s="81">
        <f t="shared" si="2"/>
        <v>24441069</v>
      </c>
      <c r="J29" s="82">
        <f t="shared" si="2"/>
        <v>82102290</v>
      </c>
      <c r="K29" s="67">
        <f t="shared" si="2"/>
        <v>243717545</v>
      </c>
      <c r="L29" s="82">
        <f t="shared" si="2"/>
        <v>20081000</v>
      </c>
      <c r="M29" s="80">
        <f t="shared" si="2"/>
        <v>370341904</v>
      </c>
    </row>
    <row r="30" spans="1:13" s="8" customFormat="1" ht="12.75">
      <c r="A30" s="24" t="s">
        <v>88</v>
      </c>
      <c r="B30" s="77" t="s">
        <v>586</v>
      </c>
      <c r="C30" s="57" t="s">
        <v>587</v>
      </c>
      <c r="D30" s="58">
        <v>2888723</v>
      </c>
      <c r="E30" s="59">
        <v>14171219</v>
      </c>
      <c r="F30" s="59">
        <v>459821</v>
      </c>
      <c r="G30" s="59">
        <v>2137000</v>
      </c>
      <c r="H30" s="60">
        <v>19656763</v>
      </c>
      <c r="I30" s="61">
        <v>2474670</v>
      </c>
      <c r="J30" s="62">
        <v>12370467</v>
      </c>
      <c r="K30" s="59">
        <v>3124451</v>
      </c>
      <c r="L30" s="62">
        <v>416000</v>
      </c>
      <c r="M30" s="60">
        <v>18385588</v>
      </c>
    </row>
    <row r="31" spans="1:13" s="8" customFormat="1" ht="12.75">
      <c r="A31" s="24" t="s">
        <v>88</v>
      </c>
      <c r="B31" s="77" t="s">
        <v>75</v>
      </c>
      <c r="C31" s="57" t="s">
        <v>76</v>
      </c>
      <c r="D31" s="58">
        <v>33119018</v>
      </c>
      <c r="E31" s="59">
        <v>149777906</v>
      </c>
      <c r="F31" s="59">
        <v>56598024</v>
      </c>
      <c r="G31" s="59">
        <v>385000</v>
      </c>
      <c r="H31" s="60">
        <v>239879948</v>
      </c>
      <c r="I31" s="61">
        <v>30125657</v>
      </c>
      <c r="J31" s="62">
        <v>164326787</v>
      </c>
      <c r="K31" s="59">
        <v>69197833</v>
      </c>
      <c r="L31" s="62">
        <v>300000</v>
      </c>
      <c r="M31" s="60">
        <v>263950277</v>
      </c>
    </row>
    <row r="32" spans="1:13" s="8" customFormat="1" ht="12.75">
      <c r="A32" s="24" t="s">
        <v>88</v>
      </c>
      <c r="B32" s="77" t="s">
        <v>77</v>
      </c>
      <c r="C32" s="57" t="s">
        <v>78</v>
      </c>
      <c r="D32" s="58">
        <v>69622647</v>
      </c>
      <c r="E32" s="59">
        <v>335210829</v>
      </c>
      <c r="F32" s="59">
        <v>171521212</v>
      </c>
      <c r="G32" s="59">
        <v>4683000</v>
      </c>
      <c r="H32" s="60">
        <v>581037688</v>
      </c>
      <c r="I32" s="61">
        <v>72066023</v>
      </c>
      <c r="J32" s="62">
        <v>260798014</v>
      </c>
      <c r="K32" s="59">
        <v>53165375</v>
      </c>
      <c r="L32" s="62">
        <v>2600000</v>
      </c>
      <c r="M32" s="60">
        <v>388629412</v>
      </c>
    </row>
    <row r="33" spans="1:13" s="8" customFormat="1" ht="12.75">
      <c r="A33" s="24" t="s">
        <v>88</v>
      </c>
      <c r="B33" s="77" t="s">
        <v>588</v>
      </c>
      <c r="C33" s="57" t="s">
        <v>589</v>
      </c>
      <c r="D33" s="58">
        <v>2757070</v>
      </c>
      <c r="E33" s="59">
        <v>169350460</v>
      </c>
      <c r="F33" s="59">
        <v>33091745</v>
      </c>
      <c r="G33" s="59">
        <v>300000</v>
      </c>
      <c r="H33" s="60">
        <v>205499275</v>
      </c>
      <c r="I33" s="61">
        <v>6874047</v>
      </c>
      <c r="J33" s="62">
        <v>28264698</v>
      </c>
      <c r="K33" s="59">
        <v>13361843</v>
      </c>
      <c r="L33" s="62">
        <v>713000</v>
      </c>
      <c r="M33" s="60">
        <v>49213588</v>
      </c>
    </row>
    <row r="34" spans="1:13" s="8" customFormat="1" ht="12.75">
      <c r="A34" s="24" t="s">
        <v>107</v>
      </c>
      <c r="B34" s="77" t="s">
        <v>590</v>
      </c>
      <c r="C34" s="57" t="s">
        <v>591</v>
      </c>
      <c r="D34" s="58">
        <v>0</v>
      </c>
      <c r="E34" s="59">
        <v>0</v>
      </c>
      <c r="F34" s="59">
        <v>41757594</v>
      </c>
      <c r="G34" s="59">
        <v>577000</v>
      </c>
      <c r="H34" s="60">
        <v>42334594</v>
      </c>
      <c r="I34" s="61">
        <v>0</v>
      </c>
      <c r="J34" s="62">
        <v>0</v>
      </c>
      <c r="K34" s="59">
        <v>47320171</v>
      </c>
      <c r="L34" s="62">
        <v>300000</v>
      </c>
      <c r="M34" s="60">
        <v>47620171</v>
      </c>
    </row>
    <row r="35" spans="1:13" s="37" customFormat="1" ht="12.75">
      <c r="A35" s="46"/>
      <c r="B35" s="78" t="s">
        <v>592</v>
      </c>
      <c r="C35" s="79"/>
      <c r="D35" s="66">
        <f aca="true" t="shared" si="3" ref="D35:M35">SUM(D30:D34)</f>
        <v>108387458</v>
      </c>
      <c r="E35" s="67">
        <f t="shared" si="3"/>
        <v>668510414</v>
      </c>
      <c r="F35" s="67">
        <f t="shared" si="3"/>
        <v>303428396</v>
      </c>
      <c r="G35" s="67">
        <f t="shared" si="3"/>
        <v>8082000</v>
      </c>
      <c r="H35" s="80">
        <f t="shared" si="3"/>
        <v>1088408268</v>
      </c>
      <c r="I35" s="81">
        <f t="shared" si="3"/>
        <v>111540397</v>
      </c>
      <c r="J35" s="82">
        <f t="shared" si="3"/>
        <v>465759966</v>
      </c>
      <c r="K35" s="67">
        <f t="shared" si="3"/>
        <v>186169673</v>
      </c>
      <c r="L35" s="82">
        <f t="shared" si="3"/>
        <v>4329000</v>
      </c>
      <c r="M35" s="80">
        <f t="shared" si="3"/>
        <v>767799036</v>
      </c>
    </row>
    <row r="36" spans="1:13" s="37" customFormat="1" ht="12.75">
      <c r="A36" s="46"/>
      <c r="B36" s="78" t="s">
        <v>593</v>
      </c>
      <c r="C36" s="79"/>
      <c r="D36" s="66">
        <f aca="true" t="shared" si="4" ref="D36:M36">SUM(D9:D14,D16:D21,D23:D28,D30:D34)</f>
        <v>361184332</v>
      </c>
      <c r="E36" s="67">
        <f t="shared" si="4"/>
        <v>1605490719</v>
      </c>
      <c r="F36" s="67">
        <f t="shared" si="4"/>
        <v>1099490721</v>
      </c>
      <c r="G36" s="67">
        <f t="shared" si="4"/>
        <v>369167000</v>
      </c>
      <c r="H36" s="80">
        <f t="shared" si="4"/>
        <v>3435332772</v>
      </c>
      <c r="I36" s="81">
        <f t="shared" si="4"/>
        <v>339941078</v>
      </c>
      <c r="J36" s="82">
        <f t="shared" si="4"/>
        <v>1328954605</v>
      </c>
      <c r="K36" s="67">
        <f t="shared" si="4"/>
        <v>841090480</v>
      </c>
      <c r="L36" s="82">
        <f t="shared" si="4"/>
        <v>298599000</v>
      </c>
      <c r="M36" s="80">
        <f t="shared" si="4"/>
        <v>2808585163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86</v>
      </c>
      <c r="B9" s="77" t="s">
        <v>32</v>
      </c>
      <c r="C9" s="57" t="s">
        <v>33</v>
      </c>
      <c r="D9" s="58">
        <v>1684865618</v>
      </c>
      <c r="E9" s="59">
        <v>4645040887</v>
      </c>
      <c r="F9" s="59">
        <v>1729428810</v>
      </c>
      <c r="G9" s="59">
        <v>362492000</v>
      </c>
      <c r="H9" s="60">
        <v>8421827315</v>
      </c>
      <c r="I9" s="61">
        <v>1508357723</v>
      </c>
      <c r="J9" s="62">
        <v>3922912083</v>
      </c>
      <c r="K9" s="59">
        <v>1677031846</v>
      </c>
      <c r="L9" s="62">
        <v>1042956000</v>
      </c>
      <c r="M9" s="62">
        <v>8151257652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1684865618</v>
      </c>
      <c r="E10" s="67">
        <f t="shared" si="0"/>
        <v>4645040887</v>
      </c>
      <c r="F10" s="67">
        <f t="shared" si="0"/>
        <v>1729428810</v>
      </c>
      <c r="G10" s="67">
        <f t="shared" si="0"/>
        <v>362492000</v>
      </c>
      <c r="H10" s="80">
        <f t="shared" si="0"/>
        <v>8421827315</v>
      </c>
      <c r="I10" s="81">
        <f t="shared" si="0"/>
        <v>1508357723</v>
      </c>
      <c r="J10" s="82">
        <f t="shared" si="0"/>
        <v>3922912083</v>
      </c>
      <c r="K10" s="67">
        <f t="shared" si="0"/>
        <v>1677031846</v>
      </c>
      <c r="L10" s="82">
        <f t="shared" si="0"/>
        <v>1042956000</v>
      </c>
      <c r="M10" s="82">
        <f t="shared" si="0"/>
        <v>8151257652</v>
      </c>
    </row>
    <row r="11" spans="1:13" s="8" customFormat="1" ht="12.75">
      <c r="A11" s="24" t="s">
        <v>88</v>
      </c>
      <c r="B11" s="77" t="s">
        <v>595</v>
      </c>
      <c r="C11" s="57" t="s">
        <v>596</v>
      </c>
      <c r="D11" s="58">
        <v>6816670</v>
      </c>
      <c r="E11" s="59">
        <v>37813150</v>
      </c>
      <c r="F11" s="59">
        <v>13374240</v>
      </c>
      <c r="G11" s="59">
        <v>300000</v>
      </c>
      <c r="H11" s="60">
        <v>58304060</v>
      </c>
      <c r="I11" s="61">
        <v>7697010</v>
      </c>
      <c r="J11" s="62">
        <v>38627974</v>
      </c>
      <c r="K11" s="59">
        <v>14499634</v>
      </c>
      <c r="L11" s="62">
        <v>360000</v>
      </c>
      <c r="M11" s="62">
        <v>61184618</v>
      </c>
    </row>
    <row r="12" spans="1:13" s="8" customFormat="1" ht="12.75">
      <c r="A12" s="24" t="s">
        <v>88</v>
      </c>
      <c r="B12" s="77" t="s">
        <v>597</v>
      </c>
      <c r="C12" s="57" t="s">
        <v>598</v>
      </c>
      <c r="D12" s="58">
        <v>8773982</v>
      </c>
      <c r="E12" s="59">
        <v>28399183</v>
      </c>
      <c r="F12" s="59">
        <v>12870930</v>
      </c>
      <c r="G12" s="59">
        <v>1302000</v>
      </c>
      <c r="H12" s="60">
        <v>51346095</v>
      </c>
      <c r="I12" s="61">
        <v>6875581</v>
      </c>
      <c r="J12" s="62">
        <v>22159074</v>
      </c>
      <c r="K12" s="59">
        <v>25130950</v>
      </c>
      <c r="L12" s="62">
        <v>398000</v>
      </c>
      <c r="M12" s="62">
        <v>54563605</v>
      </c>
    </row>
    <row r="13" spans="1:13" s="8" customFormat="1" ht="12.75">
      <c r="A13" s="24" t="s">
        <v>88</v>
      </c>
      <c r="B13" s="77" t="s">
        <v>599</v>
      </c>
      <c r="C13" s="57" t="s">
        <v>600</v>
      </c>
      <c r="D13" s="58">
        <v>17859530</v>
      </c>
      <c r="E13" s="59">
        <v>64867239</v>
      </c>
      <c r="F13" s="59">
        <v>15984805</v>
      </c>
      <c r="G13" s="59">
        <v>321000</v>
      </c>
      <c r="H13" s="60">
        <v>99032574</v>
      </c>
      <c r="I13" s="61">
        <v>9808874</v>
      </c>
      <c r="J13" s="62">
        <v>35773884</v>
      </c>
      <c r="K13" s="59">
        <v>15148700</v>
      </c>
      <c r="L13" s="62">
        <v>344000</v>
      </c>
      <c r="M13" s="62">
        <v>61075458</v>
      </c>
    </row>
    <row r="14" spans="1:13" s="8" customFormat="1" ht="12.75">
      <c r="A14" s="24" t="s">
        <v>88</v>
      </c>
      <c r="B14" s="77" t="s">
        <v>601</v>
      </c>
      <c r="C14" s="57" t="s">
        <v>602</v>
      </c>
      <c r="D14" s="58">
        <v>36351977</v>
      </c>
      <c r="E14" s="59">
        <v>125930619</v>
      </c>
      <c r="F14" s="59">
        <v>38436900</v>
      </c>
      <c r="G14" s="59">
        <v>600000</v>
      </c>
      <c r="H14" s="60">
        <v>201319496</v>
      </c>
      <c r="I14" s="61">
        <v>28333858</v>
      </c>
      <c r="J14" s="62">
        <v>111444731</v>
      </c>
      <c r="K14" s="59">
        <v>33602574</v>
      </c>
      <c r="L14" s="62">
        <v>326000</v>
      </c>
      <c r="M14" s="62">
        <v>173707163</v>
      </c>
    </row>
    <row r="15" spans="1:13" s="8" customFormat="1" ht="12.75">
      <c r="A15" s="24" t="s">
        <v>88</v>
      </c>
      <c r="B15" s="77" t="s">
        <v>603</v>
      </c>
      <c r="C15" s="57" t="s">
        <v>604</v>
      </c>
      <c r="D15" s="58">
        <v>18446670</v>
      </c>
      <c r="E15" s="59">
        <v>78005686</v>
      </c>
      <c r="F15" s="59">
        <v>16792521</v>
      </c>
      <c r="G15" s="59">
        <v>5355000</v>
      </c>
      <c r="H15" s="60">
        <v>118599877</v>
      </c>
      <c r="I15" s="61">
        <v>16794702</v>
      </c>
      <c r="J15" s="62">
        <v>68877678</v>
      </c>
      <c r="K15" s="59">
        <v>19347706</v>
      </c>
      <c r="L15" s="62">
        <v>7364000</v>
      </c>
      <c r="M15" s="62">
        <v>112384086</v>
      </c>
    </row>
    <row r="16" spans="1:13" s="8" customFormat="1" ht="12.75">
      <c r="A16" s="24" t="s">
        <v>107</v>
      </c>
      <c r="B16" s="77" t="s">
        <v>605</v>
      </c>
      <c r="C16" s="57" t="s">
        <v>606</v>
      </c>
      <c r="D16" s="58">
        <v>0</v>
      </c>
      <c r="E16" s="59">
        <v>33590887</v>
      </c>
      <c r="F16" s="59">
        <v>67611097</v>
      </c>
      <c r="G16" s="59">
        <v>300000</v>
      </c>
      <c r="H16" s="60">
        <v>101501984</v>
      </c>
      <c r="I16" s="61">
        <v>0</v>
      </c>
      <c r="J16" s="62">
        <v>24601683</v>
      </c>
      <c r="K16" s="59">
        <v>51794016</v>
      </c>
      <c r="L16" s="62">
        <v>300000</v>
      </c>
      <c r="M16" s="62">
        <v>76695699</v>
      </c>
    </row>
    <row r="17" spans="1:13" s="37" customFormat="1" ht="12.75">
      <c r="A17" s="46"/>
      <c r="B17" s="78" t="s">
        <v>607</v>
      </c>
      <c r="C17" s="79"/>
      <c r="D17" s="66">
        <f aca="true" t="shared" si="1" ref="D17:M17">SUM(D11:D16)</f>
        <v>88248829</v>
      </c>
      <c r="E17" s="67">
        <f t="shared" si="1"/>
        <v>368606764</v>
      </c>
      <c r="F17" s="67">
        <f t="shared" si="1"/>
        <v>165070493</v>
      </c>
      <c r="G17" s="67">
        <f t="shared" si="1"/>
        <v>8178000</v>
      </c>
      <c r="H17" s="80">
        <f t="shared" si="1"/>
        <v>630104086</v>
      </c>
      <c r="I17" s="81">
        <f t="shared" si="1"/>
        <v>69510025</v>
      </c>
      <c r="J17" s="82">
        <f t="shared" si="1"/>
        <v>301485024</v>
      </c>
      <c r="K17" s="67">
        <f t="shared" si="1"/>
        <v>159523580</v>
      </c>
      <c r="L17" s="82">
        <f t="shared" si="1"/>
        <v>9092000</v>
      </c>
      <c r="M17" s="82">
        <f t="shared" si="1"/>
        <v>539610629</v>
      </c>
    </row>
    <row r="18" spans="1:13" s="8" customFormat="1" ht="12.75">
      <c r="A18" s="24" t="s">
        <v>88</v>
      </c>
      <c r="B18" s="77" t="s">
        <v>608</v>
      </c>
      <c r="C18" s="57" t="s">
        <v>609</v>
      </c>
      <c r="D18" s="58">
        <v>8106498</v>
      </c>
      <c r="E18" s="59">
        <v>71299845</v>
      </c>
      <c r="F18" s="59">
        <v>23244633</v>
      </c>
      <c r="G18" s="59">
        <v>312000</v>
      </c>
      <c r="H18" s="60">
        <v>102962976</v>
      </c>
      <c r="I18" s="61">
        <v>-7318</v>
      </c>
      <c r="J18" s="62">
        <v>64244310</v>
      </c>
      <c r="K18" s="59">
        <v>30420180</v>
      </c>
      <c r="L18" s="62">
        <v>300000</v>
      </c>
      <c r="M18" s="62">
        <v>94957172</v>
      </c>
    </row>
    <row r="19" spans="1:13" s="8" customFormat="1" ht="12.75">
      <c r="A19" s="24" t="s">
        <v>88</v>
      </c>
      <c r="B19" s="77" t="s">
        <v>79</v>
      </c>
      <c r="C19" s="57" t="s">
        <v>80</v>
      </c>
      <c r="D19" s="58">
        <v>-526941</v>
      </c>
      <c r="E19" s="59">
        <v>302552350</v>
      </c>
      <c r="F19" s="59">
        <v>64632404</v>
      </c>
      <c r="G19" s="59">
        <v>1704000</v>
      </c>
      <c r="H19" s="60">
        <v>368361813</v>
      </c>
      <c r="I19" s="61">
        <v>-1623511</v>
      </c>
      <c r="J19" s="62">
        <v>230310450</v>
      </c>
      <c r="K19" s="59">
        <v>58491095</v>
      </c>
      <c r="L19" s="62">
        <v>300000</v>
      </c>
      <c r="M19" s="62">
        <v>287478034</v>
      </c>
    </row>
    <row r="20" spans="1:13" s="8" customFormat="1" ht="12.75">
      <c r="A20" s="24" t="s">
        <v>88</v>
      </c>
      <c r="B20" s="77" t="s">
        <v>81</v>
      </c>
      <c r="C20" s="57" t="s">
        <v>82</v>
      </c>
      <c r="D20" s="58">
        <v>-988304</v>
      </c>
      <c r="E20" s="59">
        <v>166410211</v>
      </c>
      <c r="F20" s="59">
        <v>56390797</v>
      </c>
      <c r="G20" s="59">
        <v>2322000</v>
      </c>
      <c r="H20" s="60">
        <v>224134704</v>
      </c>
      <c r="I20" s="61">
        <v>-1005405</v>
      </c>
      <c r="J20" s="62">
        <v>148480098</v>
      </c>
      <c r="K20" s="59">
        <v>44505207</v>
      </c>
      <c r="L20" s="62">
        <v>463000</v>
      </c>
      <c r="M20" s="62">
        <v>192442900</v>
      </c>
    </row>
    <row r="21" spans="1:13" s="8" customFormat="1" ht="12.75">
      <c r="A21" s="24" t="s">
        <v>88</v>
      </c>
      <c r="B21" s="77" t="s">
        <v>610</v>
      </c>
      <c r="C21" s="57" t="s">
        <v>611</v>
      </c>
      <c r="D21" s="58">
        <v>25917743</v>
      </c>
      <c r="E21" s="59">
        <v>124701321</v>
      </c>
      <c r="F21" s="59">
        <v>42619840</v>
      </c>
      <c r="G21" s="59">
        <v>300000</v>
      </c>
      <c r="H21" s="60">
        <v>193538904</v>
      </c>
      <c r="I21" s="61">
        <v>32112082</v>
      </c>
      <c r="J21" s="62">
        <v>119585945</v>
      </c>
      <c r="K21" s="59">
        <v>67971422</v>
      </c>
      <c r="L21" s="62">
        <v>1072000</v>
      </c>
      <c r="M21" s="62">
        <v>220741449</v>
      </c>
    </row>
    <row r="22" spans="1:13" s="8" customFormat="1" ht="12.75">
      <c r="A22" s="24" t="s">
        <v>88</v>
      </c>
      <c r="B22" s="77" t="s">
        <v>612</v>
      </c>
      <c r="C22" s="57" t="s">
        <v>613</v>
      </c>
      <c r="D22" s="58">
        <v>120012</v>
      </c>
      <c r="E22" s="59">
        <v>115304947</v>
      </c>
      <c r="F22" s="59">
        <v>32019031</v>
      </c>
      <c r="G22" s="59">
        <v>448000</v>
      </c>
      <c r="H22" s="60">
        <v>147891990</v>
      </c>
      <c r="I22" s="61">
        <v>39649</v>
      </c>
      <c r="J22" s="62">
        <v>100565151</v>
      </c>
      <c r="K22" s="59">
        <v>16858660</v>
      </c>
      <c r="L22" s="62">
        <v>8202000</v>
      </c>
      <c r="M22" s="62">
        <v>125665460</v>
      </c>
    </row>
    <row r="23" spans="1:13" s="8" customFormat="1" ht="12.75">
      <c r="A23" s="24" t="s">
        <v>107</v>
      </c>
      <c r="B23" s="77" t="s">
        <v>614</v>
      </c>
      <c r="C23" s="57" t="s">
        <v>615</v>
      </c>
      <c r="D23" s="58">
        <v>0</v>
      </c>
      <c r="E23" s="59">
        <v>2313247</v>
      </c>
      <c r="F23" s="59">
        <v>104461747</v>
      </c>
      <c r="G23" s="59">
        <v>300000</v>
      </c>
      <c r="H23" s="60">
        <v>107074994</v>
      </c>
      <c r="I23" s="61">
        <v>0</v>
      </c>
      <c r="J23" s="62">
        <v>0</v>
      </c>
      <c r="K23" s="59">
        <v>91294049</v>
      </c>
      <c r="L23" s="62">
        <v>300000</v>
      </c>
      <c r="M23" s="62">
        <v>91594049</v>
      </c>
    </row>
    <row r="24" spans="1:13" s="37" customFormat="1" ht="12.75">
      <c r="A24" s="46"/>
      <c r="B24" s="78" t="s">
        <v>616</v>
      </c>
      <c r="C24" s="79"/>
      <c r="D24" s="66">
        <f aca="true" t="shared" si="2" ref="D24:M24">SUM(D18:D23)</f>
        <v>32629008</v>
      </c>
      <c r="E24" s="67">
        <f t="shared" si="2"/>
        <v>782581921</v>
      </c>
      <c r="F24" s="67">
        <f t="shared" si="2"/>
        <v>323368452</v>
      </c>
      <c r="G24" s="67">
        <f t="shared" si="2"/>
        <v>5386000</v>
      </c>
      <c r="H24" s="80">
        <f t="shared" si="2"/>
        <v>1143965381</v>
      </c>
      <c r="I24" s="81">
        <f t="shared" si="2"/>
        <v>29515497</v>
      </c>
      <c r="J24" s="82">
        <f t="shared" si="2"/>
        <v>663185954</v>
      </c>
      <c r="K24" s="67">
        <f t="shared" si="2"/>
        <v>309540613</v>
      </c>
      <c r="L24" s="82">
        <f t="shared" si="2"/>
        <v>10637000</v>
      </c>
      <c r="M24" s="82">
        <f t="shared" si="2"/>
        <v>1012879064</v>
      </c>
    </row>
    <row r="25" spans="1:13" s="8" customFormat="1" ht="12.75">
      <c r="A25" s="24" t="s">
        <v>88</v>
      </c>
      <c r="B25" s="77" t="s">
        <v>617</v>
      </c>
      <c r="C25" s="57" t="s">
        <v>618</v>
      </c>
      <c r="D25" s="58">
        <v>11238067</v>
      </c>
      <c r="E25" s="59">
        <v>43163095</v>
      </c>
      <c r="F25" s="59">
        <v>33592010</v>
      </c>
      <c r="G25" s="59">
        <v>1326000</v>
      </c>
      <c r="H25" s="60">
        <v>89319172</v>
      </c>
      <c r="I25" s="61">
        <v>10117560</v>
      </c>
      <c r="J25" s="62">
        <v>39538878</v>
      </c>
      <c r="K25" s="59">
        <v>44265673</v>
      </c>
      <c r="L25" s="62">
        <v>1717000</v>
      </c>
      <c r="M25" s="62">
        <v>95639111</v>
      </c>
    </row>
    <row r="26" spans="1:13" s="8" customFormat="1" ht="12.75">
      <c r="A26" s="24" t="s">
        <v>88</v>
      </c>
      <c r="B26" s="77" t="s">
        <v>619</v>
      </c>
      <c r="C26" s="57" t="s">
        <v>620</v>
      </c>
      <c r="D26" s="58">
        <v>40609767</v>
      </c>
      <c r="E26" s="59">
        <v>149687213</v>
      </c>
      <c r="F26" s="59">
        <v>53232265</v>
      </c>
      <c r="G26" s="59">
        <v>498000</v>
      </c>
      <c r="H26" s="60">
        <v>244027245</v>
      </c>
      <c r="I26" s="61">
        <v>37834016</v>
      </c>
      <c r="J26" s="62">
        <v>135149954</v>
      </c>
      <c r="K26" s="59">
        <v>29016089</v>
      </c>
      <c r="L26" s="62">
        <v>1803000</v>
      </c>
      <c r="M26" s="62">
        <v>203803059</v>
      </c>
    </row>
    <row r="27" spans="1:13" s="8" customFormat="1" ht="12.75">
      <c r="A27" s="24" t="s">
        <v>88</v>
      </c>
      <c r="B27" s="77" t="s">
        <v>621</v>
      </c>
      <c r="C27" s="57" t="s">
        <v>622</v>
      </c>
      <c r="D27" s="58">
        <v>6751290</v>
      </c>
      <c r="E27" s="59">
        <v>32204426</v>
      </c>
      <c r="F27" s="59">
        <v>17348506</v>
      </c>
      <c r="G27" s="59">
        <v>300000</v>
      </c>
      <c r="H27" s="60">
        <v>56604222</v>
      </c>
      <c r="I27" s="61">
        <v>-321422</v>
      </c>
      <c r="J27" s="62">
        <v>30720662</v>
      </c>
      <c r="K27" s="59">
        <v>33563121</v>
      </c>
      <c r="L27" s="62">
        <v>336000</v>
      </c>
      <c r="M27" s="62">
        <v>64298361</v>
      </c>
    </row>
    <row r="28" spans="1:13" s="8" customFormat="1" ht="12.75">
      <c r="A28" s="24" t="s">
        <v>88</v>
      </c>
      <c r="B28" s="77" t="s">
        <v>623</v>
      </c>
      <c r="C28" s="57" t="s">
        <v>624</v>
      </c>
      <c r="D28" s="58">
        <v>-152257</v>
      </c>
      <c r="E28" s="59">
        <v>22446334</v>
      </c>
      <c r="F28" s="59">
        <v>13281840</v>
      </c>
      <c r="G28" s="59">
        <v>364000</v>
      </c>
      <c r="H28" s="60">
        <v>35939917</v>
      </c>
      <c r="I28" s="61">
        <v>-160804</v>
      </c>
      <c r="J28" s="62">
        <v>20358188</v>
      </c>
      <c r="K28" s="59">
        <v>10524159</v>
      </c>
      <c r="L28" s="62">
        <v>507000</v>
      </c>
      <c r="M28" s="62">
        <v>31228543</v>
      </c>
    </row>
    <row r="29" spans="1:13" s="8" customFormat="1" ht="12.75">
      <c r="A29" s="24" t="s">
        <v>107</v>
      </c>
      <c r="B29" s="77" t="s">
        <v>625</v>
      </c>
      <c r="C29" s="57" t="s">
        <v>626</v>
      </c>
      <c r="D29" s="58">
        <v>0</v>
      </c>
      <c r="E29" s="59">
        <v>482713</v>
      </c>
      <c r="F29" s="59">
        <v>43418271</v>
      </c>
      <c r="G29" s="59">
        <v>300000</v>
      </c>
      <c r="H29" s="60">
        <v>44200984</v>
      </c>
      <c r="I29" s="61">
        <v>0</v>
      </c>
      <c r="J29" s="62">
        <v>144748</v>
      </c>
      <c r="K29" s="59">
        <v>30094616</v>
      </c>
      <c r="L29" s="62">
        <v>397000</v>
      </c>
      <c r="M29" s="62">
        <v>30636364</v>
      </c>
    </row>
    <row r="30" spans="1:13" s="37" customFormat="1" ht="12.75">
      <c r="A30" s="46"/>
      <c r="B30" s="78" t="s">
        <v>627</v>
      </c>
      <c r="C30" s="79"/>
      <c r="D30" s="66">
        <f aca="true" t="shared" si="3" ref="D30:M30">SUM(D25:D29)</f>
        <v>58446867</v>
      </c>
      <c r="E30" s="67">
        <f t="shared" si="3"/>
        <v>247983781</v>
      </c>
      <c r="F30" s="67">
        <f t="shared" si="3"/>
        <v>160872892</v>
      </c>
      <c r="G30" s="67">
        <f t="shared" si="3"/>
        <v>2788000</v>
      </c>
      <c r="H30" s="80">
        <f t="shared" si="3"/>
        <v>470091540</v>
      </c>
      <c r="I30" s="81">
        <f t="shared" si="3"/>
        <v>47469350</v>
      </c>
      <c r="J30" s="82">
        <f t="shared" si="3"/>
        <v>225912430</v>
      </c>
      <c r="K30" s="67">
        <f t="shared" si="3"/>
        <v>147463658</v>
      </c>
      <c r="L30" s="82">
        <f t="shared" si="3"/>
        <v>4760000</v>
      </c>
      <c r="M30" s="82">
        <f t="shared" si="3"/>
        <v>425605438</v>
      </c>
    </row>
    <row r="31" spans="1:13" s="8" customFormat="1" ht="12.75">
      <c r="A31" s="24" t="s">
        <v>88</v>
      </c>
      <c r="B31" s="77" t="s">
        <v>628</v>
      </c>
      <c r="C31" s="57" t="s">
        <v>629</v>
      </c>
      <c r="D31" s="58">
        <v>-17674</v>
      </c>
      <c r="E31" s="59">
        <v>15158143</v>
      </c>
      <c r="F31" s="59">
        <v>2099152</v>
      </c>
      <c r="G31" s="59">
        <v>300000</v>
      </c>
      <c r="H31" s="60">
        <v>17539621</v>
      </c>
      <c r="I31" s="61">
        <v>-12020</v>
      </c>
      <c r="J31" s="62">
        <v>14540652</v>
      </c>
      <c r="K31" s="59">
        <v>-6687577</v>
      </c>
      <c r="L31" s="62">
        <v>8808000</v>
      </c>
      <c r="M31" s="62">
        <v>16649055</v>
      </c>
    </row>
    <row r="32" spans="1:13" s="8" customFormat="1" ht="12.75">
      <c r="A32" s="24" t="s">
        <v>88</v>
      </c>
      <c r="B32" s="77" t="s">
        <v>630</v>
      </c>
      <c r="C32" s="57" t="s">
        <v>631</v>
      </c>
      <c r="D32" s="58">
        <v>-43883</v>
      </c>
      <c r="E32" s="59">
        <v>45047380</v>
      </c>
      <c r="F32" s="59">
        <v>23209606</v>
      </c>
      <c r="G32" s="59">
        <v>1673000</v>
      </c>
      <c r="H32" s="60">
        <v>69886103</v>
      </c>
      <c r="I32" s="61">
        <v>80999</v>
      </c>
      <c r="J32" s="62">
        <v>45440674</v>
      </c>
      <c r="K32" s="59">
        <v>3611071</v>
      </c>
      <c r="L32" s="62">
        <v>24235000</v>
      </c>
      <c r="M32" s="62">
        <v>73367744</v>
      </c>
    </row>
    <row r="33" spans="1:13" s="8" customFormat="1" ht="12.75">
      <c r="A33" s="24" t="s">
        <v>88</v>
      </c>
      <c r="B33" s="77" t="s">
        <v>632</v>
      </c>
      <c r="C33" s="57" t="s">
        <v>633</v>
      </c>
      <c r="D33" s="58">
        <v>-342886</v>
      </c>
      <c r="E33" s="59">
        <v>112772125</v>
      </c>
      <c r="F33" s="59">
        <v>21152602</v>
      </c>
      <c r="G33" s="59">
        <v>449000</v>
      </c>
      <c r="H33" s="60">
        <v>134030841</v>
      </c>
      <c r="I33" s="61">
        <v>516268</v>
      </c>
      <c r="J33" s="62">
        <v>116791863</v>
      </c>
      <c r="K33" s="59">
        <v>35171490</v>
      </c>
      <c r="L33" s="62">
        <v>10362000</v>
      </c>
      <c r="M33" s="62">
        <v>162841621</v>
      </c>
    </row>
    <row r="34" spans="1:13" s="8" customFormat="1" ht="12.75">
      <c r="A34" s="24" t="s">
        <v>88</v>
      </c>
      <c r="B34" s="77" t="s">
        <v>83</v>
      </c>
      <c r="C34" s="57" t="s">
        <v>84</v>
      </c>
      <c r="D34" s="58">
        <v>45609680</v>
      </c>
      <c r="E34" s="59">
        <v>192322480</v>
      </c>
      <c r="F34" s="59">
        <v>-2024914</v>
      </c>
      <c r="G34" s="59">
        <v>42884000</v>
      </c>
      <c r="H34" s="60">
        <v>278791246</v>
      </c>
      <c r="I34" s="61">
        <v>43281421</v>
      </c>
      <c r="J34" s="62">
        <v>171666431</v>
      </c>
      <c r="K34" s="59">
        <v>11768332</v>
      </c>
      <c r="L34" s="62">
        <v>85184000</v>
      </c>
      <c r="M34" s="62">
        <v>311900184</v>
      </c>
    </row>
    <row r="35" spans="1:13" s="8" customFormat="1" ht="12.75">
      <c r="A35" s="24" t="s">
        <v>88</v>
      </c>
      <c r="B35" s="77" t="s">
        <v>634</v>
      </c>
      <c r="C35" s="57" t="s">
        <v>635</v>
      </c>
      <c r="D35" s="58">
        <v>174584</v>
      </c>
      <c r="E35" s="59">
        <v>88002415</v>
      </c>
      <c r="F35" s="59">
        <v>30996215</v>
      </c>
      <c r="G35" s="59">
        <v>2843000</v>
      </c>
      <c r="H35" s="60">
        <v>122016214</v>
      </c>
      <c r="I35" s="61">
        <v>-5866</v>
      </c>
      <c r="J35" s="62">
        <v>59415843</v>
      </c>
      <c r="K35" s="59">
        <v>21199680</v>
      </c>
      <c r="L35" s="62">
        <v>2499000</v>
      </c>
      <c r="M35" s="62">
        <v>83108657</v>
      </c>
    </row>
    <row r="36" spans="1:13" s="8" customFormat="1" ht="12.75">
      <c r="A36" s="24" t="s">
        <v>88</v>
      </c>
      <c r="B36" s="77" t="s">
        <v>636</v>
      </c>
      <c r="C36" s="57" t="s">
        <v>637</v>
      </c>
      <c r="D36" s="58">
        <v>-90106</v>
      </c>
      <c r="E36" s="59">
        <v>46212912</v>
      </c>
      <c r="F36" s="59">
        <v>35453337</v>
      </c>
      <c r="G36" s="59">
        <v>315000</v>
      </c>
      <c r="H36" s="60">
        <v>81891143</v>
      </c>
      <c r="I36" s="61">
        <v>813090</v>
      </c>
      <c r="J36" s="62">
        <v>40796932</v>
      </c>
      <c r="K36" s="59">
        <v>47069765</v>
      </c>
      <c r="L36" s="62">
        <v>412000</v>
      </c>
      <c r="M36" s="62">
        <v>89091787</v>
      </c>
    </row>
    <row r="37" spans="1:13" s="8" customFormat="1" ht="12.75">
      <c r="A37" s="24" t="s">
        <v>88</v>
      </c>
      <c r="B37" s="77" t="s">
        <v>638</v>
      </c>
      <c r="C37" s="57" t="s">
        <v>639</v>
      </c>
      <c r="D37" s="58">
        <v>-37900</v>
      </c>
      <c r="E37" s="59">
        <v>67017692</v>
      </c>
      <c r="F37" s="59">
        <v>37245346</v>
      </c>
      <c r="G37" s="59">
        <v>300000</v>
      </c>
      <c r="H37" s="60">
        <v>104525138</v>
      </c>
      <c r="I37" s="61">
        <v>766460</v>
      </c>
      <c r="J37" s="62">
        <v>63598745</v>
      </c>
      <c r="K37" s="59">
        <v>33217975</v>
      </c>
      <c r="L37" s="62">
        <v>300000</v>
      </c>
      <c r="M37" s="62">
        <v>97883180</v>
      </c>
    </row>
    <row r="38" spans="1:13" s="8" customFormat="1" ht="12.75">
      <c r="A38" s="24" t="s">
        <v>107</v>
      </c>
      <c r="B38" s="77" t="s">
        <v>640</v>
      </c>
      <c r="C38" s="57" t="s">
        <v>641</v>
      </c>
      <c r="D38" s="58">
        <v>0</v>
      </c>
      <c r="E38" s="59">
        <v>0</v>
      </c>
      <c r="F38" s="59">
        <v>45076658</v>
      </c>
      <c r="G38" s="59">
        <v>301000</v>
      </c>
      <c r="H38" s="60">
        <v>45377658</v>
      </c>
      <c r="I38" s="61">
        <v>0</v>
      </c>
      <c r="J38" s="62">
        <v>0</v>
      </c>
      <c r="K38" s="59">
        <v>47995982</v>
      </c>
      <c r="L38" s="62">
        <v>300000</v>
      </c>
      <c r="M38" s="62">
        <v>48295982</v>
      </c>
    </row>
    <row r="39" spans="1:13" s="37" customFormat="1" ht="12.75">
      <c r="A39" s="46"/>
      <c r="B39" s="78" t="s">
        <v>642</v>
      </c>
      <c r="C39" s="79"/>
      <c r="D39" s="66">
        <f aca="true" t="shared" si="4" ref="D39:M39">SUM(D31:D38)</f>
        <v>45251815</v>
      </c>
      <c r="E39" s="67">
        <f t="shared" si="4"/>
        <v>566533147</v>
      </c>
      <c r="F39" s="67">
        <f t="shared" si="4"/>
        <v>193208002</v>
      </c>
      <c r="G39" s="67">
        <f t="shared" si="4"/>
        <v>49065000</v>
      </c>
      <c r="H39" s="80">
        <f t="shared" si="4"/>
        <v>854057964</v>
      </c>
      <c r="I39" s="81">
        <f t="shared" si="4"/>
        <v>45440352</v>
      </c>
      <c r="J39" s="82">
        <f t="shared" si="4"/>
        <v>512251140</v>
      </c>
      <c r="K39" s="67">
        <f t="shared" si="4"/>
        <v>193346718</v>
      </c>
      <c r="L39" s="82">
        <f t="shared" si="4"/>
        <v>132100000</v>
      </c>
      <c r="M39" s="82">
        <f t="shared" si="4"/>
        <v>883138210</v>
      </c>
    </row>
    <row r="40" spans="1:13" s="8" customFormat="1" ht="12.75">
      <c r="A40" s="24" t="s">
        <v>88</v>
      </c>
      <c r="B40" s="77" t="s">
        <v>643</v>
      </c>
      <c r="C40" s="57" t="s">
        <v>644</v>
      </c>
      <c r="D40" s="58">
        <v>92874</v>
      </c>
      <c r="E40" s="59">
        <v>4149088</v>
      </c>
      <c r="F40" s="59">
        <v>6939762</v>
      </c>
      <c r="G40" s="59">
        <v>1300000</v>
      </c>
      <c r="H40" s="60">
        <v>12481724</v>
      </c>
      <c r="I40" s="61">
        <v>80241</v>
      </c>
      <c r="J40" s="62">
        <v>3931261</v>
      </c>
      <c r="K40" s="59">
        <v>719676</v>
      </c>
      <c r="L40" s="62">
        <v>5487000</v>
      </c>
      <c r="M40" s="62">
        <v>10218178</v>
      </c>
    </row>
    <row r="41" spans="1:13" s="8" customFormat="1" ht="12.75">
      <c r="A41" s="24" t="s">
        <v>88</v>
      </c>
      <c r="B41" s="77" t="s">
        <v>645</v>
      </c>
      <c r="C41" s="57" t="s">
        <v>646</v>
      </c>
      <c r="D41" s="58">
        <v>339983</v>
      </c>
      <c r="E41" s="59">
        <v>3243015</v>
      </c>
      <c r="F41" s="59">
        <v>4345889</v>
      </c>
      <c r="G41" s="59">
        <v>300000</v>
      </c>
      <c r="H41" s="60">
        <v>8228887</v>
      </c>
      <c r="I41" s="61">
        <v>450655</v>
      </c>
      <c r="J41" s="62">
        <v>4352599</v>
      </c>
      <c r="K41" s="59">
        <v>-5403562</v>
      </c>
      <c r="L41" s="62">
        <v>300000</v>
      </c>
      <c r="M41" s="62">
        <v>-300308</v>
      </c>
    </row>
    <row r="42" spans="1:13" s="8" customFormat="1" ht="12.75">
      <c r="A42" s="24" t="s">
        <v>88</v>
      </c>
      <c r="B42" s="77" t="s">
        <v>647</v>
      </c>
      <c r="C42" s="57" t="s">
        <v>648</v>
      </c>
      <c r="D42" s="58">
        <v>101183</v>
      </c>
      <c r="E42" s="59">
        <v>27338678</v>
      </c>
      <c r="F42" s="59">
        <v>27080356</v>
      </c>
      <c r="G42" s="59">
        <v>3523000</v>
      </c>
      <c r="H42" s="60">
        <v>58043217</v>
      </c>
      <c r="I42" s="61">
        <v>277667</v>
      </c>
      <c r="J42" s="62">
        <v>23866572</v>
      </c>
      <c r="K42" s="59">
        <v>21270534</v>
      </c>
      <c r="L42" s="62">
        <v>1550000</v>
      </c>
      <c r="M42" s="62">
        <v>46964773</v>
      </c>
    </row>
    <row r="43" spans="1:13" s="8" customFormat="1" ht="12.75">
      <c r="A43" s="24" t="s">
        <v>107</v>
      </c>
      <c r="B43" s="77" t="s">
        <v>649</v>
      </c>
      <c r="C43" s="57" t="s">
        <v>650</v>
      </c>
      <c r="D43" s="58">
        <v>0</v>
      </c>
      <c r="E43" s="59">
        <v>0</v>
      </c>
      <c r="F43" s="59">
        <v>16815673</v>
      </c>
      <c r="G43" s="59">
        <v>311000</v>
      </c>
      <c r="H43" s="60">
        <v>17126673</v>
      </c>
      <c r="I43" s="61">
        <v>0</v>
      </c>
      <c r="J43" s="62">
        <v>0</v>
      </c>
      <c r="K43" s="59">
        <v>17566844</v>
      </c>
      <c r="L43" s="62">
        <v>1861000</v>
      </c>
      <c r="M43" s="62">
        <v>19427844</v>
      </c>
    </row>
    <row r="44" spans="1:13" s="37" customFormat="1" ht="12.75">
      <c r="A44" s="46"/>
      <c r="B44" s="78" t="s">
        <v>651</v>
      </c>
      <c r="C44" s="79"/>
      <c r="D44" s="66">
        <f aca="true" t="shared" si="5" ref="D44:M44">SUM(D40:D43)</f>
        <v>534040</v>
      </c>
      <c r="E44" s="67">
        <f t="shared" si="5"/>
        <v>34730781</v>
      </c>
      <c r="F44" s="67">
        <f t="shared" si="5"/>
        <v>55181680</v>
      </c>
      <c r="G44" s="67">
        <f t="shared" si="5"/>
        <v>5434000</v>
      </c>
      <c r="H44" s="80">
        <f t="shared" si="5"/>
        <v>95880501</v>
      </c>
      <c r="I44" s="81">
        <f t="shared" si="5"/>
        <v>808563</v>
      </c>
      <c r="J44" s="82">
        <f t="shared" si="5"/>
        <v>32150432</v>
      </c>
      <c r="K44" s="67">
        <f t="shared" si="5"/>
        <v>34153492</v>
      </c>
      <c r="L44" s="82">
        <f t="shared" si="5"/>
        <v>9198000</v>
      </c>
      <c r="M44" s="82">
        <f t="shared" si="5"/>
        <v>76310487</v>
      </c>
    </row>
    <row r="45" spans="1:13" s="37" customFormat="1" ht="12.75">
      <c r="A45" s="46"/>
      <c r="B45" s="78" t="s">
        <v>652</v>
      </c>
      <c r="C45" s="79"/>
      <c r="D45" s="66">
        <f aca="true" t="shared" si="6" ref="D45:M45">SUM(D9,D11:D16,D18:D23,D25:D29,D31:D38,D40:D43)</f>
        <v>1909976177</v>
      </c>
      <c r="E45" s="67">
        <f t="shared" si="6"/>
        <v>6645477281</v>
      </c>
      <c r="F45" s="67">
        <f t="shared" si="6"/>
        <v>2627130329</v>
      </c>
      <c r="G45" s="67">
        <f t="shared" si="6"/>
        <v>433343000</v>
      </c>
      <c r="H45" s="80">
        <f t="shared" si="6"/>
        <v>11615926787</v>
      </c>
      <c r="I45" s="81">
        <f t="shared" si="6"/>
        <v>1701101510</v>
      </c>
      <c r="J45" s="82">
        <f t="shared" si="6"/>
        <v>5657897063</v>
      </c>
      <c r="K45" s="67">
        <f t="shared" si="6"/>
        <v>2521059907</v>
      </c>
      <c r="L45" s="82">
        <f t="shared" si="6"/>
        <v>1208743000</v>
      </c>
      <c r="M45" s="82">
        <f t="shared" si="6"/>
        <v>11088801480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8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</row>
    <row r="3" spans="1:13" ht="15.7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25.5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30</v>
      </c>
      <c r="C9" s="57" t="s">
        <v>31</v>
      </c>
      <c r="D9" s="58">
        <v>205539954</v>
      </c>
      <c r="E9" s="59">
        <v>687221042</v>
      </c>
      <c r="F9" s="59">
        <v>482546279</v>
      </c>
      <c r="G9" s="59">
        <v>344000</v>
      </c>
      <c r="H9" s="60">
        <v>1375651275</v>
      </c>
      <c r="I9" s="61">
        <v>206337391</v>
      </c>
      <c r="J9" s="62">
        <v>571071891</v>
      </c>
      <c r="K9" s="59">
        <v>442091344</v>
      </c>
      <c r="L9" s="62">
        <v>4654000</v>
      </c>
      <c r="M9" s="93">
        <v>1224154626</v>
      </c>
    </row>
    <row r="10" spans="1:13" s="8" customFormat="1" ht="12.75">
      <c r="A10" s="24"/>
      <c r="B10" s="56" t="s">
        <v>32</v>
      </c>
      <c r="C10" s="57" t="s">
        <v>33</v>
      </c>
      <c r="D10" s="58">
        <v>1684865618</v>
      </c>
      <c r="E10" s="59">
        <v>4645040887</v>
      </c>
      <c r="F10" s="59">
        <v>1729428810</v>
      </c>
      <c r="G10" s="59">
        <v>362492000</v>
      </c>
      <c r="H10" s="60">
        <v>8421827315</v>
      </c>
      <c r="I10" s="61">
        <v>1508357723</v>
      </c>
      <c r="J10" s="62">
        <v>3922912083</v>
      </c>
      <c r="K10" s="59">
        <v>1677031846</v>
      </c>
      <c r="L10" s="62">
        <v>1042956000</v>
      </c>
      <c r="M10" s="93">
        <v>8151257652</v>
      </c>
    </row>
    <row r="11" spans="1:13" s="8" customFormat="1" ht="12.75">
      <c r="A11" s="24"/>
      <c r="B11" s="56" t="s">
        <v>34</v>
      </c>
      <c r="C11" s="57" t="s">
        <v>35</v>
      </c>
      <c r="D11" s="58">
        <v>977798175</v>
      </c>
      <c r="E11" s="59">
        <v>4378454479</v>
      </c>
      <c r="F11" s="59">
        <v>1871066031</v>
      </c>
      <c r="G11" s="59">
        <v>172408000</v>
      </c>
      <c r="H11" s="60">
        <v>7399726685</v>
      </c>
      <c r="I11" s="61">
        <v>1038837378</v>
      </c>
      <c r="J11" s="62">
        <v>3801977065</v>
      </c>
      <c r="K11" s="59">
        <v>1362565606</v>
      </c>
      <c r="L11" s="62">
        <v>164800000</v>
      </c>
      <c r="M11" s="93">
        <v>6368180049</v>
      </c>
    </row>
    <row r="12" spans="1:13" s="8" customFormat="1" ht="12.75">
      <c r="A12" s="24"/>
      <c r="B12" s="56" t="s">
        <v>36</v>
      </c>
      <c r="C12" s="57" t="s">
        <v>37</v>
      </c>
      <c r="D12" s="58">
        <v>1128006295</v>
      </c>
      <c r="E12" s="59">
        <v>3985665057</v>
      </c>
      <c r="F12" s="59">
        <v>-227844075</v>
      </c>
      <c r="G12" s="59">
        <v>844636000</v>
      </c>
      <c r="H12" s="60">
        <v>5730463277</v>
      </c>
      <c r="I12" s="61">
        <v>1852382382</v>
      </c>
      <c r="J12" s="62">
        <v>3574257050</v>
      </c>
      <c r="K12" s="59">
        <v>1142801790</v>
      </c>
      <c r="L12" s="62">
        <v>720021000</v>
      </c>
      <c r="M12" s="93">
        <v>7289462222</v>
      </c>
    </row>
    <row r="13" spans="1:13" s="8" customFormat="1" ht="12.75">
      <c r="A13" s="24"/>
      <c r="B13" s="56" t="s">
        <v>38</v>
      </c>
      <c r="C13" s="57" t="s">
        <v>39</v>
      </c>
      <c r="D13" s="58">
        <v>1990905127</v>
      </c>
      <c r="E13" s="59">
        <v>5029296168</v>
      </c>
      <c r="F13" s="59">
        <v>2137922202</v>
      </c>
      <c r="G13" s="59">
        <v>633378000</v>
      </c>
      <c r="H13" s="60">
        <v>9791501497</v>
      </c>
      <c r="I13" s="61">
        <v>2403260339</v>
      </c>
      <c r="J13" s="62">
        <v>5011786131</v>
      </c>
      <c r="K13" s="59">
        <v>2197354328</v>
      </c>
      <c r="L13" s="62">
        <v>835375000</v>
      </c>
      <c r="M13" s="93">
        <v>10447775798</v>
      </c>
    </row>
    <row r="14" spans="1:13" s="8" customFormat="1" ht="12.75">
      <c r="A14" s="24"/>
      <c r="B14" s="56" t="s">
        <v>40</v>
      </c>
      <c r="C14" s="57" t="s">
        <v>41</v>
      </c>
      <c r="D14" s="58">
        <v>258330040</v>
      </c>
      <c r="E14" s="59">
        <v>745600226</v>
      </c>
      <c r="F14" s="59">
        <v>256718109</v>
      </c>
      <c r="G14" s="59">
        <v>90493000</v>
      </c>
      <c r="H14" s="60">
        <v>1351141375</v>
      </c>
      <c r="I14" s="61">
        <v>230724241</v>
      </c>
      <c r="J14" s="62">
        <v>673540615</v>
      </c>
      <c r="K14" s="59">
        <v>416807204</v>
      </c>
      <c r="L14" s="62">
        <v>47909000</v>
      </c>
      <c r="M14" s="93">
        <v>1368981060</v>
      </c>
    </row>
    <row r="15" spans="1:13" s="8" customFormat="1" ht="12.75">
      <c r="A15" s="24"/>
      <c r="B15" s="56" t="s">
        <v>42</v>
      </c>
      <c r="C15" s="57" t="s">
        <v>43</v>
      </c>
      <c r="D15" s="58">
        <v>403445594</v>
      </c>
      <c r="E15" s="59">
        <v>1126909538</v>
      </c>
      <c r="F15" s="59">
        <v>845679422</v>
      </c>
      <c r="G15" s="59">
        <v>11128000</v>
      </c>
      <c r="H15" s="60">
        <v>2387162554</v>
      </c>
      <c r="I15" s="61">
        <v>362168006</v>
      </c>
      <c r="J15" s="62">
        <v>1013785408</v>
      </c>
      <c r="K15" s="59">
        <v>499447200</v>
      </c>
      <c r="L15" s="62">
        <v>168201000</v>
      </c>
      <c r="M15" s="93">
        <v>2043601614</v>
      </c>
    </row>
    <row r="16" spans="1:13" s="8" customFormat="1" ht="12.75">
      <c r="A16" s="24"/>
      <c r="B16" s="56" t="s">
        <v>44</v>
      </c>
      <c r="C16" s="57" t="s">
        <v>45</v>
      </c>
      <c r="D16" s="58">
        <v>1298016184</v>
      </c>
      <c r="E16" s="59">
        <v>3442111963</v>
      </c>
      <c r="F16" s="59">
        <v>1048383188</v>
      </c>
      <c r="G16" s="59">
        <v>503124000</v>
      </c>
      <c r="H16" s="60">
        <v>6291635335</v>
      </c>
      <c r="I16" s="61">
        <v>1234021476</v>
      </c>
      <c r="J16" s="62">
        <v>3255118058</v>
      </c>
      <c r="K16" s="59">
        <v>1182874842</v>
      </c>
      <c r="L16" s="62">
        <v>594300000</v>
      </c>
      <c r="M16" s="93">
        <v>6266314376</v>
      </c>
    </row>
    <row r="17" spans="1:13" s="8" customFormat="1" ht="12.75">
      <c r="A17" s="24"/>
      <c r="B17" s="94" t="s">
        <v>87</v>
      </c>
      <c r="C17" s="57"/>
      <c r="D17" s="66">
        <f aca="true" t="shared" si="0" ref="D17:M17">SUM(D9:D16)</f>
        <v>7946906987</v>
      </c>
      <c r="E17" s="67">
        <f t="shared" si="0"/>
        <v>24040299360</v>
      </c>
      <c r="F17" s="67">
        <f t="shared" si="0"/>
        <v>8143899966</v>
      </c>
      <c r="G17" s="67">
        <f t="shared" si="0"/>
        <v>2618003000</v>
      </c>
      <c r="H17" s="80">
        <f t="shared" si="0"/>
        <v>42749109313</v>
      </c>
      <c r="I17" s="81">
        <f t="shared" si="0"/>
        <v>8836088936</v>
      </c>
      <c r="J17" s="82">
        <f t="shared" si="0"/>
        <v>21824448301</v>
      </c>
      <c r="K17" s="67">
        <f t="shared" si="0"/>
        <v>8920974160</v>
      </c>
      <c r="L17" s="82">
        <f t="shared" si="0"/>
        <v>3578216000</v>
      </c>
      <c r="M17" s="95">
        <f t="shared" si="0"/>
        <v>43159727397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36" customFormat="1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46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47</v>
      </c>
      <c r="C9" s="57" t="s">
        <v>48</v>
      </c>
      <c r="D9" s="58">
        <v>63304399</v>
      </c>
      <c r="E9" s="59">
        <v>258900455</v>
      </c>
      <c r="F9" s="59">
        <v>230890863</v>
      </c>
      <c r="G9" s="59">
        <v>321000</v>
      </c>
      <c r="H9" s="60">
        <v>553416717</v>
      </c>
      <c r="I9" s="61">
        <v>53450524</v>
      </c>
      <c r="J9" s="62">
        <v>240832531</v>
      </c>
      <c r="K9" s="59">
        <v>89400554</v>
      </c>
      <c r="L9" s="62">
        <v>1342000</v>
      </c>
      <c r="M9" s="60">
        <v>385025609</v>
      </c>
    </row>
    <row r="10" spans="1:13" s="8" customFormat="1" ht="12.75" customHeight="1">
      <c r="A10" s="24"/>
      <c r="B10" s="56" t="s">
        <v>49</v>
      </c>
      <c r="C10" s="57" t="s">
        <v>50</v>
      </c>
      <c r="D10" s="58">
        <v>150462760</v>
      </c>
      <c r="E10" s="59">
        <v>923156447</v>
      </c>
      <c r="F10" s="59">
        <v>227606168</v>
      </c>
      <c r="G10" s="59">
        <v>1066000</v>
      </c>
      <c r="H10" s="60">
        <v>1302291375</v>
      </c>
      <c r="I10" s="61">
        <v>136119741</v>
      </c>
      <c r="J10" s="62">
        <v>802591528</v>
      </c>
      <c r="K10" s="59">
        <v>273586100</v>
      </c>
      <c r="L10" s="62">
        <v>1258000</v>
      </c>
      <c r="M10" s="60">
        <v>1213555369</v>
      </c>
    </row>
    <row r="11" spans="1:13" s="8" customFormat="1" ht="12.75" customHeight="1">
      <c r="A11" s="24"/>
      <c r="B11" s="56" t="s">
        <v>51</v>
      </c>
      <c r="C11" s="57" t="s">
        <v>52</v>
      </c>
      <c r="D11" s="58">
        <v>116688406</v>
      </c>
      <c r="E11" s="59">
        <v>322228779</v>
      </c>
      <c r="F11" s="59">
        <v>88010436</v>
      </c>
      <c r="G11" s="59">
        <v>35764000</v>
      </c>
      <c r="H11" s="60">
        <v>562691621</v>
      </c>
      <c r="I11" s="61">
        <v>104004299</v>
      </c>
      <c r="J11" s="62">
        <v>293124742</v>
      </c>
      <c r="K11" s="59">
        <v>154145014</v>
      </c>
      <c r="L11" s="62">
        <v>24034000</v>
      </c>
      <c r="M11" s="60">
        <v>575308055</v>
      </c>
    </row>
    <row r="12" spans="1:13" s="8" customFormat="1" ht="12.75" customHeight="1">
      <c r="A12" s="24"/>
      <c r="B12" s="56" t="s">
        <v>53</v>
      </c>
      <c r="C12" s="57" t="s">
        <v>54</v>
      </c>
      <c r="D12" s="58">
        <v>192207063</v>
      </c>
      <c r="E12" s="59">
        <v>615225977</v>
      </c>
      <c r="F12" s="59">
        <v>10024215</v>
      </c>
      <c r="G12" s="59">
        <v>166063000</v>
      </c>
      <c r="H12" s="60">
        <v>983520255</v>
      </c>
      <c r="I12" s="61">
        <v>190415277</v>
      </c>
      <c r="J12" s="62">
        <v>539827295</v>
      </c>
      <c r="K12" s="59">
        <v>437520</v>
      </c>
      <c r="L12" s="62">
        <v>72832000</v>
      </c>
      <c r="M12" s="60">
        <v>803512092</v>
      </c>
    </row>
    <row r="13" spans="1:13" s="8" customFormat="1" ht="12.75" customHeight="1">
      <c r="A13" s="24"/>
      <c r="B13" s="56" t="s">
        <v>55</v>
      </c>
      <c r="C13" s="57" t="s">
        <v>56</v>
      </c>
      <c r="D13" s="58">
        <v>58333358</v>
      </c>
      <c r="E13" s="59">
        <v>252348615</v>
      </c>
      <c r="F13" s="59">
        <v>129023963</v>
      </c>
      <c r="G13" s="59">
        <v>17692000</v>
      </c>
      <c r="H13" s="60">
        <v>457397936</v>
      </c>
      <c r="I13" s="61">
        <v>51866427</v>
      </c>
      <c r="J13" s="62">
        <v>142893316</v>
      </c>
      <c r="K13" s="59">
        <v>169617919</v>
      </c>
      <c r="L13" s="62">
        <v>11418000</v>
      </c>
      <c r="M13" s="60">
        <v>375795662</v>
      </c>
    </row>
    <row r="14" spans="1:13" s="8" customFormat="1" ht="12.75" customHeight="1">
      <c r="A14" s="24"/>
      <c r="B14" s="56" t="s">
        <v>57</v>
      </c>
      <c r="C14" s="57" t="s">
        <v>58</v>
      </c>
      <c r="D14" s="58">
        <v>91755143</v>
      </c>
      <c r="E14" s="59">
        <v>494561068</v>
      </c>
      <c r="F14" s="59">
        <v>64115254</v>
      </c>
      <c r="G14" s="59">
        <v>21498000</v>
      </c>
      <c r="H14" s="60">
        <v>671929465</v>
      </c>
      <c r="I14" s="61">
        <v>83930858</v>
      </c>
      <c r="J14" s="62">
        <v>456881383</v>
      </c>
      <c r="K14" s="59">
        <v>60995479</v>
      </c>
      <c r="L14" s="62">
        <v>17245000</v>
      </c>
      <c r="M14" s="60">
        <v>619052720</v>
      </c>
    </row>
    <row r="15" spans="1:13" s="8" customFormat="1" ht="12.75" customHeight="1">
      <c r="A15" s="24"/>
      <c r="B15" s="56" t="s">
        <v>59</v>
      </c>
      <c r="C15" s="57" t="s">
        <v>60</v>
      </c>
      <c r="D15" s="58">
        <v>73018156</v>
      </c>
      <c r="E15" s="59">
        <v>264099232</v>
      </c>
      <c r="F15" s="59">
        <v>211987645</v>
      </c>
      <c r="G15" s="59">
        <v>109698000</v>
      </c>
      <c r="H15" s="60">
        <v>658803033</v>
      </c>
      <c r="I15" s="61">
        <v>68453649</v>
      </c>
      <c r="J15" s="62">
        <v>220337405</v>
      </c>
      <c r="K15" s="59">
        <v>-26878456</v>
      </c>
      <c r="L15" s="62">
        <v>183188000</v>
      </c>
      <c r="M15" s="60">
        <v>445100598</v>
      </c>
    </row>
    <row r="16" spans="1:13" s="8" customFormat="1" ht="12.75" customHeight="1">
      <c r="A16" s="24"/>
      <c r="B16" s="56" t="s">
        <v>61</v>
      </c>
      <c r="C16" s="57" t="s">
        <v>62</v>
      </c>
      <c r="D16" s="58">
        <v>47348718</v>
      </c>
      <c r="E16" s="59">
        <v>218856217</v>
      </c>
      <c r="F16" s="59">
        <v>115587563</v>
      </c>
      <c r="G16" s="59">
        <v>643000</v>
      </c>
      <c r="H16" s="60">
        <v>382435498</v>
      </c>
      <c r="I16" s="61">
        <v>33534771</v>
      </c>
      <c r="J16" s="62">
        <v>219350091</v>
      </c>
      <c r="K16" s="59">
        <v>60225923</v>
      </c>
      <c r="L16" s="62">
        <v>17621000</v>
      </c>
      <c r="M16" s="60">
        <v>330731785</v>
      </c>
    </row>
    <row r="17" spans="1:13" s="8" customFormat="1" ht="12.75" customHeight="1">
      <c r="A17" s="24"/>
      <c r="B17" s="56" t="s">
        <v>63</v>
      </c>
      <c r="C17" s="57" t="s">
        <v>64</v>
      </c>
      <c r="D17" s="58">
        <v>91869113</v>
      </c>
      <c r="E17" s="59">
        <v>298732181</v>
      </c>
      <c r="F17" s="59">
        <v>98133735</v>
      </c>
      <c r="G17" s="59">
        <v>8685000</v>
      </c>
      <c r="H17" s="60">
        <v>497420029</v>
      </c>
      <c r="I17" s="61">
        <v>82022089</v>
      </c>
      <c r="J17" s="62">
        <v>275916919</v>
      </c>
      <c r="K17" s="59">
        <v>31410283</v>
      </c>
      <c r="L17" s="62">
        <v>734000</v>
      </c>
      <c r="M17" s="60">
        <v>390083291</v>
      </c>
    </row>
    <row r="18" spans="1:13" s="8" customFormat="1" ht="12.75" customHeight="1">
      <c r="A18" s="24"/>
      <c r="B18" s="56" t="s">
        <v>65</v>
      </c>
      <c r="C18" s="57" t="s">
        <v>66</v>
      </c>
      <c r="D18" s="58">
        <v>77338689</v>
      </c>
      <c r="E18" s="59">
        <v>183745018</v>
      </c>
      <c r="F18" s="59">
        <v>34622062</v>
      </c>
      <c r="G18" s="59">
        <v>9875000</v>
      </c>
      <c r="H18" s="60">
        <v>305580769</v>
      </c>
      <c r="I18" s="61">
        <v>71007114</v>
      </c>
      <c r="J18" s="62">
        <v>161418051</v>
      </c>
      <c r="K18" s="59">
        <v>61702258</v>
      </c>
      <c r="L18" s="62">
        <v>512000</v>
      </c>
      <c r="M18" s="60">
        <v>294639423</v>
      </c>
    </row>
    <row r="19" spans="1:13" s="8" customFormat="1" ht="12.75" customHeight="1">
      <c r="A19" s="24"/>
      <c r="B19" s="56" t="s">
        <v>67</v>
      </c>
      <c r="C19" s="57" t="s">
        <v>68</v>
      </c>
      <c r="D19" s="58">
        <v>94182774</v>
      </c>
      <c r="E19" s="59">
        <v>221348315</v>
      </c>
      <c r="F19" s="59">
        <v>59022246</v>
      </c>
      <c r="G19" s="59">
        <v>143397000</v>
      </c>
      <c r="H19" s="60">
        <v>517950335</v>
      </c>
      <c r="I19" s="61">
        <v>84341953</v>
      </c>
      <c r="J19" s="62">
        <v>210351464</v>
      </c>
      <c r="K19" s="59">
        <v>-66954145</v>
      </c>
      <c r="L19" s="62">
        <v>165711000</v>
      </c>
      <c r="M19" s="60">
        <v>393450272</v>
      </c>
    </row>
    <row r="20" spans="1:13" s="8" customFormat="1" ht="12.75" customHeight="1">
      <c r="A20" s="24"/>
      <c r="B20" s="56" t="s">
        <v>69</v>
      </c>
      <c r="C20" s="57" t="s">
        <v>70</v>
      </c>
      <c r="D20" s="58">
        <v>90794509</v>
      </c>
      <c r="E20" s="59">
        <v>261067832</v>
      </c>
      <c r="F20" s="59">
        <v>73833429</v>
      </c>
      <c r="G20" s="59">
        <v>5315000</v>
      </c>
      <c r="H20" s="60">
        <v>431010770</v>
      </c>
      <c r="I20" s="61">
        <v>60173353</v>
      </c>
      <c r="J20" s="62">
        <v>232123300</v>
      </c>
      <c r="K20" s="59">
        <v>93982809</v>
      </c>
      <c r="L20" s="62">
        <v>2599000</v>
      </c>
      <c r="M20" s="60">
        <v>388878462</v>
      </c>
    </row>
    <row r="21" spans="1:13" s="8" customFormat="1" ht="12.75" customHeight="1">
      <c r="A21" s="24"/>
      <c r="B21" s="56" t="s">
        <v>71</v>
      </c>
      <c r="C21" s="57" t="s">
        <v>72</v>
      </c>
      <c r="D21" s="58">
        <v>71680203</v>
      </c>
      <c r="E21" s="59">
        <v>171315507</v>
      </c>
      <c r="F21" s="59">
        <v>195231538</v>
      </c>
      <c r="G21" s="59">
        <v>16363000</v>
      </c>
      <c r="H21" s="60">
        <v>454590248</v>
      </c>
      <c r="I21" s="61">
        <v>72906583</v>
      </c>
      <c r="J21" s="62">
        <v>141591615</v>
      </c>
      <c r="K21" s="59">
        <v>23677046</v>
      </c>
      <c r="L21" s="62">
        <v>3187000</v>
      </c>
      <c r="M21" s="60">
        <v>241362244</v>
      </c>
    </row>
    <row r="22" spans="1:13" s="8" customFormat="1" ht="12.75" customHeight="1">
      <c r="A22" s="24"/>
      <c r="B22" s="56" t="s">
        <v>73</v>
      </c>
      <c r="C22" s="57" t="s">
        <v>74</v>
      </c>
      <c r="D22" s="58">
        <v>69720427</v>
      </c>
      <c r="E22" s="59">
        <v>540288719</v>
      </c>
      <c r="F22" s="59">
        <v>-196280349</v>
      </c>
      <c r="G22" s="59">
        <v>313347000</v>
      </c>
      <c r="H22" s="60">
        <v>727075797</v>
      </c>
      <c r="I22" s="61">
        <v>65666470</v>
      </c>
      <c r="J22" s="62">
        <v>510454542</v>
      </c>
      <c r="K22" s="59">
        <v>-89659905</v>
      </c>
      <c r="L22" s="62">
        <v>220634000</v>
      </c>
      <c r="M22" s="60">
        <v>707095107</v>
      </c>
    </row>
    <row r="23" spans="1:13" s="8" customFormat="1" ht="12.75" customHeight="1">
      <c r="A23" s="24"/>
      <c r="B23" s="56" t="s">
        <v>75</v>
      </c>
      <c r="C23" s="57" t="s">
        <v>76</v>
      </c>
      <c r="D23" s="58">
        <v>33119018</v>
      </c>
      <c r="E23" s="59">
        <v>149777906</v>
      </c>
      <c r="F23" s="59">
        <v>56598024</v>
      </c>
      <c r="G23" s="59">
        <v>385000</v>
      </c>
      <c r="H23" s="60">
        <v>239879948</v>
      </c>
      <c r="I23" s="61">
        <v>30125657</v>
      </c>
      <c r="J23" s="62">
        <v>164326787</v>
      </c>
      <c r="K23" s="59">
        <v>69197833</v>
      </c>
      <c r="L23" s="62">
        <v>300000</v>
      </c>
      <c r="M23" s="60">
        <v>263950277</v>
      </c>
    </row>
    <row r="24" spans="1:13" s="8" customFormat="1" ht="12.75" customHeight="1">
      <c r="A24" s="24"/>
      <c r="B24" s="56" t="s">
        <v>77</v>
      </c>
      <c r="C24" s="57" t="s">
        <v>78</v>
      </c>
      <c r="D24" s="58">
        <v>69622647</v>
      </c>
      <c r="E24" s="59">
        <v>335210829</v>
      </c>
      <c r="F24" s="59">
        <v>171521212</v>
      </c>
      <c r="G24" s="59">
        <v>4683000</v>
      </c>
      <c r="H24" s="60">
        <v>581037688</v>
      </c>
      <c r="I24" s="61">
        <v>72066023</v>
      </c>
      <c r="J24" s="62">
        <v>260798014</v>
      </c>
      <c r="K24" s="59">
        <v>53165375</v>
      </c>
      <c r="L24" s="62">
        <v>2600000</v>
      </c>
      <c r="M24" s="60">
        <v>388629412</v>
      </c>
    </row>
    <row r="25" spans="1:13" s="8" customFormat="1" ht="12.75" customHeight="1">
      <c r="A25" s="24"/>
      <c r="B25" s="56" t="s">
        <v>79</v>
      </c>
      <c r="C25" s="57" t="s">
        <v>80</v>
      </c>
      <c r="D25" s="58">
        <v>-526941</v>
      </c>
      <c r="E25" s="59">
        <v>302552350</v>
      </c>
      <c r="F25" s="59">
        <v>64632404</v>
      </c>
      <c r="G25" s="59">
        <v>1704000</v>
      </c>
      <c r="H25" s="60">
        <v>368361813</v>
      </c>
      <c r="I25" s="61">
        <v>-1623511</v>
      </c>
      <c r="J25" s="62">
        <v>230310450</v>
      </c>
      <c r="K25" s="59">
        <v>58491095</v>
      </c>
      <c r="L25" s="62">
        <v>300000</v>
      </c>
      <c r="M25" s="60">
        <v>287478034</v>
      </c>
    </row>
    <row r="26" spans="1:13" s="8" customFormat="1" ht="12.75" customHeight="1">
      <c r="A26" s="24"/>
      <c r="B26" s="56" t="s">
        <v>81</v>
      </c>
      <c r="C26" s="57" t="s">
        <v>82</v>
      </c>
      <c r="D26" s="58">
        <v>-988304</v>
      </c>
      <c r="E26" s="59">
        <v>166410211</v>
      </c>
      <c r="F26" s="59">
        <v>56390797</v>
      </c>
      <c r="G26" s="59">
        <v>2322000</v>
      </c>
      <c r="H26" s="60">
        <v>224134704</v>
      </c>
      <c r="I26" s="61">
        <v>-1005405</v>
      </c>
      <c r="J26" s="62">
        <v>148480098</v>
      </c>
      <c r="K26" s="59">
        <v>44505207</v>
      </c>
      <c r="L26" s="62">
        <v>463000</v>
      </c>
      <c r="M26" s="60">
        <v>192442900</v>
      </c>
    </row>
    <row r="27" spans="1:13" s="8" customFormat="1" ht="12.75" customHeight="1">
      <c r="A27" s="24"/>
      <c r="B27" s="63" t="s">
        <v>83</v>
      </c>
      <c r="C27" s="57" t="s">
        <v>84</v>
      </c>
      <c r="D27" s="58">
        <v>45609680</v>
      </c>
      <c r="E27" s="59">
        <v>192322480</v>
      </c>
      <c r="F27" s="59">
        <v>-2024914</v>
      </c>
      <c r="G27" s="59">
        <v>42884000</v>
      </c>
      <c r="H27" s="60">
        <v>278791246</v>
      </c>
      <c r="I27" s="61">
        <v>43281421</v>
      </c>
      <c r="J27" s="62">
        <v>171666431</v>
      </c>
      <c r="K27" s="59">
        <v>11768332</v>
      </c>
      <c r="L27" s="62">
        <v>85184000</v>
      </c>
      <c r="M27" s="60">
        <v>311900184</v>
      </c>
    </row>
    <row r="28" spans="1:13" s="8" customFormat="1" ht="12.75" customHeight="1">
      <c r="A28" s="25"/>
      <c r="B28" s="64" t="s">
        <v>654</v>
      </c>
      <c r="C28" s="65"/>
      <c r="D28" s="66">
        <f aca="true" t="shared" si="0" ref="D28:M28">SUM(D9:D27)</f>
        <v>1435539818</v>
      </c>
      <c r="E28" s="67">
        <f t="shared" si="0"/>
        <v>6172148138</v>
      </c>
      <c r="F28" s="67">
        <f t="shared" si="0"/>
        <v>1688926291</v>
      </c>
      <c r="G28" s="67">
        <f t="shared" si="0"/>
        <v>901705000</v>
      </c>
      <c r="H28" s="68">
        <f t="shared" si="0"/>
        <v>10198319247</v>
      </c>
      <c r="I28" s="69">
        <f t="shared" si="0"/>
        <v>1300737293</v>
      </c>
      <c r="J28" s="70">
        <f t="shared" si="0"/>
        <v>5423275962</v>
      </c>
      <c r="K28" s="67">
        <f t="shared" si="0"/>
        <v>1072816241</v>
      </c>
      <c r="L28" s="70">
        <f t="shared" si="0"/>
        <v>811162000</v>
      </c>
      <c r="M28" s="68">
        <f t="shared" si="0"/>
        <v>8607991496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85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86</v>
      </c>
      <c r="B9" s="77" t="s">
        <v>30</v>
      </c>
      <c r="C9" s="57" t="s">
        <v>31</v>
      </c>
      <c r="D9" s="58">
        <v>205539954</v>
      </c>
      <c r="E9" s="59">
        <v>687221042</v>
      </c>
      <c r="F9" s="59">
        <v>482546279</v>
      </c>
      <c r="G9" s="59">
        <v>344000</v>
      </c>
      <c r="H9" s="60">
        <v>1375651275</v>
      </c>
      <c r="I9" s="61">
        <v>206337391</v>
      </c>
      <c r="J9" s="62">
        <v>571071891</v>
      </c>
      <c r="K9" s="59">
        <v>442091344</v>
      </c>
      <c r="L9" s="62">
        <v>4654000</v>
      </c>
      <c r="M9" s="60">
        <v>1224154626</v>
      </c>
    </row>
    <row r="10" spans="1:13" s="8" customFormat="1" ht="12.75">
      <c r="A10" s="24" t="s">
        <v>86</v>
      </c>
      <c r="B10" s="77" t="s">
        <v>42</v>
      </c>
      <c r="C10" s="57" t="s">
        <v>43</v>
      </c>
      <c r="D10" s="58">
        <v>403445594</v>
      </c>
      <c r="E10" s="59">
        <v>1126909538</v>
      </c>
      <c r="F10" s="59">
        <v>845679422</v>
      </c>
      <c r="G10" s="59">
        <v>11128000</v>
      </c>
      <c r="H10" s="60">
        <v>2387162554</v>
      </c>
      <c r="I10" s="61">
        <v>362168006</v>
      </c>
      <c r="J10" s="62">
        <v>1013785408</v>
      </c>
      <c r="K10" s="59">
        <v>499447200</v>
      </c>
      <c r="L10" s="62">
        <v>168201000</v>
      </c>
      <c r="M10" s="60">
        <v>2043601614</v>
      </c>
    </row>
    <row r="11" spans="1:13" s="37" customFormat="1" ht="12.75">
      <c r="A11" s="46"/>
      <c r="B11" s="78" t="s">
        <v>87</v>
      </c>
      <c r="C11" s="79"/>
      <c r="D11" s="66">
        <f aca="true" t="shared" si="0" ref="D11:M11">SUM(D9:D10)</f>
        <v>608985548</v>
      </c>
      <c r="E11" s="67">
        <f t="shared" si="0"/>
        <v>1814130580</v>
      </c>
      <c r="F11" s="67">
        <f t="shared" si="0"/>
        <v>1328225701</v>
      </c>
      <c r="G11" s="67">
        <f t="shared" si="0"/>
        <v>11472000</v>
      </c>
      <c r="H11" s="80">
        <f t="shared" si="0"/>
        <v>3762813829</v>
      </c>
      <c r="I11" s="81">
        <f t="shared" si="0"/>
        <v>568505397</v>
      </c>
      <c r="J11" s="82">
        <f t="shared" si="0"/>
        <v>1584857299</v>
      </c>
      <c r="K11" s="67">
        <f t="shared" si="0"/>
        <v>941538544</v>
      </c>
      <c r="L11" s="82">
        <f t="shared" si="0"/>
        <v>172855000</v>
      </c>
      <c r="M11" s="80">
        <f t="shared" si="0"/>
        <v>3267756240</v>
      </c>
    </row>
    <row r="12" spans="1:13" s="8" customFormat="1" ht="12.75">
      <c r="A12" s="24" t="s">
        <v>88</v>
      </c>
      <c r="B12" s="77" t="s">
        <v>89</v>
      </c>
      <c r="C12" s="57" t="s">
        <v>90</v>
      </c>
      <c r="D12" s="58">
        <v>733363</v>
      </c>
      <c r="E12" s="59">
        <v>29028015</v>
      </c>
      <c r="F12" s="59">
        <v>14447120</v>
      </c>
      <c r="G12" s="59">
        <v>300000</v>
      </c>
      <c r="H12" s="60">
        <v>44508498</v>
      </c>
      <c r="I12" s="61">
        <v>633030</v>
      </c>
      <c r="J12" s="62">
        <v>27669015</v>
      </c>
      <c r="K12" s="59">
        <v>22645984</v>
      </c>
      <c r="L12" s="62">
        <v>300000</v>
      </c>
      <c r="M12" s="60">
        <v>51248029</v>
      </c>
    </row>
    <row r="13" spans="1:13" s="8" customFormat="1" ht="12.75">
      <c r="A13" s="24" t="s">
        <v>88</v>
      </c>
      <c r="B13" s="77" t="s">
        <v>91</v>
      </c>
      <c r="C13" s="57" t="s">
        <v>92</v>
      </c>
      <c r="D13" s="58">
        <v>342</v>
      </c>
      <c r="E13" s="59">
        <v>29667713</v>
      </c>
      <c r="F13" s="59">
        <v>14930183</v>
      </c>
      <c r="G13" s="59">
        <v>300000</v>
      </c>
      <c r="H13" s="60">
        <v>44898238</v>
      </c>
      <c r="I13" s="61">
        <v>2500</v>
      </c>
      <c r="J13" s="62">
        <v>27820698</v>
      </c>
      <c r="K13" s="59">
        <v>15389241</v>
      </c>
      <c r="L13" s="62">
        <v>300000</v>
      </c>
      <c r="M13" s="60">
        <v>43512439</v>
      </c>
    </row>
    <row r="14" spans="1:13" s="8" customFormat="1" ht="12.75">
      <c r="A14" s="24" t="s">
        <v>88</v>
      </c>
      <c r="B14" s="77" t="s">
        <v>93</v>
      </c>
      <c r="C14" s="57" t="s">
        <v>94</v>
      </c>
      <c r="D14" s="58">
        <v>0</v>
      </c>
      <c r="E14" s="59">
        <v>0</v>
      </c>
      <c r="F14" s="59">
        <v>-300000</v>
      </c>
      <c r="G14" s="59">
        <v>300000</v>
      </c>
      <c r="H14" s="60">
        <v>0</v>
      </c>
      <c r="I14" s="61">
        <v>91534</v>
      </c>
      <c r="J14" s="62">
        <v>2813270</v>
      </c>
      <c r="K14" s="59">
        <v>4555344</v>
      </c>
      <c r="L14" s="62">
        <v>300000</v>
      </c>
      <c r="M14" s="60">
        <v>7760148</v>
      </c>
    </row>
    <row r="15" spans="1:13" s="8" customFormat="1" ht="12.75">
      <c r="A15" s="24" t="s">
        <v>88</v>
      </c>
      <c r="B15" s="77" t="s">
        <v>95</v>
      </c>
      <c r="C15" s="57" t="s">
        <v>96</v>
      </c>
      <c r="D15" s="58">
        <v>4047666</v>
      </c>
      <c r="E15" s="59">
        <v>48047194</v>
      </c>
      <c r="F15" s="59">
        <v>3273167</v>
      </c>
      <c r="G15" s="59">
        <v>300000</v>
      </c>
      <c r="H15" s="60">
        <v>55668027</v>
      </c>
      <c r="I15" s="61">
        <v>10249261</v>
      </c>
      <c r="J15" s="62">
        <v>41443280</v>
      </c>
      <c r="K15" s="59">
        <v>34580231</v>
      </c>
      <c r="L15" s="62">
        <v>302000</v>
      </c>
      <c r="M15" s="60">
        <v>86574772</v>
      </c>
    </row>
    <row r="16" spans="1:13" s="8" customFormat="1" ht="12.75">
      <c r="A16" s="24" t="s">
        <v>88</v>
      </c>
      <c r="B16" s="77" t="s">
        <v>97</v>
      </c>
      <c r="C16" s="57" t="s">
        <v>98</v>
      </c>
      <c r="D16" s="58">
        <v>16996243</v>
      </c>
      <c r="E16" s="59">
        <v>15934525</v>
      </c>
      <c r="F16" s="59">
        <v>32829054</v>
      </c>
      <c r="G16" s="59">
        <v>300000</v>
      </c>
      <c r="H16" s="60">
        <v>66059822</v>
      </c>
      <c r="I16" s="61">
        <v>22553175</v>
      </c>
      <c r="J16" s="62">
        <v>29333459</v>
      </c>
      <c r="K16" s="59">
        <v>23601970</v>
      </c>
      <c r="L16" s="62">
        <v>1300000</v>
      </c>
      <c r="M16" s="60">
        <v>76788604</v>
      </c>
    </row>
    <row r="17" spans="1:13" s="8" customFormat="1" ht="12.75">
      <c r="A17" s="24" t="s">
        <v>88</v>
      </c>
      <c r="B17" s="77" t="s">
        <v>99</v>
      </c>
      <c r="C17" s="57" t="s">
        <v>100</v>
      </c>
      <c r="D17" s="58">
        <v>5141801</v>
      </c>
      <c r="E17" s="59">
        <v>13658545</v>
      </c>
      <c r="F17" s="59">
        <v>19465830</v>
      </c>
      <c r="G17" s="59">
        <v>300000</v>
      </c>
      <c r="H17" s="60">
        <v>38566176</v>
      </c>
      <c r="I17" s="61">
        <v>5485240</v>
      </c>
      <c r="J17" s="62">
        <v>13432430</v>
      </c>
      <c r="K17" s="59">
        <v>3237914</v>
      </c>
      <c r="L17" s="62">
        <v>300000</v>
      </c>
      <c r="M17" s="60">
        <v>22455584</v>
      </c>
    </row>
    <row r="18" spans="1:13" s="8" customFormat="1" ht="12.75">
      <c r="A18" s="24" t="s">
        <v>88</v>
      </c>
      <c r="B18" s="77" t="s">
        <v>101</v>
      </c>
      <c r="C18" s="57" t="s">
        <v>102</v>
      </c>
      <c r="D18" s="58">
        <v>-32924</v>
      </c>
      <c r="E18" s="59">
        <v>5396163</v>
      </c>
      <c r="F18" s="59">
        <v>5628326</v>
      </c>
      <c r="G18" s="59">
        <v>3305000</v>
      </c>
      <c r="H18" s="60">
        <v>14296565</v>
      </c>
      <c r="I18" s="61">
        <v>-15572</v>
      </c>
      <c r="J18" s="62">
        <v>4900171</v>
      </c>
      <c r="K18" s="59">
        <v>5438518</v>
      </c>
      <c r="L18" s="62">
        <v>417000</v>
      </c>
      <c r="M18" s="60">
        <v>10740117</v>
      </c>
    </row>
    <row r="19" spans="1:13" s="8" customFormat="1" ht="12.75">
      <c r="A19" s="24" t="s">
        <v>88</v>
      </c>
      <c r="B19" s="77" t="s">
        <v>103</v>
      </c>
      <c r="C19" s="57" t="s">
        <v>104</v>
      </c>
      <c r="D19" s="58">
        <v>22553641</v>
      </c>
      <c r="E19" s="59">
        <v>91126914</v>
      </c>
      <c r="F19" s="59">
        <v>33910351</v>
      </c>
      <c r="G19" s="59">
        <v>300000</v>
      </c>
      <c r="H19" s="60">
        <v>147890906</v>
      </c>
      <c r="I19" s="61">
        <v>20494700</v>
      </c>
      <c r="J19" s="62">
        <v>82574276</v>
      </c>
      <c r="K19" s="59">
        <v>30023536</v>
      </c>
      <c r="L19" s="62">
        <v>385000</v>
      </c>
      <c r="M19" s="60">
        <v>133477512</v>
      </c>
    </row>
    <row r="20" spans="1:13" s="8" customFormat="1" ht="12.75">
      <c r="A20" s="24" t="s">
        <v>88</v>
      </c>
      <c r="B20" s="77" t="s">
        <v>105</v>
      </c>
      <c r="C20" s="57" t="s">
        <v>106</v>
      </c>
      <c r="D20" s="58">
        <v>1987</v>
      </c>
      <c r="E20" s="59">
        <v>47432960</v>
      </c>
      <c r="F20" s="59">
        <v>-13926517</v>
      </c>
      <c r="G20" s="59">
        <v>300000</v>
      </c>
      <c r="H20" s="60">
        <v>33808430</v>
      </c>
      <c r="I20" s="61">
        <v>87</v>
      </c>
      <c r="J20" s="62">
        <v>5746306</v>
      </c>
      <c r="K20" s="59">
        <v>18466911</v>
      </c>
      <c r="L20" s="62">
        <v>300000</v>
      </c>
      <c r="M20" s="60">
        <v>24513304</v>
      </c>
    </row>
    <row r="21" spans="1:13" s="8" customFormat="1" ht="12.75">
      <c r="A21" s="24" t="s">
        <v>107</v>
      </c>
      <c r="B21" s="77" t="s">
        <v>108</v>
      </c>
      <c r="C21" s="57" t="s">
        <v>109</v>
      </c>
      <c r="D21" s="58">
        <v>0</v>
      </c>
      <c r="E21" s="59">
        <v>0</v>
      </c>
      <c r="F21" s="59">
        <v>25994406</v>
      </c>
      <c r="G21" s="59">
        <v>340000</v>
      </c>
      <c r="H21" s="60">
        <v>26334406</v>
      </c>
      <c r="I21" s="61">
        <v>0</v>
      </c>
      <c r="J21" s="62">
        <v>0</v>
      </c>
      <c r="K21" s="59">
        <v>23644268</v>
      </c>
      <c r="L21" s="62">
        <v>371000</v>
      </c>
      <c r="M21" s="60">
        <v>24015268</v>
      </c>
    </row>
    <row r="22" spans="1:13" s="37" customFormat="1" ht="12.75">
      <c r="A22" s="46"/>
      <c r="B22" s="78" t="s">
        <v>110</v>
      </c>
      <c r="C22" s="79"/>
      <c r="D22" s="66">
        <f aca="true" t="shared" si="1" ref="D22:M22">SUM(D12:D21)</f>
        <v>49442119</v>
      </c>
      <c r="E22" s="67">
        <f t="shared" si="1"/>
        <v>280292029</v>
      </c>
      <c r="F22" s="67">
        <f t="shared" si="1"/>
        <v>136251920</v>
      </c>
      <c r="G22" s="67">
        <f t="shared" si="1"/>
        <v>6045000</v>
      </c>
      <c r="H22" s="80">
        <f t="shared" si="1"/>
        <v>472031068</v>
      </c>
      <c r="I22" s="81">
        <f t="shared" si="1"/>
        <v>59493955</v>
      </c>
      <c r="J22" s="82">
        <f t="shared" si="1"/>
        <v>235732905</v>
      </c>
      <c r="K22" s="67">
        <f t="shared" si="1"/>
        <v>181583917</v>
      </c>
      <c r="L22" s="82">
        <f t="shared" si="1"/>
        <v>4275000</v>
      </c>
      <c r="M22" s="80">
        <f t="shared" si="1"/>
        <v>481085777</v>
      </c>
    </row>
    <row r="23" spans="1:13" s="8" customFormat="1" ht="12.75">
      <c r="A23" s="24" t="s">
        <v>88</v>
      </c>
      <c r="B23" s="77" t="s">
        <v>111</v>
      </c>
      <c r="C23" s="57" t="s">
        <v>112</v>
      </c>
      <c r="D23" s="58">
        <v>2024687</v>
      </c>
      <c r="E23" s="59">
        <v>-725011</v>
      </c>
      <c r="F23" s="59">
        <v>62184014</v>
      </c>
      <c r="G23" s="59">
        <v>315000</v>
      </c>
      <c r="H23" s="60">
        <v>63798690</v>
      </c>
      <c r="I23" s="61">
        <v>1699352</v>
      </c>
      <c r="J23" s="62">
        <v>254867</v>
      </c>
      <c r="K23" s="59">
        <v>56956234</v>
      </c>
      <c r="L23" s="62">
        <v>1346000</v>
      </c>
      <c r="M23" s="60">
        <v>60256453</v>
      </c>
    </row>
    <row r="24" spans="1:13" s="8" customFormat="1" ht="12.75">
      <c r="A24" s="24" t="s">
        <v>88</v>
      </c>
      <c r="B24" s="77" t="s">
        <v>113</v>
      </c>
      <c r="C24" s="57" t="s">
        <v>114</v>
      </c>
      <c r="D24" s="58">
        <v>1078092</v>
      </c>
      <c r="E24" s="59">
        <v>242424</v>
      </c>
      <c r="F24" s="59">
        <v>83377747</v>
      </c>
      <c r="G24" s="59">
        <v>300000</v>
      </c>
      <c r="H24" s="60">
        <v>84998263</v>
      </c>
      <c r="I24" s="61">
        <v>463786</v>
      </c>
      <c r="J24" s="62">
        <v>1181425</v>
      </c>
      <c r="K24" s="59">
        <v>55945055</v>
      </c>
      <c r="L24" s="62">
        <v>2457000</v>
      </c>
      <c r="M24" s="60">
        <v>60047266</v>
      </c>
    </row>
    <row r="25" spans="1:13" s="8" customFormat="1" ht="12.75">
      <c r="A25" s="24" t="s">
        <v>88</v>
      </c>
      <c r="B25" s="77" t="s">
        <v>115</v>
      </c>
      <c r="C25" s="57" t="s">
        <v>116</v>
      </c>
      <c r="D25" s="58">
        <v>4649938</v>
      </c>
      <c r="E25" s="59">
        <v>2734088</v>
      </c>
      <c r="F25" s="59">
        <v>13634542</v>
      </c>
      <c r="G25" s="59">
        <v>400000</v>
      </c>
      <c r="H25" s="60">
        <v>21418568</v>
      </c>
      <c r="I25" s="61">
        <v>4312872</v>
      </c>
      <c r="J25" s="62">
        <v>1727183</v>
      </c>
      <c r="K25" s="59">
        <v>12306761</v>
      </c>
      <c r="L25" s="62">
        <v>300000</v>
      </c>
      <c r="M25" s="60">
        <v>18646816</v>
      </c>
    </row>
    <row r="26" spans="1:13" s="8" customFormat="1" ht="12.75">
      <c r="A26" s="24" t="s">
        <v>88</v>
      </c>
      <c r="B26" s="77" t="s">
        <v>117</v>
      </c>
      <c r="C26" s="57" t="s">
        <v>118</v>
      </c>
      <c r="D26" s="58">
        <v>3522258</v>
      </c>
      <c r="E26" s="59">
        <v>20846024</v>
      </c>
      <c r="F26" s="59">
        <v>50895283</v>
      </c>
      <c r="G26" s="59">
        <v>317000</v>
      </c>
      <c r="H26" s="60">
        <v>75580565</v>
      </c>
      <c r="I26" s="61">
        <v>2945896</v>
      </c>
      <c r="J26" s="62">
        <v>6534246</v>
      </c>
      <c r="K26" s="59">
        <v>34176573</v>
      </c>
      <c r="L26" s="62">
        <v>374000</v>
      </c>
      <c r="M26" s="60">
        <v>44030715</v>
      </c>
    </row>
    <row r="27" spans="1:13" s="8" customFormat="1" ht="12.75">
      <c r="A27" s="24" t="s">
        <v>88</v>
      </c>
      <c r="B27" s="77" t="s">
        <v>119</v>
      </c>
      <c r="C27" s="57" t="s">
        <v>120</v>
      </c>
      <c r="D27" s="58">
        <v>1696275</v>
      </c>
      <c r="E27" s="59">
        <v>141248</v>
      </c>
      <c r="F27" s="59">
        <v>2466666</v>
      </c>
      <c r="G27" s="59">
        <v>300000</v>
      </c>
      <c r="H27" s="60">
        <v>4604189</v>
      </c>
      <c r="I27" s="61">
        <v>1724509</v>
      </c>
      <c r="J27" s="62">
        <v>135146</v>
      </c>
      <c r="K27" s="59">
        <v>21946784</v>
      </c>
      <c r="L27" s="62">
        <v>300000</v>
      </c>
      <c r="M27" s="60">
        <v>24106439</v>
      </c>
    </row>
    <row r="28" spans="1:13" s="8" customFormat="1" ht="12.75">
      <c r="A28" s="24" t="s">
        <v>88</v>
      </c>
      <c r="B28" s="77" t="s">
        <v>121</v>
      </c>
      <c r="C28" s="57" t="s">
        <v>122</v>
      </c>
      <c r="D28" s="58">
        <v>728955</v>
      </c>
      <c r="E28" s="59">
        <v>9299042</v>
      </c>
      <c r="F28" s="59">
        <v>40435631</v>
      </c>
      <c r="G28" s="59">
        <v>312000</v>
      </c>
      <c r="H28" s="60">
        <v>50775628</v>
      </c>
      <c r="I28" s="61">
        <v>4939974</v>
      </c>
      <c r="J28" s="62">
        <v>7574229</v>
      </c>
      <c r="K28" s="59">
        <v>39946002</v>
      </c>
      <c r="L28" s="62">
        <v>2821000</v>
      </c>
      <c r="M28" s="60">
        <v>55281205</v>
      </c>
    </row>
    <row r="29" spans="1:13" s="8" customFormat="1" ht="12.75">
      <c r="A29" s="24" t="s">
        <v>88</v>
      </c>
      <c r="B29" s="77" t="s">
        <v>123</v>
      </c>
      <c r="C29" s="57" t="s">
        <v>124</v>
      </c>
      <c r="D29" s="58">
        <v>290962</v>
      </c>
      <c r="E29" s="59">
        <v>1806845</v>
      </c>
      <c r="F29" s="59">
        <v>9584900</v>
      </c>
      <c r="G29" s="59">
        <v>300000</v>
      </c>
      <c r="H29" s="60">
        <v>11982707</v>
      </c>
      <c r="I29" s="61">
        <v>512253</v>
      </c>
      <c r="J29" s="62">
        <v>2744856</v>
      </c>
      <c r="K29" s="59">
        <v>2759041</v>
      </c>
      <c r="L29" s="62">
        <v>1713000</v>
      </c>
      <c r="M29" s="60">
        <v>7729150</v>
      </c>
    </row>
    <row r="30" spans="1:13" s="8" customFormat="1" ht="12.75">
      <c r="A30" s="24" t="s">
        <v>107</v>
      </c>
      <c r="B30" s="77" t="s">
        <v>125</v>
      </c>
      <c r="C30" s="57" t="s">
        <v>126</v>
      </c>
      <c r="D30" s="58">
        <v>0</v>
      </c>
      <c r="E30" s="59">
        <v>-1127399</v>
      </c>
      <c r="F30" s="59">
        <v>993509039</v>
      </c>
      <c r="G30" s="59">
        <v>23635000</v>
      </c>
      <c r="H30" s="60">
        <v>1016016640</v>
      </c>
      <c r="I30" s="61">
        <v>0</v>
      </c>
      <c r="J30" s="62">
        <v>50182208</v>
      </c>
      <c r="K30" s="59">
        <v>571977157</v>
      </c>
      <c r="L30" s="62">
        <v>23670000</v>
      </c>
      <c r="M30" s="60">
        <v>645829365</v>
      </c>
    </row>
    <row r="31" spans="1:13" s="37" customFormat="1" ht="12.75">
      <c r="A31" s="46"/>
      <c r="B31" s="78" t="s">
        <v>127</v>
      </c>
      <c r="C31" s="79"/>
      <c r="D31" s="66">
        <f aca="true" t="shared" si="2" ref="D31:M31">SUM(D23:D30)</f>
        <v>13991167</v>
      </c>
      <c r="E31" s="67">
        <f t="shared" si="2"/>
        <v>33217261</v>
      </c>
      <c r="F31" s="67">
        <f t="shared" si="2"/>
        <v>1256087822</v>
      </c>
      <c r="G31" s="67">
        <f t="shared" si="2"/>
        <v>25879000</v>
      </c>
      <c r="H31" s="80">
        <f t="shared" si="2"/>
        <v>1329175250</v>
      </c>
      <c r="I31" s="81">
        <f t="shared" si="2"/>
        <v>16598642</v>
      </c>
      <c r="J31" s="82">
        <f t="shared" si="2"/>
        <v>70334160</v>
      </c>
      <c r="K31" s="67">
        <f t="shared" si="2"/>
        <v>796013607</v>
      </c>
      <c r="L31" s="82">
        <f t="shared" si="2"/>
        <v>32981000</v>
      </c>
      <c r="M31" s="80">
        <f t="shared" si="2"/>
        <v>915927409</v>
      </c>
    </row>
    <row r="32" spans="1:13" s="8" customFormat="1" ht="12.75">
      <c r="A32" s="24" t="s">
        <v>88</v>
      </c>
      <c r="B32" s="77" t="s">
        <v>128</v>
      </c>
      <c r="C32" s="57" t="s">
        <v>129</v>
      </c>
      <c r="D32" s="58">
        <v>-14799</v>
      </c>
      <c r="E32" s="59">
        <v>9935290</v>
      </c>
      <c r="F32" s="59">
        <v>479029</v>
      </c>
      <c r="G32" s="59">
        <v>392000</v>
      </c>
      <c r="H32" s="60">
        <v>10791520</v>
      </c>
      <c r="I32" s="61">
        <v>-10697</v>
      </c>
      <c r="J32" s="62">
        <v>28626031</v>
      </c>
      <c r="K32" s="59">
        <v>-7926186</v>
      </c>
      <c r="L32" s="62">
        <v>446000</v>
      </c>
      <c r="M32" s="60">
        <v>21135148</v>
      </c>
    </row>
    <row r="33" spans="1:13" s="8" customFormat="1" ht="12.75">
      <c r="A33" s="24" t="s">
        <v>88</v>
      </c>
      <c r="B33" s="77" t="s">
        <v>130</v>
      </c>
      <c r="C33" s="57" t="s">
        <v>131</v>
      </c>
      <c r="D33" s="58">
        <v>218955</v>
      </c>
      <c r="E33" s="59">
        <v>1033031</v>
      </c>
      <c r="F33" s="59">
        <v>919194</v>
      </c>
      <c r="G33" s="59">
        <v>318000</v>
      </c>
      <c r="H33" s="60">
        <v>2489180</v>
      </c>
      <c r="I33" s="61">
        <v>281952</v>
      </c>
      <c r="J33" s="62">
        <v>2679549</v>
      </c>
      <c r="K33" s="59">
        <v>8906231</v>
      </c>
      <c r="L33" s="62">
        <v>706000</v>
      </c>
      <c r="M33" s="60">
        <v>12573732</v>
      </c>
    </row>
    <row r="34" spans="1:13" s="8" customFormat="1" ht="12.75">
      <c r="A34" s="24" t="s">
        <v>88</v>
      </c>
      <c r="B34" s="77" t="s">
        <v>132</v>
      </c>
      <c r="C34" s="57" t="s">
        <v>133</v>
      </c>
      <c r="D34" s="58">
        <v>0</v>
      </c>
      <c r="E34" s="59">
        <v>0</v>
      </c>
      <c r="F34" s="59">
        <v>-600000</v>
      </c>
      <c r="G34" s="59">
        <v>600000</v>
      </c>
      <c r="H34" s="60">
        <v>0</v>
      </c>
      <c r="I34" s="61">
        <v>3032482</v>
      </c>
      <c r="J34" s="62">
        <v>0</v>
      </c>
      <c r="K34" s="59">
        <v>9962227</v>
      </c>
      <c r="L34" s="62">
        <v>769000</v>
      </c>
      <c r="M34" s="60">
        <v>13763709</v>
      </c>
    </row>
    <row r="35" spans="1:13" s="8" customFormat="1" ht="12.75">
      <c r="A35" s="24" t="s">
        <v>88</v>
      </c>
      <c r="B35" s="77" t="s">
        <v>134</v>
      </c>
      <c r="C35" s="57" t="s">
        <v>135</v>
      </c>
      <c r="D35" s="58">
        <v>14354</v>
      </c>
      <c r="E35" s="59">
        <v>54968774</v>
      </c>
      <c r="F35" s="59">
        <v>39089796</v>
      </c>
      <c r="G35" s="59">
        <v>458000</v>
      </c>
      <c r="H35" s="60">
        <v>94530924</v>
      </c>
      <c r="I35" s="61">
        <v>3061585</v>
      </c>
      <c r="J35" s="62">
        <v>51033492</v>
      </c>
      <c r="K35" s="59">
        <v>44174773</v>
      </c>
      <c r="L35" s="62">
        <v>1514000</v>
      </c>
      <c r="M35" s="60">
        <v>99783850</v>
      </c>
    </row>
    <row r="36" spans="1:13" s="8" customFormat="1" ht="12.75">
      <c r="A36" s="24" t="s">
        <v>88</v>
      </c>
      <c r="B36" s="77" t="s">
        <v>136</v>
      </c>
      <c r="C36" s="57" t="s">
        <v>137</v>
      </c>
      <c r="D36" s="58">
        <v>669589</v>
      </c>
      <c r="E36" s="59">
        <v>158994</v>
      </c>
      <c r="F36" s="59">
        <v>66528142</v>
      </c>
      <c r="G36" s="59">
        <v>381000</v>
      </c>
      <c r="H36" s="60">
        <v>67737725</v>
      </c>
      <c r="I36" s="61">
        <v>832335</v>
      </c>
      <c r="J36" s="62">
        <v>147063</v>
      </c>
      <c r="K36" s="59">
        <v>4891798</v>
      </c>
      <c r="L36" s="62">
        <v>555000</v>
      </c>
      <c r="M36" s="60">
        <v>6426196</v>
      </c>
    </row>
    <row r="37" spans="1:13" s="8" customFormat="1" ht="12.75">
      <c r="A37" s="24" t="s">
        <v>88</v>
      </c>
      <c r="B37" s="77" t="s">
        <v>138</v>
      </c>
      <c r="C37" s="57" t="s">
        <v>139</v>
      </c>
      <c r="D37" s="58">
        <v>181917</v>
      </c>
      <c r="E37" s="59">
        <v>3115844</v>
      </c>
      <c r="F37" s="59">
        <v>33781469</v>
      </c>
      <c r="G37" s="59">
        <v>300000</v>
      </c>
      <c r="H37" s="60">
        <v>37379230</v>
      </c>
      <c r="I37" s="61">
        <v>-1901013</v>
      </c>
      <c r="J37" s="62">
        <v>2977792</v>
      </c>
      <c r="K37" s="59">
        <v>34225025</v>
      </c>
      <c r="L37" s="62">
        <v>1365000</v>
      </c>
      <c r="M37" s="60">
        <v>36666804</v>
      </c>
    </row>
    <row r="38" spans="1:13" s="8" customFormat="1" ht="12.75">
      <c r="A38" s="24" t="s">
        <v>88</v>
      </c>
      <c r="B38" s="77" t="s">
        <v>140</v>
      </c>
      <c r="C38" s="57" t="s">
        <v>141</v>
      </c>
      <c r="D38" s="58">
        <v>407806</v>
      </c>
      <c r="E38" s="59">
        <v>203976</v>
      </c>
      <c r="F38" s="59">
        <v>35538749</v>
      </c>
      <c r="G38" s="59">
        <v>4501000</v>
      </c>
      <c r="H38" s="60">
        <v>40651531</v>
      </c>
      <c r="I38" s="61">
        <v>577259</v>
      </c>
      <c r="J38" s="62">
        <v>138995</v>
      </c>
      <c r="K38" s="59">
        <v>32297460</v>
      </c>
      <c r="L38" s="62">
        <v>3506000</v>
      </c>
      <c r="M38" s="60">
        <v>36519714</v>
      </c>
    </row>
    <row r="39" spans="1:13" s="8" customFormat="1" ht="12.75">
      <c r="A39" s="24" t="s">
        <v>88</v>
      </c>
      <c r="B39" s="77" t="s">
        <v>142</v>
      </c>
      <c r="C39" s="57" t="s">
        <v>143</v>
      </c>
      <c r="D39" s="58">
        <v>613859</v>
      </c>
      <c r="E39" s="59">
        <v>1841858</v>
      </c>
      <c r="F39" s="59">
        <v>957347</v>
      </c>
      <c r="G39" s="59">
        <v>300000</v>
      </c>
      <c r="H39" s="60">
        <v>3713064</v>
      </c>
      <c r="I39" s="61">
        <v>1008591</v>
      </c>
      <c r="J39" s="62">
        <v>3640108</v>
      </c>
      <c r="K39" s="59">
        <v>16604841</v>
      </c>
      <c r="L39" s="62">
        <v>1300000</v>
      </c>
      <c r="M39" s="60">
        <v>22553540</v>
      </c>
    </row>
    <row r="40" spans="1:13" s="8" customFormat="1" ht="12.75">
      <c r="A40" s="24" t="s">
        <v>107</v>
      </c>
      <c r="B40" s="77" t="s">
        <v>144</v>
      </c>
      <c r="C40" s="57" t="s">
        <v>145</v>
      </c>
      <c r="D40" s="58">
        <v>0</v>
      </c>
      <c r="E40" s="59">
        <v>43867816</v>
      </c>
      <c r="F40" s="59">
        <v>121632835</v>
      </c>
      <c r="G40" s="59">
        <v>33190000</v>
      </c>
      <c r="H40" s="60">
        <v>198690651</v>
      </c>
      <c r="I40" s="61">
        <v>0</v>
      </c>
      <c r="J40" s="62">
        <v>22374079</v>
      </c>
      <c r="K40" s="59">
        <v>122814735</v>
      </c>
      <c r="L40" s="62">
        <v>21869000</v>
      </c>
      <c r="M40" s="60">
        <v>167057814</v>
      </c>
    </row>
    <row r="41" spans="1:13" s="37" customFormat="1" ht="12.75">
      <c r="A41" s="46"/>
      <c r="B41" s="78" t="s">
        <v>146</v>
      </c>
      <c r="C41" s="79"/>
      <c r="D41" s="66">
        <f aca="true" t="shared" si="3" ref="D41:M41">SUM(D32:D40)</f>
        <v>2091681</v>
      </c>
      <c r="E41" s="67">
        <f t="shared" si="3"/>
        <v>115125583</v>
      </c>
      <c r="F41" s="67">
        <f t="shared" si="3"/>
        <v>298326561</v>
      </c>
      <c r="G41" s="67">
        <f t="shared" si="3"/>
        <v>40440000</v>
      </c>
      <c r="H41" s="80">
        <f t="shared" si="3"/>
        <v>455983825</v>
      </c>
      <c r="I41" s="81">
        <f t="shared" si="3"/>
        <v>6882494</v>
      </c>
      <c r="J41" s="82">
        <f t="shared" si="3"/>
        <v>111617109</v>
      </c>
      <c r="K41" s="67">
        <f t="shared" si="3"/>
        <v>265950904</v>
      </c>
      <c r="L41" s="82">
        <f t="shared" si="3"/>
        <v>32030000</v>
      </c>
      <c r="M41" s="80">
        <f t="shared" si="3"/>
        <v>416480507</v>
      </c>
    </row>
    <row r="42" spans="1:13" s="8" customFormat="1" ht="12.75">
      <c r="A42" s="24" t="s">
        <v>88</v>
      </c>
      <c r="B42" s="77" t="s">
        <v>147</v>
      </c>
      <c r="C42" s="57" t="s">
        <v>148</v>
      </c>
      <c r="D42" s="58">
        <v>107471</v>
      </c>
      <c r="E42" s="59">
        <v>5706059</v>
      </c>
      <c r="F42" s="59">
        <v>74838005</v>
      </c>
      <c r="G42" s="59">
        <v>4380000</v>
      </c>
      <c r="H42" s="60">
        <v>85031535</v>
      </c>
      <c r="I42" s="61">
        <v>0</v>
      </c>
      <c r="J42" s="62">
        <v>4212016</v>
      </c>
      <c r="K42" s="59">
        <v>27618456</v>
      </c>
      <c r="L42" s="62">
        <v>5677000</v>
      </c>
      <c r="M42" s="60">
        <v>37507472</v>
      </c>
    </row>
    <row r="43" spans="1:13" s="8" customFormat="1" ht="12.75">
      <c r="A43" s="24" t="s">
        <v>88</v>
      </c>
      <c r="B43" s="77" t="s">
        <v>149</v>
      </c>
      <c r="C43" s="57" t="s">
        <v>150</v>
      </c>
      <c r="D43" s="58">
        <v>574869</v>
      </c>
      <c r="E43" s="59">
        <v>6809802</v>
      </c>
      <c r="F43" s="59">
        <v>34691630</v>
      </c>
      <c r="G43" s="59">
        <v>617000</v>
      </c>
      <c r="H43" s="60">
        <v>42693301</v>
      </c>
      <c r="I43" s="61">
        <v>288832</v>
      </c>
      <c r="J43" s="62">
        <v>6800121</v>
      </c>
      <c r="K43" s="59">
        <v>35702330</v>
      </c>
      <c r="L43" s="62">
        <v>593000</v>
      </c>
      <c r="M43" s="60">
        <v>43384283</v>
      </c>
    </row>
    <row r="44" spans="1:13" s="8" customFormat="1" ht="12.75">
      <c r="A44" s="24" t="s">
        <v>88</v>
      </c>
      <c r="B44" s="77" t="s">
        <v>151</v>
      </c>
      <c r="C44" s="57" t="s">
        <v>152</v>
      </c>
      <c r="D44" s="58">
        <v>-121557</v>
      </c>
      <c r="E44" s="59">
        <v>18178361</v>
      </c>
      <c r="F44" s="59">
        <v>7898963</v>
      </c>
      <c r="G44" s="59">
        <v>2325000</v>
      </c>
      <c r="H44" s="60">
        <v>28280767</v>
      </c>
      <c r="I44" s="61">
        <v>33722</v>
      </c>
      <c r="J44" s="62">
        <v>12089039</v>
      </c>
      <c r="K44" s="59">
        <v>2118016</v>
      </c>
      <c r="L44" s="62">
        <v>360000</v>
      </c>
      <c r="M44" s="60">
        <v>14600777</v>
      </c>
    </row>
    <row r="45" spans="1:13" s="8" customFormat="1" ht="12.75">
      <c r="A45" s="24" t="s">
        <v>88</v>
      </c>
      <c r="B45" s="77" t="s">
        <v>153</v>
      </c>
      <c r="C45" s="57" t="s">
        <v>154</v>
      </c>
      <c r="D45" s="58">
        <v>1265471</v>
      </c>
      <c r="E45" s="59">
        <v>3466901</v>
      </c>
      <c r="F45" s="59">
        <v>15630742</v>
      </c>
      <c r="G45" s="59">
        <v>300000</v>
      </c>
      <c r="H45" s="60">
        <v>20663114</v>
      </c>
      <c r="I45" s="61">
        <v>1444592</v>
      </c>
      <c r="J45" s="62">
        <v>10697077</v>
      </c>
      <c r="K45" s="59">
        <v>7094298</v>
      </c>
      <c r="L45" s="62">
        <v>300000</v>
      </c>
      <c r="M45" s="60">
        <v>19535967</v>
      </c>
    </row>
    <row r="46" spans="1:13" s="8" customFormat="1" ht="12.75">
      <c r="A46" s="24" t="s">
        <v>107</v>
      </c>
      <c r="B46" s="77" t="s">
        <v>155</v>
      </c>
      <c r="C46" s="57" t="s">
        <v>156</v>
      </c>
      <c r="D46" s="58">
        <v>0</v>
      </c>
      <c r="E46" s="59">
        <v>6847868</v>
      </c>
      <c r="F46" s="59">
        <v>56854712</v>
      </c>
      <c r="G46" s="59">
        <v>7916000</v>
      </c>
      <c r="H46" s="60">
        <v>71618580</v>
      </c>
      <c r="I46" s="61">
        <v>0</v>
      </c>
      <c r="J46" s="62">
        <v>10845931</v>
      </c>
      <c r="K46" s="59">
        <v>62869588</v>
      </c>
      <c r="L46" s="62">
        <v>7895000</v>
      </c>
      <c r="M46" s="60">
        <v>81610519</v>
      </c>
    </row>
    <row r="47" spans="1:13" s="37" customFormat="1" ht="12.75">
      <c r="A47" s="46"/>
      <c r="B47" s="78" t="s">
        <v>157</v>
      </c>
      <c r="C47" s="79"/>
      <c r="D47" s="66">
        <f aca="true" t="shared" si="4" ref="D47:M47">SUM(D42:D46)</f>
        <v>1826254</v>
      </c>
      <c r="E47" s="67">
        <f t="shared" si="4"/>
        <v>41008991</v>
      </c>
      <c r="F47" s="67">
        <f t="shared" si="4"/>
        <v>189914052</v>
      </c>
      <c r="G47" s="67">
        <f t="shared" si="4"/>
        <v>15538000</v>
      </c>
      <c r="H47" s="80">
        <f t="shared" si="4"/>
        <v>248287297</v>
      </c>
      <c r="I47" s="81">
        <f t="shared" si="4"/>
        <v>1767146</v>
      </c>
      <c r="J47" s="82">
        <f t="shared" si="4"/>
        <v>44644184</v>
      </c>
      <c r="K47" s="67">
        <f t="shared" si="4"/>
        <v>135402688</v>
      </c>
      <c r="L47" s="82">
        <f t="shared" si="4"/>
        <v>14825000</v>
      </c>
      <c r="M47" s="80">
        <f t="shared" si="4"/>
        <v>196639018</v>
      </c>
    </row>
    <row r="48" spans="1:13" s="8" customFormat="1" ht="12.75">
      <c r="A48" s="24" t="s">
        <v>88</v>
      </c>
      <c r="B48" s="77" t="s">
        <v>158</v>
      </c>
      <c r="C48" s="57" t="s">
        <v>159</v>
      </c>
      <c r="D48" s="58">
        <v>3413103</v>
      </c>
      <c r="E48" s="59">
        <v>37320</v>
      </c>
      <c r="F48" s="59">
        <v>55863113</v>
      </c>
      <c r="G48" s="59">
        <v>311000</v>
      </c>
      <c r="H48" s="60">
        <v>59624536</v>
      </c>
      <c r="I48" s="61">
        <v>5528845</v>
      </c>
      <c r="J48" s="62">
        <v>45024</v>
      </c>
      <c r="K48" s="59">
        <v>9362010</v>
      </c>
      <c r="L48" s="62">
        <v>300000</v>
      </c>
      <c r="M48" s="60">
        <v>15235879</v>
      </c>
    </row>
    <row r="49" spans="1:13" s="8" customFormat="1" ht="12.75">
      <c r="A49" s="24" t="s">
        <v>88</v>
      </c>
      <c r="B49" s="77" t="s">
        <v>160</v>
      </c>
      <c r="C49" s="57" t="s">
        <v>161</v>
      </c>
      <c r="D49" s="58">
        <v>0</v>
      </c>
      <c r="E49" s="59">
        <v>126638</v>
      </c>
      <c r="F49" s="59">
        <v>26453978</v>
      </c>
      <c r="G49" s="59">
        <v>689000</v>
      </c>
      <c r="H49" s="60">
        <v>27269616</v>
      </c>
      <c r="I49" s="61">
        <v>0</v>
      </c>
      <c r="J49" s="62">
        <v>119780</v>
      </c>
      <c r="K49" s="59">
        <v>757985</v>
      </c>
      <c r="L49" s="62">
        <v>336000</v>
      </c>
      <c r="M49" s="60">
        <v>1213765</v>
      </c>
    </row>
    <row r="50" spans="1:13" s="8" customFormat="1" ht="12.75">
      <c r="A50" s="24" t="s">
        <v>88</v>
      </c>
      <c r="B50" s="77" t="s">
        <v>162</v>
      </c>
      <c r="C50" s="57" t="s">
        <v>163</v>
      </c>
      <c r="D50" s="58">
        <v>900</v>
      </c>
      <c r="E50" s="59">
        <v>50601</v>
      </c>
      <c r="F50" s="59">
        <v>56262986</v>
      </c>
      <c r="G50" s="59">
        <v>365000</v>
      </c>
      <c r="H50" s="60">
        <v>56679487</v>
      </c>
      <c r="I50" s="61">
        <v>36310</v>
      </c>
      <c r="J50" s="62">
        <v>47409</v>
      </c>
      <c r="K50" s="59">
        <v>49283287</v>
      </c>
      <c r="L50" s="62">
        <v>3352000</v>
      </c>
      <c r="M50" s="60">
        <v>52719006</v>
      </c>
    </row>
    <row r="51" spans="1:13" s="8" customFormat="1" ht="12.75">
      <c r="A51" s="24" t="s">
        <v>88</v>
      </c>
      <c r="B51" s="77" t="s">
        <v>164</v>
      </c>
      <c r="C51" s="57" t="s">
        <v>165</v>
      </c>
      <c r="D51" s="58">
        <v>0</v>
      </c>
      <c r="E51" s="59">
        <v>192232</v>
      </c>
      <c r="F51" s="59">
        <v>42252907</v>
      </c>
      <c r="G51" s="59">
        <v>300000</v>
      </c>
      <c r="H51" s="60">
        <v>42745139</v>
      </c>
      <c r="I51" s="61">
        <v>0</v>
      </c>
      <c r="J51" s="62">
        <v>143379</v>
      </c>
      <c r="K51" s="59">
        <v>37428197</v>
      </c>
      <c r="L51" s="62">
        <v>366000</v>
      </c>
      <c r="M51" s="60">
        <v>37937576</v>
      </c>
    </row>
    <row r="52" spans="1:13" s="8" customFormat="1" ht="12.75">
      <c r="A52" s="24" t="s">
        <v>88</v>
      </c>
      <c r="B52" s="77" t="s">
        <v>166</v>
      </c>
      <c r="C52" s="57" t="s">
        <v>167</v>
      </c>
      <c r="D52" s="58">
        <v>-790467</v>
      </c>
      <c r="E52" s="59">
        <v>42701808</v>
      </c>
      <c r="F52" s="59">
        <v>10483686</v>
      </c>
      <c r="G52" s="59">
        <v>3061000</v>
      </c>
      <c r="H52" s="60">
        <v>55456027</v>
      </c>
      <c r="I52" s="61">
        <v>51080917</v>
      </c>
      <c r="J52" s="62">
        <v>198996062</v>
      </c>
      <c r="K52" s="59">
        <v>121012261</v>
      </c>
      <c r="L52" s="62">
        <v>5458000</v>
      </c>
      <c r="M52" s="60">
        <v>376547240</v>
      </c>
    </row>
    <row r="53" spans="1:13" s="8" customFormat="1" ht="12.75">
      <c r="A53" s="24" t="s">
        <v>107</v>
      </c>
      <c r="B53" s="77" t="s">
        <v>168</v>
      </c>
      <c r="C53" s="57" t="s">
        <v>169</v>
      </c>
      <c r="D53" s="58">
        <v>0</v>
      </c>
      <c r="E53" s="59">
        <v>54555126</v>
      </c>
      <c r="F53" s="59">
        <v>139244415</v>
      </c>
      <c r="G53" s="59">
        <v>35584000</v>
      </c>
      <c r="H53" s="60">
        <v>229383541</v>
      </c>
      <c r="I53" s="61">
        <v>0</v>
      </c>
      <c r="J53" s="62">
        <v>55912237</v>
      </c>
      <c r="K53" s="59">
        <v>155312337</v>
      </c>
      <c r="L53" s="62">
        <v>33258000</v>
      </c>
      <c r="M53" s="60">
        <v>244482574</v>
      </c>
    </row>
    <row r="54" spans="1:13" s="37" customFormat="1" ht="12.75">
      <c r="A54" s="46"/>
      <c r="B54" s="78" t="s">
        <v>170</v>
      </c>
      <c r="C54" s="79"/>
      <c r="D54" s="66">
        <f aca="true" t="shared" si="5" ref="D54:M54">SUM(D48:D53)</f>
        <v>2623536</v>
      </c>
      <c r="E54" s="67">
        <f t="shared" si="5"/>
        <v>97663725</v>
      </c>
      <c r="F54" s="67">
        <f t="shared" si="5"/>
        <v>330561085</v>
      </c>
      <c r="G54" s="67">
        <f t="shared" si="5"/>
        <v>40310000</v>
      </c>
      <c r="H54" s="80">
        <f t="shared" si="5"/>
        <v>471158346</v>
      </c>
      <c r="I54" s="81">
        <f t="shared" si="5"/>
        <v>56646072</v>
      </c>
      <c r="J54" s="82">
        <f t="shared" si="5"/>
        <v>255263891</v>
      </c>
      <c r="K54" s="67">
        <f t="shared" si="5"/>
        <v>373156077</v>
      </c>
      <c r="L54" s="82">
        <f t="shared" si="5"/>
        <v>43070000</v>
      </c>
      <c r="M54" s="80">
        <f t="shared" si="5"/>
        <v>728136040</v>
      </c>
    </row>
    <row r="55" spans="1:13" s="8" customFormat="1" ht="12.75">
      <c r="A55" s="24" t="s">
        <v>88</v>
      </c>
      <c r="B55" s="77" t="s">
        <v>171</v>
      </c>
      <c r="C55" s="57" t="s">
        <v>172</v>
      </c>
      <c r="D55" s="58">
        <v>4978133</v>
      </c>
      <c r="E55" s="59">
        <v>12626602</v>
      </c>
      <c r="F55" s="59">
        <v>52530043</v>
      </c>
      <c r="G55" s="59">
        <v>534000</v>
      </c>
      <c r="H55" s="60">
        <v>70668778</v>
      </c>
      <c r="I55" s="61">
        <v>4615060</v>
      </c>
      <c r="J55" s="62">
        <v>11637747</v>
      </c>
      <c r="K55" s="59">
        <v>43647315</v>
      </c>
      <c r="L55" s="62">
        <v>3846000</v>
      </c>
      <c r="M55" s="60">
        <v>63746122</v>
      </c>
    </row>
    <row r="56" spans="1:13" s="8" customFormat="1" ht="12.75">
      <c r="A56" s="24" t="s">
        <v>88</v>
      </c>
      <c r="B56" s="77" t="s">
        <v>173</v>
      </c>
      <c r="C56" s="57" t="s">
        <v>174</v>
      </c>
      <c r="D56" s="58">
        <v>569891</v>
      </c>
      <c r="E56" s="59">
        <v>369444</v>
      </c>
      <c r="F56" s="59">
        <v>10229348</v>
      </c>
      <c r="G56" s="59">
        <v>521000</v>
      </c>
      <c r="H56" s="60">
        <v>11689683</v>
      </c>
      <c r="I56" s="61">
        <v>1256829</v>
      </c>
      <c r="J56" s="62">
        <v>353682</v>
      </c>
      <c r="K56" s="59">
        <v>4495706</v>
      </c>
      <c r="L56" s="62">
        <v>2478000</v>
      </c>
      <c r="M56" s="60">
        <v>8584217</v>
      </c>
    </row>
    <row r="57" spans="1:13" s="8" customFormat="1" ht="12.75">
      <c r="A57" s="24" t="s">
        <v>88</v>
      </c>
      <c r="B57" s="77" t="s">
        <v>175</v>
      </c>
      <c r="C57" s="57" t="s">
        <v>176</v>
      </c>
      <c r="D57" s="58">
        <v>1748602</v>
      </c>
      <c r="E57" s="59">
        <v>4200297</v>
      </c>
      <c r="F57" s="59">
        <v>43172806</v>
      </c>
      <c r="G57" s="59">
        <v>6425000</v>
      </c>
      <c r="H57" s="60">
        <v>55546705</v>
      </c>
      <c r="I57" s="61">
        <v>3846608</v>
      </c>
      <c r="J57" s="62">
        <v>3908473</v>
      </c>
      <c r="K57" s="59">
        <v>39909211</v>
      </c>
      <c r="L57" s="62">
        <v>4300000</v>
      </c>
      <c r="M57" s="60">
        <v>51964292</v>
      </c>
    </row>
    <row r="58" spans="1:13" s="8" customFormat="1" ht="12.75">
      <c r="A58" s="24" t="s">
        <v>88</v>
      </c>
      <c r="B58" s="77" t="s">
        <v>177</v>
      </c>
      <c r="C58" s="57" t="s">
        <v>178</v>
      </c>
      <c r="D58" s="58">
        <v>684624</v>
      </c>
      <c r="E58" s="59">
        <v>86700</v>
      </c>
      <c r="F58" s="59">
        <v>24681885</v>
      </c>
      <c r="G58" s="59">
        <v>9709000</v>
      </c>
      <c r="H58" s="60">
        <v>35162209</v>
      </c>
      <c r="I58" s="61">
        <v>672105</v>
      </c>
      <c r="J58" s="62">
        <v>66150</v>
      </c>
      <c r="K58" s="59">
        <v>18457833</v>
      </c>
      <c r="L58" s="62">
        <v>4889000</v>
      </c>
      <c r="M58" s="60">
        <v>24085088</v>
      </c>
    </row>
    <row r="59" spans="1:13" s="8" customFormat="1" ht="12.75">
      <c r="A59" s="24" t="s">
        <v>107</v>
      </c>
      <c r="B59" s="77" t="s">
        <v>179</v>
      </c>
      <c r="C59" s="57" t="s">
        <v>180</v>
      </c>
      <c r="D59" s="58">
        <v>0</v>
      </c>
      <c r="E59" s="59">
        <v>3186470</v>
      </c>
      <c r="F59" s="59">
        <v>53571658</v>
      </c>
      <c r="G59" s="59">
        <v>36224000</v>
      </c>
      <c r="H59" s="60">
        <v>92982128</v>
      </c>
      <c r="I59" s="61">
        <v>0</v>
      </c>
      <c r="J59" s="62">
        <v>4659439</v>
      </c>
      <c r="K59" s="59">
        <v>86526717</v>
      </c>
      <c r="L59" s="62">
        <v>12997000</v>
      </c>
      <c r="M59" s="60">
        <v>104183156</v>
      </c>
    </row>
    <row r="60" spans="1:13" s="37" customFormat="1" ht="12.75">
      <c r="A60" s="46"/>
      <c r="B60" s="78" t="s">
        <v>181</v>
      </c>
      <c r="C60" s="79"/>
      <c r="D60" s="66">
        <f aca="true" t="shared" si="6" ref="D60:M60">SUM(D55:D59)</f>
        <v>7981250</v>
      </c>
      <c r="E60" s="67">
        <f t="shared" si="6"/>
        <v>20469513</v>
      </c>
      <c r="F60" s="67">
        <f t="shared" si="6"/>
        <v>184185740</v>
      </c>
      <c r="G60" s="67">
        <f t="shared" si="6"/>
        <v>53413000</v>
      </c>
      <c r="H60" s="80">
        <f t="shared" si="6"/>
        <v>266049503</v>
      </c>
      <c r="I60" s="81">
        <f t="shared" si="6"/>
        <v>10390602</v>
      </c>
      <c r="J60" s="82">
        <f t="shared" si="6"/>
        <v>20625491</v>
      </c>
      <c r="K60" s="67">
        <f t="shared" si="6"/>
        <v>193036782</v>
      </c>
      <c r="L60" s="82">
        <f t="shared" si="6"/>
        <v>28510000</v>
      </c>
      <c r="M60" s="80">
        <f t="shared" si="6"/>
        <v>252562875</v>
      </c>
    </row>
    <row r="61" spans="1:13" s="37" customFormat="1" ht="12.75">
      <c r="A61" s="46"/>
      <c r="B61" s="78" t="s">
        <v>182</v>
      </c>
      <c r="C61" s="79"/>
      <c r="D61" s="66">
        <f aca="true" t="shared" si="7" ref="D61:M61">SUM(D9:D10,D12:D21,D23:D30,D32:D40,D42:D46,D48:D53,D55:D59)</f>
        <v>686941555</v>
      </c>
      <c r="E61" s="67">
        <f t="shared" si="7"/>
        <v>2401907682</v>
      </c>
      <c r="F61" s="67">
        <f t="shared" si="7"/>
        <v>3723552881</v>
      </c>
      <c r="G61" s="67">
        <f t="shared" si="7"/>
        <v>193097000</v>
      </c>
      <c r="H61" s="80">
        <f t="shared" si="7"/>
        <v>7005499118</v>
      </c>
      <c r="I61" s="81">
        <f t="shared" si="7"/>
        <v>720284308</v>
      </c>
      <c r="J61" s="82">
        <f t="shared" si="7"/>
        <v>2323075039</v>
      </c>
      <c r="K61" s="67">
        <f t="shared" si="7"/>
        <v>2886682519</v>
      </c>
      <c r="L61" s="82">
        <f t="shared" si="7"/>
        <v>328546000</v>
      </c>
      <c r="M61" s="80">
        <f t="shared" si="7"/>
        <v>6258587866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40</v>
      </c>
      <c r="C9" s="57" t="s">
        <v>41</v>
      </c>
      <c r="D9" s="58">
        <v>258330040</v>
      </c>
      <c r="E9" s="59">
        <v>745600226</v>
      </c>
      <c r="F9" s="59">
        <v>256718109</v>
      </c>
      <c r="G9" s="59">
        <v>90493000</v>
      </c>
      <c r="H9" s="60">
        <v>1351141375</v>
      </c>
      <c r="I9" s="61">
        <v>230724241</v>
      </c>
      <c r="J9" s="62">
        <v>673540615</v>
      </c>
      <c r="K9" s="59">
        <v>416807204</v>
      </c>
      <c r="L9" s="62">
        <v>47909000</v>
      </c>
      <c r="M9" s="60">
        <v>1368981060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258330040</v>
      </c>
      <c r="E10" s="67">
        <f t="shared" si="0"/>
        <v>745600226</v>
      </c>
      <c r="F10" s="67">
        <f t="shared" si="0"/>
        <v>256718109</v>
      </c>
      <c r="G10" s="67">
        <f t="shared" si="0"/>
        <v>90493000</v>
      </c>
      <c r="H10" s="80">
        <f t="shared" si="0"/>
        <v>1351141375</v>
      </c>
      <c r="I10" s="81">
        <f t="shared" si="0"/>
        <v>230724241</v>
      </c>
      <c r="J10" s="82">
        <f t="shared" si="0"/>
        <v>673540615</v>
      </c>
      <c r="K10" s="67">
        <f t="shared" si="0"/>
        <v>416807204</v>
      </c>
      <c r="L10" s="82">
        <f t="shared" si="0"/>
        <v>47909000</v>
      </c>
      <c r="M10" s="80">
        <f t="shared" si="0"/>
        <v>1368981060</v>
      </c>
    </row>
    <row r="11" spans="1:13" s="8" customFormat="1" ht="12.75">
      <c r="A11" s="24" t="s">
        <v>88</v>
      </c>
      <c r="B11" s="77" t="s">
        <v>184</v>
      </c>
      <c r="C11" s="57" t="s">
        <v>185</v>
      </c>
      <c r="D11" s="58">
        <v>3609338</v>
      </c>
      <c r="E11" s="59">
        <v>11712065</v>
      </c>
      <c r="F11" s="59">
        <v>12328967</v>
      </c>
      <c r="G11" s="59">
        <v>300000</v>
      </c>
      <c r="H11" s="60">
        <v>27950370</v>
      </c>
      <c r="I11" s="61">
        <v>3051765</v>
      </c>
      <c r="J11" s="62">
        <v>7308274</v>
      </c>
      <c r="K11" s="59">
        <v>156764</v>
      </c>
      <c r="L11" s="62">
        <v>303000</v>
      </c>
      <c r="M11" s="60">
        <v>10819803</v>
      </c>
    </row>
    <row r="12" spans="1:13" s="8" customFormat="1" ht="12.75">
      <c r="A12" s="24" t="s">
        <v>88</v>
      </c>
      <c r="B12" s="77" t="s">
        <v>186</v>
      </c>
      <c r="C12" s="57" t="s">
        <v>187</v>
      </c>
      <c r="D12" s="58">
        <v>1250198</v>
      </c>
      <c r="E12" s="59">
        <v>8154446</v>
      </c>
      <c r="F12" s="59">
        <v>1478865</v>
      </c>
      <c r="G12" s="59">
        <v>409000</v>
      </c>
      <c r="H12" s="60">
        <v>11292509</v>
      </c>
      <c r="I12" s="61">
        <v>4456779</v>
      </c>
      <c r="J12" s="62">
        <v>12482375</v>
      </c>
      <c r="K12" s="59">
        <v>23944759</v>
      </c>
      <c r="L12" s="62">
        <v>368000</v>
      </c>
      <c r="M12" s="60">
        <v>41251913</v>
      </c>
    </row>
    <row r="13" spans="1:13" s="8" customFormat="1" ht="12.75">
      <c r="A13" s="24" t="s">
        <v>88</v>
      </c>
      <c r="B13" s="77" t="s">
        <v>188</v>
      </c>
      <c r="C13" s="57" t="s">
        <v>189</v>
      </c>
      <c r="D13" s="58">
        <v>3001681</v>
      </c>
      <c r="E13" s="59">
        <v>9563451</v>
      </c>
      <c r="F13" s="59">
        <v>12290527</v>
      </c>
      <c r="G13" s="59">
        <v>4050000</v>
      </c>
      <c r="H13" s="60">
        <v>28905659</v>
      </c>
      <c r="I13" s="61">
        <v>1071223</v>
      </c>
      <c r="J13" s="62">
        <v>4905108</v>
      </c>
      <c r="K13" s="59">
        <v>14746486</v>
      </c>
      <c r="L13" s="62">
        <v>310000</v>
      </c>
      <c r="M13" s="60">
        <v>21032817</v>
      </c>
    </row>
    <row r="14" spans="1:13" s="8" customFormat="1" ht="12.75">
      <c r="A14" s="24" t="s">
        <v>88</v>
      </c>
      <c r="B14" s="77" t="s">
        <v>190</v>
      </c>
      <c r="C14" s="57" t="s">
        <v>191</v>
      </c>
      <c r="D14" s="58">
        <v>545923</v>
      </c>
      <c r="E14" s="59">
        <v>2617272</v>
      </c>
      <c r="F14" s="59">
        <v>8853884</v>
      </c>
      <c r="G14" s="59">
        <v>600000</v>
      </c>
      <c r="H14" s="60">
        <v>12617079</v>
      </c>
      <c r="I14" s="61">
        <v>631271</v>
      </c>
      <c r="J14" s="62">
        <v>2528796</v>
      </c>
      <c r="K14" s="59">
        <v>9109940</v>
      </c>
      <c r="L14" s="62">
        <v>300000</v>
      </c>
      <c r="M14" s="60">
        <v>12570007</v>
      </c>
    </row>
    <row r="15" spans="1:13" s="8" customFormat="1" ht="12.75">
      <c r="A15" s="24" t="s">
        <v>107</v>
      </c>
      <c r="B15" s="77" t="s">
        <v>192</v>
      </c>
      <c r="C15" s="57" t="s">
        <v>193</v>
      </c>
      <c r="D15" s="58">
        <v>0</v>
      </c>
      <c r="E15" s="59">
        <v>0</v>
      </c>
      <c r="F15" s="59">
        <v>8579337</v>
      </c>
      <c r="G15" s="59">
        <v>333000</v>
      </c>
      <c r="H15" s="60">
        <v>8912337</v>
      </c>
      <c r="I15" s="61">
        <v>0</v>
      </c>
      <c r="J15" s="62">
        <v>0</v>
      </c>
      <c r="K15" s="59">
        <v>7894583</v>
      </c>
      <c r="L15" s="62">
        <v>324000</v>
      </c>
      <c r="M15" s="60">
        <v>8218583</v>
      </c>
    </row>
    <row r="16" spans="1:13" s="37" customFormat="1" ht="12.75">
      <c r="A16" s="46"/>
      <c r="B16" s="78" t="s">
        <v>194</v>
      </c>
      <c r="C16" s="79"/>
      <c r="D16" s="66">
        <f aca="true" t="shared" si="1" ref="D16:M16">SUM(D11:D15)</f>
        <v>8407140</v>
      </c>
      <c r="E16" s="67">
        <f t="shared" si="1"/>
        <v>32047234</v>
      </c>
      <c r="F16" s="67">
        <f t="shared" si="1"/>
        <v>43531580</v>
      </c>
      <c r="G16" s="67">
        <f t="shared" si="1"/>
        <v>5692000</v>
      </c>
      <c r="H16" s="80">
        <f t="shared" si="1"/>
        <v>89677954</v>
      </c>
      <c r="I16" s="81">
        <f t="shared" si="1"/>
        <v>9211038</v>
      </c>
      <c r="J16" s="82">
        <f t="shared" si="1"/>
        <v>27224553</v>
      </c>
      <c r="K16" s="67">
        <f t="shared" si="1"/>
        <v>55852532</v>
      </c>
      <c r="L16" s="82">
        <f t="shared" si="1"/>
        <v>1605000</v>
      </c>
      <c r="M16" s="80">
        <f t="shared" si="1"/>
        <v>93893123</v>
      </c>
    </row>
    <row r="17" spans="1:13" s="8" customFormat="1" ht="12.75">
      <c r="A17" s="24" t="s">
        <v>88</v>
      </c>
      <c r="B17" s="77" t="s">
        <v>195</v>
      </c>
      <c r="C17" s="57" t="s">
        <v>196</v>
      </c>
      <c r="D17" s="58">
        <v>11229216</v>
      </c>
      <c r="E17" s="59">
        <v>21204319</v>
      </c>
      <c r="F17" s="59">
        <v>4153088</v>
      </c>
      <c r="G17" s="59">
        <v>333000</v>
      </c>
      <c r="H17" s="60">
        <v>36919623</v>
      </c>
      <c r="I17" s="61">
        <v>3981069</v>
      </c>
      <c r="J17" s="62">
        <v>19391261</v>
      </c>
      <c r="K17" s="59">
        <v>6004564</v>
      </c>
      <c r="L17" s="62">
        <v>307000</v>
      </c>
      <c r="M17" s="60">
        <v>29683894</v>
      </c>
    </row>
    <row r="18" spans="1:13" s="8" customFormat="1" ht="12.75">
      <c r="A18" s="24" t="s">
        <v>88</v>
      </c>
      <c r="B18" s="77" t="s">
        <v>197</v>
      </c>
      <c r="C18" s="57" t="s">
        <v>198</v>
      </c>
      <c r="D18" s="58">
        <v>-14305</v>
      </c>
      <c r="E18" s="59">
        <v>5873599</v>
      </c>
      <c r="F18" s="59">
        <v>1956401</v>
      </c>
      <c r="G18" s="59">
        <v>367000</v>
      </c>
      <c r="H18" s="60">
        <v>8182695</v>
      </c>
      <c r="I18" s="61">
        <v>-5632031</v>
      </c>
      <c r="J18" s="62">
        <v>5205238</v>
      </c>
      <c r="K18" s="59">
        <v>11342420</v>
      </c>
      <c r="L18" s="62">
        <v>2145000</v>
      </c>
      <c r="M18" s="60">
        <v>13060627</v>
      </c>
    </row>
    <row r="19" spans="1:13" s="8" customFormat="1" ht="12.75">
      <c r="A19" s="24" t="s">
        <v>88</v>
      </c>
      <c r="B19" s="77" t="s">
        <v>199</v>
      </c>
      <c r="C19" s="57" t="s">
        <v>200</v>
      </c>
      <c r="D19" s="58">
        <v>1298660</v>
      </c>
      <c r="E19" s="59">
        <v>10559157</v>
      </c>
      <c r="F19" s="59">
        <v>16344799</v>
      </c>
      <c r="G19" s="59">
        <v>1322000</v>
      </c>
      <c r="H19" s="60">
        <v>29524616</v>
      </c>
      <c r="I19" s="61">
        <v>1184474</v>
      </c>
      <c r="J19" s="62">
        <v>7733796</v>
      </c>
      <c r="K19" s="59">
        <v>38767634</v>
      </c>
      <c r="L19" s="62">
        <v>2067000</v>
      </c>
      <c r="M19" s="60">
        <v>49752904</v>
      </c>
    </row>
    <row r="20" spans="1:13" s="8" customFormat="1" ht="12.75">
      <c r="A20" s="24" t="s">
        <v>88</v>
      </c>
      <c r="B20" s="77" t="s">
        <v>47</v>
      </c>
      <c r="C20" s="57" t="s">
        <v>48</v>
      </c>
      <c r="D20" s="58">
        <v>63304399</v>
      </c>
      <c r="E20" s="59">
        <v>258900455</v>
      </c>
      <c r="F20" s="59">
        <v>230890863</v>
      </c>
      <c r="G20" s="59">
        <v>321000</v>
      </c>
      <c r="H20" s="60">
        <v>553416717</v>
      </c>
      <c r="I20" s="61">
        <v>53450524</v>
      </c>
      <c r="J20" s="62">
        <v>240832531</v>
      </c>
      <c r="K20" s="59">
        <v>89400554</v>
      </c>
      <c r="L20" s="62">
        <v>1342000</v>
      </c>
      <c r="M20" s="60">
        <v>385025609</v>
      </c>
    </row>
    <row r="21" spans="1:13" s="8" customFormat="1" ht="12.75">
      <c r="A21" s="24" t="s">
        <v>88</v>
      </c>
      <c r="B21" s="77" t="s">
        <v>201</v>
      </c>
      <c r="C21" s="57" t="s">
        <v>202</v>
      </c>
      <c r="D21" s="58">
        <v>4995351</v>
      </c>
      <c r="E21" s="59">
        <v>44103036</v>
      </c>
      <c r="F21" s="59">
        <v>37735363</v>
      </c>
      <c r="G21" s="59">
        <v>300000</v>
      </c>
      <c r="H21" s="60">
        <v>87133750</v>
      </c>
      <c r="I21" s="61">
        <v>3546492</v>
      </c>
      <c r="J21" s="62">
        <v>43478665</v>
      </c>
      <c r="K21" s="59">
        <v>3658705</v>
      </c>
      <c r="L21" s="62">
        <v>810000</v>
      </c>
      <c r="M21" s="60">
        <v>51493862</v>
      </c>
    </row>
    <row r="22" spans="1:13" s="8" customFormat="1" ht="12.75">
      <c r="A22" s="24" t="s">
        <v>107</v>
      </c>
      <c r="B22" s="77" t="s">
        <v>203</v>
      </c>
      <c r="C22" s="57" t="s">
        <v>204</v>
      </c>
      <c r="D22" s="58">
        <v>0</v>
      </c>
      <c r="E22" s="59">
        <v>0</v>
      </c>
      <c r="F22" s="59">
        <v>29861175</v>
      </c>
      <c r="G22" s="59">
        <v>300000</v>
      </c>
      <c r="H22" s="60">
        <v>30161175</v>
      </c>
      <c r="I22" s="61">
        <v>0</v>
      </c>
      <c r="J22" s="62">
        <v>0</v>
      </c>
      <c r="K22" s="59">
        <v>1305741</v>
      </c>
      <c r="L22" s="62">
        <v>0</v>
      </c>
      <c r="M22" s="60">
        <v>1305741</v>
      </c>
    </row>
    <row r="23" spans="1:13" s="37" customFormat="1" ht="12.75">
      <c r="A23" s="46"/>
      <c r="B23" s="78" t="s">
        <v>205</v>
      </c>
      <c r="C23" s="79"/>
      <c r="D23" s="66">
        <f aca="true" t="shared" si="2" ref="D23:M23">SUM(D17:D22)</f>
        <v>80813321</v>
      </c>
      <c r="E23" s="67">
        <f t="shared" si="2"/>
        <v>340640566</v>
      </c>
      <c r="F23" s="67">
        <f t="shared" si="2"/>
        <v>320941689</v>
      </c>
      <c r="G23" s="67">
        <f t="shared" si="2"/>
        <v>2943000</v>
      </c>
      <c r="H23" s="80">
        <f t="shared" si="2"/>
        <v>745338576</v>
      </c>
      <c r="I23" s="81">
        <f t="shared" si="2"/>
        <v>56530528</v>
      </c>
      <c r="J23" s="82">
        <f t="shared" si="2"/>
        <v>316641491</v>
      </c>
      <c r="K23" s="67">
        <f t="shared" si="2"/>
        <v>150479618</v>
      </c>
      <c r="L23" s="82">
        <f t="shared" si="2"/>
        <v>6671000</v>
      </c>
      <c r="M23" s="80">
        <f t="shared" si="2"/>
        <v>530322637</v>
      </c>
    </row>
    <row r="24" spans="1:13" s="8" customFormat="1" ht="12.75">
      <c r="A24" s="24" t="s">
        <v>88</v>
      </c>
      <c r="B24" s="77" t="s">
        <v>206</v>
      </c>
      <c r="C24" s="57" t="s">
        <v>207</v>
      </c>
      <c r="D24" s="58">
        <v>11906365</v>
      </c>
      <c r="E24" s="59">
        <v>42177566</v>
      </c>
      <c r="F24" s="59">
        <v>77777967</v>
      </c>
      <c r="G24" s="59">
        <v>612000</v>
      </c>
      <c r="H24" s="60">
        <v>132473898</v>
      </c>
      <c r="I24" s="61">
        <v>10488603</v>
      </c>
      <c r="J24" s="62">
        <v>28947532</v>
      </c>
      <c r="K24" s="59">
        <v>51685163</v>
      </c>
      <c r="L24" s="62">
        <v>790000</v>
      </c>
      <c r="M24" s="60">
        <v>91911298</v>
      </c>
    </row>
    <row r="25" spans="1:13" s="8" customFormat="1" ht="12.75">
      <c r="A25" s="24" t="s">
        <v>88</v>
      </c>
      <c r="B25" s="77" t="s">
        <v>208</v>
      </c>
      <c r="C25" s="57" t="s">
        <v>209</v>
      </c>
      <c r="D25" s="58">
        <v>21098819</v>
      </c>
      <c r="E25" s="59">
        <v>84603950</v>
      </c>
      <c r="F25" s="59">
        <v>52233465</v>
      </c>
      <c r="G25" s="59">
        <v>2925000</v>
      </c>
      <c r="H25" s="60">
        <v>160861234</v>
      </c>
      <c r="I25" s="61">
        <v>18746088</v>
      </c>
      <c r="J25" s="62">
        <v>79219186</v>
      </c>
      <c r="K25" s="59">
        <v>13509152</v>
      </c>
      <c r="L25" s="62">
        <v>1695000</v>
      </c>
      <c r="M25" s="60">
        <v>113169426</v>
      </c>
    </row>
    <row r="26" spans="1:13" s="8" customFormat="1" ht="12.75">
      <c r="A26" s="24" t="s">
        <v>88</v>
      </c>
      <c r="B26" s="77" t="s">
        <v>210</v>
      </c>
      <c r="C26" s="57" t="s">
        <v>211</v>
      </c>
      <c r="D26" s="58">
        <v>4084048</v>
      </c>
      <c r="E26" s="59">
        <v>34944460</v>
      </c>
      <c r="F26" s="59">
        <v>32942643</v>
      </c>
      <c r="G26" s="59">
        <v>332000</v>
      </c>
      <c r="H26" s="60">
        <v>72303151</v>
      </c>
      <c r="I26" s="61">
        <v>3936057</v>
      </c>
      <c r="J26" s="62">
        <v>28499180</v>
      </c>
      <c r="K26" s="59">
        <v>10305278</v>
      </c>
      <c r="L26" s="62">
        <v>1331000</v>
      </c>
      <c r="M26" s="60">
        <v>44071515</v>
      </c>
    </row>
    <row r="27" spans="1:13" s="8" customFormat="1" ht="12.75">
      <c r="A27" s="24" t="s">
        <v>88</v>
      </c>
      <c r="B27" s="77" t="s">
        <v>212</v>
      </c>
      <c r="C27" s="57" t="s">
        <v>213</v>
      </c>
      <c r="D27" s="58">
        <v>51891486</v>
      </c>
      <c r="E27" s="59">
        <v>99893233</v>
      </c>
      <c r="F27" s="59">
        <v>146070458</v>
      </c>
      <c r="G27" s="59">
        <v>6915000</v>
      </c>
      <c r="H27" s="60">
        <v>304770177</v>
      </c>
      <c r="I27" s="61">
        <v>26028202</v>
      </c>
      <c r="J27" s="62">
        <v>75510584</v>
      </c>
      <c r="K27" s="59">
        <v>26008592</v>
      </c>
      <c r="L27" s="62">
        <v>8085000</v>
      </c>
      <c r="M27" s="60">
        <v>135632378</v>
      </c>
    </row>
    <row r="28" spans="1:13" s="8" customFormat="1" ht="12.75">
      <c r="A28" s="24" t="s">
        <v>88</v>
      </c>
      <c r="B28" s="77" t="s">
        <v>214</v>
      </c>
      <c r="C28" s="57" t="s">
        <v>215</v>
      </c>
      <c r="D28" s="58">
        <v>932837</v>
      </c>
      <c r="E28" s="59">
        <v>6907119</v>
      </c>
      <c r="F28" s="59">
        <v>26110365</v>
      </c>
      <c r="G28" s="59">
        <v>2100000</v>
      </c>
      <c r="H28" s="60">
        <v>36050321</v>
      </c>
      <c r="I28" s="61">
        <v>8211228</v>
      </c>
      <c r="J28" s="62">
        <v>6226403</v>
      </c>
      <c r="K28" s="59">
        <v>19496067</v>
      </c>
      <c r="L28" s="62">
        <v>300000</v>
      </c>
      <c r="M28" s="60">
        <v>34233698</v>
      </c>
    </row>
    <row r="29" spans="1:13" s="8" customFormat="1" ht="12.75">
      <c r="A29" s="24" t="s">
        <v>88</v>
      </c>
      <c r="B29" s="77" t="s">
        <v>216</v>
      </c>
      <c r="C29" s="57" t="s">
        <v>217</v>
      </c>
      <c r="D29" s="58">
        <v>-218124</v>
      </c>
      <c r="E29" s="59">
        <v>15080965</v>
      </c>
      <c r="F29" s="59">
        <v>6255237</v>
      </c>
      <c r="G29" s="59">
        <v>300000</v>
      </c>
      <c r="H29" s="60">
        <v>21418078</v>
      </c>
      <c r="I29" s="61">
        <v>-655359</v>
      </c>
      <c r="J29" s="62">
        <v>23972170</v>
      </c>
      <c r="K29" s="59">
        <v>4962327</v>
      </c>
      <c r="L29" s="62">
        <v>1300000</v>
      </c>
      <c r="M29" s="60">
        <v>29579138</v>
      </c>
    </row>
    <row r="30" spans="1:13" s="8" customFormat="1" ht="12.75">
      <c r="A30" s="24" t="s">
        <v>107</v>
      </c>
      <c r="B30" s="77" t="s">
        <v>218</v>
      </c>
      <c r="C30" s="57" t="s">
        <v>219</v>
      </c>
      <c r="D30" s="58">
        <v>0</v>
      </c>
      <c r="E30" s="59">
        <v>0</v>
      </c>
      <c r="F30" s="59">
        <v>25255966</v>
      </c>
      <c r="G30" s="59">
        <v>362000</v>
      </c>
      <c r="H30" s="60">
        <v>25617966</v>
      </c>
      <c r="I30" s="61">
        <v>0</v>
      </c>
      <c r="J30" s="62">
        <v>0</v>
      </c>
      <c r="K30" s="59">
        <v>24132550</v>
      </c>
      <c r="L30" s="62">
        <v>385000</v>
      </c>
      <c r="M30" s="60">
        <v>24517550</v>
      </c>
    </row>
    <row r="31" spans="1:13" s="37" customFormat="1" ht="12.75">
      <c r="A31" s="46"/>
      <c r="B31" s="78" t="s">
        <v>220</v>
      </c>
      <c r="C31" s="79"/>
      <c r="D31" s="66">
        <f aca="true" t="shared" si="3" ref="D31:M31">SUM(D24:D30)</f>
        <v>89695431</v>
      </c>
      <c r="E31" s="67">
        <f t="shared" si="3"/>
        <v>283607293</v>
      </c>
      <c r="F31" s="67">
        <f t="shared" si="3"/>
        <v>366646101</v>
      </c>
      <c r="G31" s="67">
        <f t="shared" si="3"/>
        <v>13546000</v>
      </c>
      <c r="H31" s="80">
        <f t="shared" si="3"/>
        <v>753494825</v>
      </c>
      <c r="I31" s="81">
        <f t="shared" si="3"/>
        <v>66754819</v>
      </c>
      <c r="J31" s="82">
        <f t="shared" si="3"/>
        <v>242375055</v>
      </c>
      <c r="K31" s="67">
        <f t="shared" si="3"/>
        <v>150099129</v>
      </c>
      <c r="L31" s="82">
        <f t="shared" si="3"/>
        <v>13886000</v>
      </c>
      <c r="M31" s="80">
        <f t="shared" si="3"/>
        <v>473115003</v>
      </c>
    </row>
    <row r="32" spans="1:13" s="8" customFormat="1" ht="12.75">
      <c r="A32" s="24" t="s">
        <v>88</v>
      </c>
      <c r="B32" s="77" t="s">
        <v>221</v>
      </c>
      <c r="C32" s="57" t="s">
        <v>222</v>
      </c>
      <c r="D32" s="58">
        <v>11076488</v>
      </c>
      <c r="E32" s="59">
        <v>97538118</v>
      </c>
      <c r="F32" s="59">
        <v>5780326</v>
      </c>
      <c r="G32" s="59">
        <v>691000</v>
      </c>
      <c r="H32" s="60">
        <v>115085932</v>
      </c>
      <c r="I32" s="61">
        <v>10926249</v>
      </c>
      <c r="J32" s="62">
        <v>89379583</v>
      </c>
      <c r="K32" s="59">
        <v>1898030</v>
      </c>
      <c r="L32" s="62">
        <v>3359000</v>
      </c>
      <c r="M32" s="60">
        <v>105562862</v>
      </c>
    </row>
    <row r="33" spans="1:13" s="8" customFormat="1" ht="12.75">
      <c r="A33" s="24" t="s">
        <v>88</v>
      </c>
      <c r="B33" s="77" t="s">
        <v>223</v>
      </c>
      <c r="C33" s="57" t="s">
        <v>224</v>
      </c>
      <c r="D33" s="58">
        <v>17689695</v>
      </c>
      <c r="E33" s="59">
        <v>95089128</v>
      </c>
      <c r="F33" s="59">
        <v>51229817</v>
      </c>
      <c r="G33" s="59">
        <v>329000</v>
      </c>
      <c r="H33" s="60">
        <v>164337640</v>
      </c>
      <c r="I33" s="61">
        <v>14873763</v>
      </c>
      <c r="J33" s="62">
        <v>83398022</v>
      </c>
      <c r="K33" s="59">
        <v>62598982</v>
      </c>
      <c r="L33" s="62">
        <v>300000</v>
      </c>
      <c r="M33" s="60">
        <v>161170767</v>
      </c>
    </row>
    <row r="34" spans="1:13" s="8" customFormat="1" ht="12.75">
      <c r="A34" s="24" t="s">
        <v>88</v>
      </c>
      <c r="B34" s="77" t="s">
        <v>225</v>
      </c>
      <c r="C34" s="57" t="s">
        <v>226</v>
      </c>
      <c r="D34" s="58">
        <v>25486454</v>
      </c>
      <c r="E34" s="59">
        <v>134432628</v>
      </c>
      <c r="F34" s="59">
        <v>36401292</v>
      </c>
      <c r="G34" s="59">
        <v>2181000</v>
      </c>
      <c r="H34" s="60">
        <v>198501374</v>
      </c>
      <c r="I34" s="61">
        <v>27410840</v>
      </c>
      <c r="J34" s="62">
        <v>109990854</v>
      </c>
      <c r="K34" s="59">
        <v>5660111</v>
      </c>
      <c r="L34" s="62">
        <v>3165000</v>
      </c>
      <c r="M34" s="60">
        <v>146226805</v>
      </c>
    </row>
    <row r="35" spans="1:13" s="8" customFormat="1" ht="12.75">
      <c r="A35" s="24" t="s">
        <v>88</v>
      </c>
      <c r="B35" s="77" t="s">
        <v>227</v>
      </c>
      <c r="C35" s="57" t="s">
        <v>228</v>
      </c>
      <c r="D35" s="58">
        <v>5575302</v>
      </c>
      <c r="E35" s="59">
        <v>18276788</v>
      </c>
      <c r="F35" s="59">
        <v>22412793</v>
      </c>
      <c r="G35" s="59">
        <v>6300000</v>
      </c>
      <c r="H35" s="60">
        <v>52564883</v>
      </c>
      <c r="I35" s="61">
        <v>5307704</v>
      </c>
      <c r="J35" s="62">
        <v>17824521</v>
      </c>
      <c r="K35" s="59">
        <v>78511992</v>
      </c>
      <c r="L35" s="62">
        <v>3550000</v>
      </c>
      <c r="M35" s="60">
        <v>105194217</v>
      </c>
    </row>
    <row r="36" spans="1:13" s="8" customFormat="1" ht="12.75">
      <c r="A36" s="24" t="s">
        <v>107</v>
      </c>
      <c r="B36" s="77" t="s">
        <v>229</v>
      </c>
      <c r="C36" s="57" t="s">
        <v>230</v>
      </c>
      <c r="D36" s="58">
        <v>0</v>
      </c>
      <c r="E36" s="59">
        <v>0</v>
      </c>
      <c r="F36" s="59">
        <v>2124532</v>
      </c>
      <c r="G36" s="59">
        <v>600000</v>
      </c>
      <c r="H36" s="60">
        <v>2724532</v>
      </c>
      <c r="I36" s="61">
        <v>0</v>
      </c>
      <c r="J36" s="62">
        <v>0</v>
      </c>
      <c r="K36" s="59">
        <v>324072</v>
      </c>
      <c r="L36" s="62">
        <v>317000</v>
      </c>
      <c r="M36" s="60">
        <v>641072</v>
      </c>
    </row>
    <row r="37" spans="1:13" s="37" customFormat="1" ht="12.75">
      <c r="A37" s="46"/>
      <c r="B37" s="78" t="s">
        <v>231</v>
      </c>
      <c r="C37" s="79"/>
      <c r="D37" s="66">
        <f aca="true" t="shared" si="4" ref="D37:M37">SUM(D32:D36)</f>
        <v>59827939</v>
      </c>
      <c r="E37" s="67">
        <f t="shared" si="4"/>
        <v>345336662</v>
      </c>
      <c r="F37" s="67">
        <f t="shared" si="4"/>
        <v>117948760</v>
      </c>
      <c r="G37" s="67">
        <f t="shared" si="4"/>
        <v>10101000</v>
      </c>
      <c r="H37" s="80">
        <f t="shared" si="4"/>
        <v>533214361</v>
      </c>
      <c r="I37" s="81">
        <f t="shared" si="4"/>
        <v>58518556</v>
      </c>
      <c r="J37" s="82">
        <f t="shared" si="4"/>
        <v>300592980</v>
      </c>
      <c r="K37" s="67">
        <f t="shared" si="4"/>
        <v>148993187</v>
      </c>
      <c r="L37" s="82">
        <f t="shared" si="4"/>
        <v>10691000</v>
      </c>
      <c r="M37" s="80">
        <f t="shared" si="4"/>
        <v>518795723</v>
      </c>
    </row>
    <row r="38" spans="1:13" s="37" customFormat="1" ht="12.75">
      <c r="A38" s="46"/>
      <c r="B38" s="78" t="s">
        <v>232</v>
      </c>
      <c r="C38" s="79"/>
      <c r="D38" s="66">
        <f aca="true" t="shared" si="5" ref="D38:M38">SUM(D9,D11:D15,D17:D22,D24:D30,D32:D36)</f>
        <v>497073871</v>
      </c>
      <c r="E38" s="67">
        <f t="shared" si="5"/>
        <v>1747231981</v>
      </c>
      <c r="F38" s="67">
        <f t="shared" si="5"/>
        <v>1105786239</v>
      </c>
      <c r="G38" s="67">
        <f t="shared" si="5"/>
        <v>122775000</v>
      </c>
      <c r="H38" s="80">
        <f t="shared" si="5"/>
        <v>3472867091</v>
      </c>
      <c r="I38" s="81">
        <f t="shared" si="5"/>
        <v>421739182</v>
      </c>
      <c r="J38" s="82">
        <f t="shared" si="5"/>
        <v>1560374694</v>
      </c>
      <c r="K38" s="67">
        <f t="shared" si="5"/>
        <v>922231670</v>
      </c>
      <c r="L38" s="82">
        <f t="shared" si="5"/>
        <v>80762000</v>
      </c>
      <c r="M38" s="80">
        <f t="shared" si="5"/>
        <v>2985107546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34</v>
      </c>
      <c r="C9" s="57" t="s">
        <v>35</v>
      </c>
      <c r="D9" s="58">
        <v>977798175</v>
      </c>
      <c r="E9" s="59">
        <v>4378454479</v>
      </c>
      <c r="F9" s="59">
        <v>1871066031</v>
      </c>
      <c r="G9" s="59">
        <v>172408000</v>
      </c>
      <c r="H9" s="60">
        <v>7399726685</v>
      </c>
      <c r="I9" s="61">
        <v>1038837378</v>
      </c>
      <c r="J9" s="62">
        <v>3801977065</v>
      </c>
      <c r="K9" s="59">
        <v>1362565606</v>
      </c>
      <c r="L9" s="62">
        <v>164800000</v>
      </c>
      <c r="M9" s="60">
        <v>6368180049</v>
      </c>
    </row>
    <row r="10" spans="1:13" s="8" customFormat="1" ht="12.75">
      <c r="A10" s="24" t="s">
        <v>86</v>
      </c>
      <c r="B10" s="77" t="s">
        <v>38</v>
      </c>
      <c r="C10" s="57" t="s">
        <v>39</v>
      </c>
      <c r="D10" s="58">
        <v>1990905127</v>
      </c>
      <c r="E10" s="59">
        <v>5029296168</v>
      </c>
      <c r="F10" s="59">
        <v>2137922202</v>
      </c>
      <c r="G10" s="59">
        <v>633378000</v>
      </c>
      <c r="H10" s="60">
        <v>9791501497</v>
      </c>
      <c r="I10" s="61">
        <v>2403260339</v>
      </c>
      <c r="J10" s="62">
        <v>5011786131</v>
      </c>
      <c r="K10" s="59">
        <v>2197354328</v>
      </c>
      <c r="L10" s="62">
        <v>835375000</v>
      </c>
      <c r="M10" s="60">
        <v>10447775798</v>
      </c>
    </row>
    <row r="11" spans="1:13" s="8" customFormat="1" ht="12.75">
      <c r="A11" s="24" t="s">
        <v>86</v>
      </c>
      <c r="B11" s="77" t="s">
        <v>44</v>
      </c>
      <c r="C11" s="57" t="s">
        <v>45</v>
      </c>
      <c r="D11" s="58">
        <v>1298016184</v>
      </c>
      <c r="E11" s="59">
        <v>3442111963</v>
      </c>
      <c r="F11" s="59">
        <v>1048383188</v>
      </c>
      <c r="G11" s="59">
        <v>503124000</v>
      </c>
      <c r="H11" s="60">
        <v>6291635335</v>
      </c>
      <c r="I11" s="61">
        <v>1234021476</v>
      </c>
      <c r="J11" s="62">
        <v>3255118058</v>
      </c>
      <c r="K11" s="59">
        <v>1182874842</v>
      </c>
      <c r="L11" s="62">
        <v>594300000</v>
      </c>
      <c r="M11" s="60">
        <v>6266314376</v>
      </c>
    </row>
    <row r="12" spans="1:13" s="37" customFormat="1" ht="12.75">
      <c r="A12" s="46"/>
      <c r="B12" s="78" t="s">
        <v>87</v>
      </c>
      <c r="C12" s="79"/>
      <c r="D12" s="66">
        <f aca="true" t="shared" si="0" ref="D12:M12">SUM(D9:D11)</f>
        <v>4266719486</v>
      </c>
      <c r="E12" s="67">
        <f t="shared" si="0"/>
        <v>12849862610</v>
      </c>
      <c r="F12" s="67">
        <f t="shared" si="0"/>
        <v>5057371421</v>
      </c>
      <c r="G12" s="67">
        <f t="shared" si="0"/>
        <v>1308910000</v>
      </c>
      <c r="H12" s="80">
        <f t="shared" si="0"/>
        <v>23482863517</v>
      </c>
      <c r="I12" s="81">
        <f t="shared" si="0"/>
        <v>4676119193</v>
      </c>
      <c r="J12" s="82">
        <f t="shared" si="0"/>
        <v>12068881254</v>
      </c>
      <c r="K12" s="67">
        <f t="shared" si="0"/>
        <v>4742794776</v>
      </c>
      <c r="L12" s="82">
        <f t="shared" si="0"/>
        <v>1594475000</v>
      </c>
      <c r="M12" s="80">
        <f t="shared" si="0"/>
        <v>23082270223</v>
      </c>
    </row>
    <row r="13" spans="1:13" s="8" customFormat="1" ht="12.75">
      <c r="A13" s="24" t="s">
        <v>88</v>
      </c>
      <c r="B13" s="77" t="s">
        <v>49</v>
      </c>
      <c r="C13" s="57" t="s">
        <v>50</v>
      </c>
      <c r="D13" s="58">
        <v>150462760</v>
      </c>
      <c r="E13" s="59">
        <v>923156447</v>
      </c>
      <c r="F13" s="59">
        <v>227606168</v>
      </c>
      <c r="G13" s="59">
        <v>1066000</v>
      </c>
      <c r="H13" s="60">
        <v>1302291375</v>
      </c>
      <c r="I13" s="61">
        <v>136119741</v>
      </c>
      <c r="J13" s="62">
        <v>802591528</v>
      </c>
      <c r="K13" s="59">
        <v>273586100</v>
      </c>
      <c r="L13" s="62">
        <v>1258000</v>
      </c>
      <c r="M13" s="60">
        <v>1213555369</v>
      </c>
    </row>
    <row r="14" spans="1:13" s="8" customFormat="1" ht="12.75">
      <c r="A14" s="24" t="s">
        <v>88</v>
      </c>
      <c r="B14" s="77" t="s">
        <v>234</v>
      </c>
      <c r="C14" s="57" t="s">
        <v>235</v>
      </c>
      <c r="D14" s="58">
        <v>37009510</v>
      </c>
      <c r="E14" s="59">
        <v>120042535</v>
      </c>
      <c r="F14" s="59">
        <v>30534343</v>
      </c>
      <c r="G14" s="59">
        <v>398000</v>
      </c>
      <c r="H14" s="60">
        <v>187984388</v>
      </c>
      <c r="I14" s="61">
        <v>33894691</v>
      </c>
      <c r="J14" s="62">
        <v>107166933</v>
      </c>
      <c r="K14" s="59">
        <v>32188156</v>
      </c>
      <c r="L14" s="62">
        <v>341000</v>
      </c>
      <c r="M14" s="60">
        <v>173590780</v>
      </c>
    </row>
    <row r="15" spans="1:13" s="8" customFormat="1" ht="12.75">
      <c r="A15" s="24" t="s">
        <v>88</v>
      </c>
      <c r="B15" s="77" t="s">
        <v>236</v>
      </c>
      <c r="C15" s="57" t="s">
        <v>237</v>
      </c>
      <c r="D15" s="58">
        <v>22591017</v>
      </c>
      <c r="E15" s="59">
        <v>84661913</v>
      </c>
      <c r="F15" s="59">
        <v>27376362</v>
      </c>
      <c r="G15" s="59">
        <v>404000</v>
      </c>
      <c r="H15" s="60">
        <v>135033292</v>
      </c>
      <c r="I15" s="61">
        <v>21569302</v>
      </c>
      <c r="J15" s="62">
        <v>82450531</v>
      </c>
      <c r="K15" s="59">
        <v>31472276</v>
      </c>
      <c r="L15" s="62">
        <v>3005000</v>
      </c>
      <c r="M15" s="60">
        <v>138497109</v>
      </c>
    </row>
    <row r="16" spans="1:13" s="8" customFormat="1" ht="12.75">
      <c r="A16" s="24" t="s">
        <v>107</v>
      </c>
      <c r="B16" s="77" t="s">
        <v>238</v>
      </c>
      <c r="C16" s="57" t="s">
        <v>239</v>
      </c>
      <c r="D16" s="58">
        <v>0</v>
      </c>
      <c r="E16" s="59">
        <v>0</v>
      </c>
      <c r="F16" s="59">
        <v>86990497</v>
      </c>
      <c r="G16" s="59">
        <v>300000</v>
      </c>
      <c r="H16" s="60">
        <v>87290497</v>
      </c>
      <c r="I16" s="61">
        <v>0</v>
      </c>
      <c r="J16" s="62">
        <v>0</v>
      </c>
      <c r="K16" s="59">
        <v>89292100</v>
      </c>
      <c r="L16" s="62">
        <v>300000</v>
      </c>
      <c r="M16" s="60">
        <v>89592100</v>
      </c>
    </row>
    <row r="17" spans="1:13" s="37" customFormat="1" ht="12.75">
      <c r="A17" s="46"/>
      <c r="B17" s="78" t="s">
        <v>240</v>
      </c>
      <c r="C17" s="79"/>
      <c r="D17" s="66">
        <f aca="true" t="shared" si="1" ref="D17:M17">SUM(D13:D16)</f>
        <v>210063287</v>
      </c>
      <c r="E17" s="67">
        <f t="shared" si="1"/>
        <v>1127860895</v>
      </c>
      <c r="F17" s="67">
        <f t="shared" si="1"/>
        <v>372507370</v>
      </c>
      <c r="G17" s="67">
        <f t="shared" si="1"/>
        <v>2168000</v>
      </c>
      <c r="H17" s="80">
        <f t="shared" si="1"/>
        <v>1712599552</v>
      </c>
      <c r="I17" s="81">
        <f t="shared" si="1"/>
        <v>191583734</v>
      </c>
      <c r="J17" s="82">
        <f t="shared" si="1"/>
        <v>992208992</v>
      </c>
      <c r="K17" s="67">
        <f t="shared" si="1"/>
        <v>426538632</v>
      </c>
      <c r="L17" s="82">
        <f t="shared" si="1"/>
        <v>4904000</v>
      </c>
      <c r="M17" s="80">
        <f t="shared" si="1"/>
        <v>1615235358</v>
      </c>
    </row>
    <row r="18" spans="1:13" s="8" customFormat="1" ht="12.75">
      <c r="A18" s="24" t="s">
        <v>88</v>
      </c>
      <c r="B18" s="77" t="s">
        <v>51</v>
      </c>
      <c r="C18" s="57" t="s">
        <v>52</v>
      </c>
      <c r="D18" s="58">
        <v>116688406</v>
      </c>
      <c r="E18" s="59">
        <v>322228779</v>
      </c>
      <c r="F18" s="59">
        <v>88010436</v>
      </c>
      <c r="G18" s="59">
        <v>35764000</v>
      </c>
      <c r="H18" s="60">
        <v>562691621</v>
      </c>
      <c r="I18" s="61">
        <v>104004299</v>
      </c>
      <c r="J18" s="62">
        <v>293124742</v>
      </c>
      <c r="K18" s="59">
        <v>154145014</v>
      </c>
      <c r="L18" s="62">
        <v>24034000</v>
      </c>
      <c r="M18" s="60">
        <v>575308055</v>
      </c>
    </row>
    <row r="19" spans="1:13" s="8" customFormat="1" ht="12.75">
      <c r="A19" s="24" t="s">
        <v>88</v>
      </c>
      <c r="B19" s="77" t="s">
        <v>241</v>
      </c>
      <c r="C19" s="57" t="s">
        <v>242</v>
      </c>
      <c r="D19" s="58">
        <v>25550927</v>
      </c>
      <c r="E19" s="59">
        <v>142552022</v>
      </c>
      <c r="F19" s="59">
        <v>27279224</v>
      </c>
      <c r="G19" s="59">
        <v>9057000</v>
      </c>
      <c r="H19" s="60">
        <v>204439173</v>
      </c>
      <c r="I19" s="61">
        <v>23910957</v>
      </c>
      <c r="J19" s="62">
        <v>126005167</v>
      </c>
      <c r="K19" s="59">
        <v>41626418</v>
      </c>
      <c r="L19" s="62">
        <v>5301000</v>
      </c>
      <c r="M19" s="60">
        <v>196843542</v>
      </c>
    </row>
    <row r="20" spans="1:13" s="8" customFormat="1" ht="12.75">
      <c r="A20" s="24" t="s">
        <v>88</v>
      </c>
      <c r="B20" s="77" t="s">
        <v>243</v>
      </c>
      <c r="C20" s="57" t="s">
        <v>244</v>
      </c>
      <c r="D20" s="58">
        <v>65752135</v>
      </c>
      <c r="E20" s="59">
        <v>53936072</v>
      </c>
      <c r="F20" s="59">
        <v>56083608</v>
      </c>
      <c r="G20" s="59">
        <v>2464000</v>
      </c>
      <c r="H20" s="60">
        <v>178235815</v>
      </c>
      <c r="I20" s="61">
        <v>35745265</v>
      </c>
      <c r="J20" s="62">
        <v>42009247</v>
      </c>
      <c r="K20" s="59">
        <v>18525837</v>
      </c>
      <c r="L20" s="62">
        <v>2169000</v>
      </c>
      <c r="M20" s="60">
        <v>98449349</v>
      </c>
    </row>
    <row r="21" spans="1:13" s="8" customFormat="1" ht="12.75">
      <c r="A21" s="24" t="s">
        <v>88</v>
      </c>
      <c r="B21" s="77" t="s">
        <v>245</v>
      </c>
      <c r="C21" s="57" t="s">
        <v>246</v>
      </c>
      <c r="D21" s="58">
        <v>34214009</v>
      </c>
      <c r="E21" s="59">
        <v>96361370</v>
      </c>
      <c r="F21" s="59">
        <v>18676201</v>
      </c>
      <c r="G21" s="59">
        <v>1532000</v>
      </c>
      <c r="H21" s="60">
        <v>150783580</v>
      </c>
      <c r="I21" s="61">
        <v>37419752</v>
      </c>
      <c r="J21" s="62">
        <v>137115381</v>
      </c>
      <c r="K21" s="59">
        <v>94548560</v>
      </c>
      <c r="L21" s="62">
        <v>4586000</v>
      </c>
      <c r="M21" s="60">
        <v>273669693</v>
      </c>
    </row>
    <row r="22" spans="1:13" s="8" customFormat="1" ht="12.75">
      <c r="A22" s="24" t="s">
        <v>107</v>
      </c>
      <c r="B22" s="77" t="s">
        <v>247</v>
      </c>
      <c r="C22" s="57" t="s">
        <v>248</v>
      </c>
      <c r="D22" s="58">
        <v>0</v>
      </c>
      <c r="E22" s="59">
        <v>188578</v>
      </c>
      <c r="F22" s="59">
        <v>76090916</v>
      </c>
      <c r="G22" s="59">
        <v>10300000</v>
      </c>
      <c r="H22" s="60">
        <v>86579494</v>
      </c>
      <c r="I22" s="61">
        <v>0</v>
      </c>
      <c r="J22" s="62">
        <v>100171</v>
      </c>
      <c r="K22" s="59">
        <v>66094261</v>
      </c>
      <c r="L22" s="62">
        <v>387000</v>
      </c>
      <c r="M22" s="60">
        <v>66581432</v>
      </c>
    </row>
    <row r="23" spans="1:13" s="37" customFormat="1" ht="12.75">
      <c r="A23" s="46"/>
      <c r="B23" s="78" t="s">
        <v>249</v>
      </c>
      <c r="C23" s="79"/>
      <c r="D23" s="66">
        <f aca="true" t="shared" si="2" ref="D23:M23">SUM(D18:D22)</f>
        <v>242205477</v>
      </c>
      <c r="E23" s="67">
        <f t="shared" si="2"/>
        <v>615266821</v>
      </c>
      <c r="F23" s="67">
        <f t="shared" si="2"/>
        <v>266140385</v>
      </c>
      <c r="G23" s="67">
        <f t="shared" si="2"/>
        <v>59117000</v>
      </c>
      <c r="H23" s="80">
        <f t="shared" si="2"/>
        <v>1182729683</v>
      </c>
      <c r="I23" s="81">
        <f t="shared" si="2"/>
        <v>201080273</v>
      </c>
      <c r="J23" s="82">
        <f t="shared" si="2"/>
        <v>598354708</v>
      </c>
      <c r="K23" s="67">
        <f t="shared" si="2"/>
        <v>374940090</v>
      </c>
      <c r="L23" s="82">
        <f t="shared" si="2"/>
        <v>36477000</v>
      </c>
      <c r="M23" s="80">
        <f t="shared" si="2"/>
        <v>1210852071</v>
      </c>
    </row>
    <row r="24" spans="1:13" s="37" customFormat="1" ht="12.75">
      <c r="A24" s="46"/>
      <c r="B24" s="78" t="s">
        <v>250</v>
      </c>
      <c r="C24" s="79"/>
      <c r="D24" s="66">
        <f aca="true" t="shared" si="3" ref="D24:M24">SUM(D9:D11,D13:D16,D18:D22)</f>
        <v>4718988250</v>
      </c>
      <c r="E24" s="67">
        <f t="shared" si="3"/>
        <v>14592990326</v>
      </c>
      <c r="F24" s="67">
        <f t="shared" si="3"/>
        <v>5696019176</v>
      </c>
      <c r="G24" s="67">
        <f t="shared" si="3"/>
        <v>1370195000</v>
      </c>
      <c r="H24" s="80">
        <f t="shared" si="3"/>
        <v>26378192752</v>
      </c>
      <c r="I24" s="81">
        <f t="shared" si="3"/>
        <v>5068783200</v>
      </c>
      <c r="J24" s="82">
        <f t="shared" si="3"/>
        <v>13659444954</v>
      </c>
      <c r="K24" s="67">
        <f t="shared" si="3"/>
        <v>5544273498</v>
      </c>
      <c r="L24" s="82">
        <f t="shared" si="3"/>
        <v>1635856000</v>
      </c>
      <c r="M24" s="80">
        <f t="shared" si="3"/>
        <v>25908357652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86</v>
      </c>
      <c r="B9" s="77" t="s">
        <v>36</v>
      </c>
      <c r="C9" s="57" t="s">
        <v>37</v>
      </c>
      <c r="D9" s="58">
        <v>1128006295</v>
      </c>
      <c r="E9" s="59">
        <v>3985665057</v>
      </c>
      <c r="F9" s="59">
        <v>-227844075</v>
      </c>
      <c r="G9" s="59">
        <v>844636000</v>
      </c>
      <c r="H9" s="60">
        <v>5730463277</v>
      </c>
      <c r="I9" s="61">
        <v>1852382382</v>
      </c>
      <c r="J9" s="62">
        <v>3574257050</v>
      </c>
      <c r="K9" s="59">
        <v>1142801790</v>
      </c>
      <c r="L9" s="62">
        <v>720021000</v>
      </c>
      <c r="M9" s="60">
        <v>7289462222</v>
      </c>
    </row>
    <row r="10" spans="1:13" s="37" customFormat="1" ht="12.75" customHeight="1">
      <c r="A10" s="46"/>
      <c r="B10" s="78" t="s">
        <v>87</v>
      </c>
      <c r="C10" s="79"/>
      <c r="D10" s="66">
        <f aca="true" t="shared" si="0" ref="D10:M10">D9</f>
        <v>1128006295</v>
      </c>
      <c r="E10" s="67">
        <f t="shared" si="0"/>
        <v>3985665057</v>
      </c>
      <c r="F10" s="67">
        <f t="shared" si="0"/>
        <v>-227844075</v>
      </c>
      <c r="G10" s="67">
        <f t="shared" si="0"/>
        <v>844636000</v>
      </c>
      <c r="H10" s="80">
        <f t="shared" si="0"/>
        <v>5730463277</v>
      </c>
      <c r="I10" s="81">
        <f t="shared" si="0"/>
        <v>1852382382</v>
      </c>
      <c r="J10" s="82">
        <f t="shared" si="0"/>
        <v>3574257050</v>
      </c>
      <c r="K10" s="67">
        <f t="shared" si="0"/>
        <v>1142801790</v>
      </c>
      <c r="L10" s="82">
        <f t="shared" si="0"/>
        <v>720021000</v>
      </c>
      <c r="M10" s="80">
        <f t="shared" si="0"/>
        <v>7289462222</v>
      </c>
    </row>
    <row r="11" spans="1:13" s="8" customFormat="1" ht="12.75" customHeight="1">
      <c r="A11" s="24" t="s">
        <v>88</v>
      </c>
      <c r="B11" s="77" t="s">
        <v>252</v>
      </c>
      <c r="C11" s="57" t="s">
        <v>253</v>
      </c>
      <c r="D11" s="58">
        <v>0</v>
      </c>
      <c r="E11" s="59">
        <v>0</v>
      </c>
      <c r="F11" s="59">
        <v>-2300000</v>
      </c>
      <c r="G11" s="59">
        <v>2300000</v>
      </c>
      <c r="H11" s="60">
        <v>0</v>
      </c>
      <c r="I11" s="61">
        <v>558600</v>
      </c>
      <c r="J11" s="62">
        <v>0</v>
      </c>
      <c r="K11" s="59">
        <v>13714099</v>
      </c>
      <c r="L11" s="62">
        <v>2251000</v>
      </c>
      <c r="M11" s="60">
        <v>16523699</v>
      </c>
    </row>
    <row r="12" spans="1:13" s="8" customFormat="1" ht="12.75" customHeight="1">
      <c r="A12" s="24" t="s">
        <v>88</v>
      </c>
      <c r="B12" s="77" t="s">
        <v>254</v>
      </c>
      <c r="C12" s="57" t="s">
        <v>255</v>
      </c>
      <c r="D12" s="58">
        <v>-256561</v>
      </c>
      <c r="E12" s="59">
        <v>113721</v>
      </c>
      <c r="F12" s="59">
        <v>19185542</v>
      </c>
      <c r="G12" s="59">
        <v>320000</v>
      </c>
      <c r="H12" s="60">
        <v>19362702</v>
      </c>
      <c r="I12" s="61">
        <v>-43955</v>
      </c>
      <c r="J12" s="62">
        <v>1147</v>
      </c>
      <c r="K12" s="59">
        <v>10377591</v>
      </c>
      <c r="L12" s="62">
        <v>5433000</v>
      </c>
      <c r="M12" s="60">
        <v>15767783</v>
      </c>
    </row>
    <row r="13" spans="1:13" s="8" customFormat="1" ht="12.75" customHeight="1">
      <c r="A13" s="24" t="s">
        <v>88</v>
      </c>
      <c r="B13" s="77" t="s">
        <v>256</v>
      </c>
      <c r="C13" s="57" t="s">
        <v>257</v>
      </c>
      <c r="D13" s="58">
        <v>0</v>
      </c>
      <c r="E13" s="59">
        <v>0</v>
      </c>
      <c r="F13" s="59">
        <v>31935161</v>
      </c>
      <c r="G13" s="59">
        <v>8237000</v>
      </c>
      <c r="H13" s="60">
        <v>40172161</v>
      </c>
      <c r="I13" s="61">
        <v>0</v>
      </c>
      <c r="J13" s="62">
        <v>0</v>
      </c>
      <c r="K13" s="59">
        <v>14611819</v>
      </c>
      <c r="L13" s="62">
        <v>11306000</v>
      </c>
      <c r="M13" s="60">
        <v>25917819</v>
      </c>
    </row>
    <row r="14" spans="1:13" s="8" customFormat="1" ht="12.75" customHeight="1">
      <c r="A14" s="24" t="s">
        <v>88</v>
      </c>
      <c r="B14" s="77" t="s">
        <v>258</v>
      </c>
      <c r="C14" s="57" t="s">
        <v>259</v>
      </c>
      <c r="D14" s="58">
        <v>2601701</v>
      </c>
      <c r="E14" s="59">
        <v>7259358</v>
      </c>
      <c r="F14" s="59">
        <v>20359744</v>
      </c>
      <c r="G14" s="59">
        <v>311000</v>
      </c>
      <c r="H14" s="60">
        <v>30531803</v>
      </c>
      <c r="I14" s="61">
        <v>2509117</v>
      </c>
      <c r="J14" s="62">
        <v>6639900</v>
      </c>
      <c r="K14" s="59">
        <v>6498394</v>
      </c>
      <c r="L14" s="62">
        <v>300000</v>
      </c>
      <c r="M14" s="60">
        <v>15947411</v>
      </c>
    </row>
    <row r="15" spans="1:13" s="8" customFormat="1" ht="12.75" customHeight="1">
      <c r="A15" s="24" t="s">
        <v>88</v>
      </c>
      <c r="B15" s="77" t="s">
        <v>260</v>
      </c>
      <c r="C15" s="57" t="s">
        <v>261</v>
      </c>
      <c r="D15" s="58">
        <v>293412</v>
      </c>
      <c r="E15" s="59">
        <v>0</v>
      </c>
      <c r="F15" s="59">
        <v>12505743</v>
      </c>
      <c r="G15" s="59">
        <v>429000</v>
      </c>
      <c r="H15" s="60">
        <v>13228155</v>
      </c>
      <c r="I15" s="61">
        <v>420690</v>
      </c>
      <c r="J15" s="62">
        <v>0</v>
      </c>
      <c r="K15" s="59">
        <v>11321506</v>
      </c>
      <c r="L15" s="62">
        <v>316000</v>
      </c>
      <c r="M15" s="60">
        <v>12058196</v>
      </c>
    </row>
    <row r="16" spans="1:13" s="8" customFormat="1" ht="12.75" customHeight="1">
      <c r="A16" s="24" t="s">
        <v>88</v>
      </c>
      <c r="B16" s="77" t="s">
        <v>262</v>
      </c>
      <c r="C16" s="57" t="s">
        <v>263</v>
      </c>
      <c r="D16" s="58">
        <v>29568194</v>
      </c>
      <c r="E16" s="59">
        <v>13268334</v>
      </c>
      <c r="F16" s="59">
        <v>35267340</v>
      </c>
      <c r="G16" s="59">
        <v>300000</v>
      </c>
      <c r="H16" s="60">
        <v>78403868</v>
      </c>
      <c r="I16" s="61">
        <v>85824618</v>
      </c>
      <c r="J16" s="62">
        <v>22993474</v>
      </c>
      <c r="K16" s="59">
        <v>51092200</v>
      </c>
      <c r="L16" s="62">
        <v>1650000</v>
      </c>
      <c r="M16" s="60">
        <v>161560292</v>
      </c>
    </row>
    <row r="17" spans="1:13" s="8" customFormat="1" ht="12.75" customHeight="1">
      <c r="A17" s="24" t="s">
        <v>107</v>
      </c>
      <c r="B17" s="77" t="s">
        <v>264</v>
      </c>
      <c r="C17" s="57" t="s">
        <v>265</v>
      </c>
      <c r="D17" s="58">
        <v>0</v>
      </c>
      <c r="E17" s="59">
        <v>76029230</v>
      </c>
      <c r="F17" s="59">
        <v>-15078089</v>
      </c>
      <c r="G17" s="59">
        <v>29222000</v>
      </c>
      <c r="H17" s="60">
        <v>90173141</v>
      </c>
      <c r="I17" s="61">
        <v>0</v>
      </c>
      <c r="J17" s="62">
        <v>91954175</v>
      </c>
      <c r="K17" s="59">
        <v>115246973</v>
      </c>
      <c r="L17" s="62">
        <v>12285000</v>
      </c>
      <c r="M17" s="60">
        <v>219486148</v>
      </c>
    </row>
    <row r="18" spans="1:13" s="37" customFormat="1" ht="12.75" customHeight="1">
      <c r="A18" s="46"/>
      <c r="B18" s="78" t="s">
        <v>266</v>
      </c>
      <c r="C18" s="79"/>
      <c r="D18" s="66">
        <f aca="true" t="shared" si="1" ref="D18:M18">SUM(D11:D17)</f>
        <v>32206746</v>
      </c>
      <c r="E18" s="67">
        <f t="shared" si="1"/>
        <v>96670643</v>
      </c>
      <c r="F18" s="67">
        <f t="shared" si="1"/>
        <v>101875441</v>
      </c>
      <c r="G18" s="67">
        <f t="shared" si="1"/>
        <v>41119000</v>
      </c>
      <c r="H18" s="80">
        <f t="shared" si="1"/>
        <v>271871830</v>
      </c>
      <c r="I18" s="81">
        <f t="shared" si="1"/>
        <v>89269070</v>
      </c>
      <c r="J18" s="82">
        <f t="shared" si="1"/>
        <v>121588696</v>
      </c>
      <c r="K18" s="67">
        <f t="shared" si="1"/>
        <v>222862582</v>
      </c>
      <c r="L18" s="82">
        <f t="shared" si="1"/>
        <v>33541000</v>
      </c>
      <c r="M18" s="80">
        <f t="shared" si="1"/>
        <v>467261348</v>
      </c>
    </row>
    <row r="19" spans="1:13" s="8" customFormat="1" ht="12.75" customHeight="1">
      <c r="A19" s="24" t="s">
        <v>88</v>
      </c>
      <c r="B19" s="77" t="s">
        <v>267</v>
      </c>
      <c r="C19" s="57" t="s">
        <v>268</v>
      </c>
      <c r="D19" s="58">
        <v>5680718</v>
      </c>
      <c r="E19" s="59">
        <v>422708</v>
      </c>
      <c r="F19" s="59">
        <v>26220980</v>
      </c>
      <c r="G19" s="59">
        <v>2334000</v>
      </c>
      <c r="H19" s="60">
        <v>34658406</v>
      </c>
      <c r="I19" s="61">
        <v>7140885</v>
      </c>
      <c r="J19" s="62">
        <v>455670</v>
      </c>
      <c r="K19" s="59">
        <v>22835593</v>
      </c>
      <c r="L19" s="62">
        <v>1104000</v>
      </c>
      <c r="M19" s="60">
        <v>31536148</v>
      </c>
    </row>
    <row r="20" spans="1:13" s="8" customFormat="1" ht="12.75" customHeight="1">
      <c r="A20" s="24" t="s">
        <v>88</v>
      </c>
      <c r="B20" s="77" t="s">
        <v>269</v>
      </c>
      <c r="C20" s="57" t="s">
        <v>270</v>
      </c>
      <c r="D20" s="58">
        <v>43602310</v>
      </c>
      <c r="E20" s="59">
        <v>17666434</v>
      </c>
      <c r="F20" s="59">
        <v>22816087</v>
      </c>
      <c r="G20" s="59">
        <v>863000</v>
      </c>
      <c r="H20" s="60">
        <v>84947831</v>
      </c>
      <c r="I20" s="61">
        <v>32283441</v>
      </c>
      <c r="J20" s="62">
        <v>13382229</v>
      </c>
      <c r="K20" s="59">
        <v>15493141</v>
      </c>
      <c r="L20" s="62">
        <v>717000</v>
      </c>
      <c r="M20" s="60">
        <v>61875811</v>
      </c>
    </row>
    <row r="21" spans="1:13" s="8" customFormat="1" ht="12.75" customHeight="1">
      <c r="A21" s="24" t="s">
        <v>88</v>
      </c>
      <c r="B21" s="77" t="s">
        <v>271</v>
      </c>
      <c r="C21" s="57" t="s">
        <v>272</v>
      </c>
      <c r="D21" s="58">
        <v>3400552</v>
      </c>
      <c r="E21" s="59">
        <v>12356247</v>
      </c>
      <c r="F21" s="59">
        <v>7516071</v>
      </c>
      <c r="G21" s="59">
        <v>2300000</v>
      </c>
      <c r="H21" s="60">
        <v>25572870</v>
      </c>
      <c r="I21" s="61">
        <v>2822030</v>
      </c>
      <c r="J21" s="62">
        <v>11315217</v>
      </c>
      <c r="K21" s="59">
        <v>7463560</v>
      </c>
      <c r="L21" s="62">
        <v>1547000</v>
      </c>
      <c r="M21" s="60">
        <v>23147807</v>
      </c>
    </row>
    <row r="22" spans="1:13" s="8" customFormat="1" ht="12.75" customHeight="1">
      <c r="A22" s="24" t="s">
        <v>88</v>
      </c>
      <c r="B22" s="77" t="s">
        <v>273</v>
      </c>
      <c r="C22" s="57" t="s">
        <v>274</v>
      </c>
      <c r="D22" s="58">
        <v>501344</v>
      </c>
      <c r="E22" s="59">
        <v>11172</v>
      </c>
      <c r="F22" s="59">
        <v>12385091</v>
      </c>
      <c r="G22" s="59">
        <v>814000</v>
      </c>
      <c r="H22" s="60">
        <v>13711607</v>
      </c>
      <c r="I22" s="61">
        <v>482190</v>
      </c>
      <c r="J22" s="62">
        <v>9890</v>
      </c>
      <c r="K22" s="59">
        <v>10023584</v>
      </c>
      <c r="L22" s="62">
        <v>388000</v>
      </c>
      <c r="M22" s="60">
        <v>10903664</v>
      </c>
    </row>
    <row r="23" spans="1:13" s="8" customFormat="1" ht="12.75" customHeight="1">
      <c r="A23" s="24" t="s">
        <v>88</v>
      </c>
      <c r="B23" s="77" t="s">
        <v>53</v>
      </c>
      <c r="C23" s="57" t="s">
        <v>54</v>
      </c>
      <c r="D23" s="58">
        <v>192207063</v>
      </c>
      <c r="E23" s="59">
        <v>615225977</v>
      </c>
      <c r="F23" s="59">
        <v>10024215</v>
      </c>
      <c r="G23" s="59">
        <v>166063000</v>
      </c>
      <c r="H23" s="60">
        <v>983520255</v>
      </c>
      <c r="I23" s="61">
        <v>190415277</v>
      </c>
      <c r="J23" s="62">
        <v>539827295</v>
      </c>
      <c r="K23" s="59">
        <v>437520</v>
      </c>
      <c r="L23" s="62">
        <v>72832000</v>
      </c>
      <c r="M23" s="60">
        <v>803512092</v>
      </c>
    </row>
    <row r="24" spans="1:13" s="8" customFormat="1" ht="12.75" customHeight="1">
      <c r="A24" s="24" t="s">
        <v>88</v>
      </c>
      <c r="B24" s="77" t="s">
        <v>275</v>
      </c>
      <c r="C24" s="57" t="s">
        <v>276</v>
      </c>
      <c r="D24" s="58">
        <v>2933234</v>
      </c>
      <c r="E24" s="59">
        <v>0</v>
      </c>
      <c r="F24" s="59">
        <v>-12390513</v>
      </c>
      <c r="G24" s="59">
        <v>29750000</v>
      </c>
      <c r="H24" s="60">
        <v>20292721</v>
      </c>
      <c r="I24" s="61">
        <v>2813693</v>
      </c>
      <c r="J24" s="62">
        <v>0</v>
      </c>
      <c r="K24" s="59">
        <v>13474249</v>
      </c>
      <c r="L24" s="62">
        <v>340000</v>
      </c>
      <c r="M24" s="60">
        <v>16627942</v>
      </c>
    </row>
    <row r="25" spans="1:13" s="8" customFormat="1" ht="12.75" customHeight="1">
      <c r="A25" s="24" t="s">
        <v>88</v>
      </c>
      <c r="B25" s="77" t="s">
        <v>277</v>
      </c>
      <c r="C25" s="57" t="s">
        <v>278</v>
      </c>
      <c r="D25" s="58">
        <v>1608781</v>
      </c>
      <c r="E25" s="59">
        <v>113341</v>
      </c>
      <c r="F25" s="59">
        <v>19972509</v>
      </c>
      <c r="G25" s="59">
        <v>314000</v>
      </c>
      <c r="H25" s="60">
        <v>22008631</v>
      </c>
      <c r="I25" s="61">
        <v>1533164</v>
      </c>
      <c r="J25" s="62">
        <v>106344</v>
      </c>
      <c r="K25" s="59">
        <v>13486181</v>
      </c>
      <c r="L25" s="62">
        <v>377000</v>
      </c>
      <c r="M25" s="60">
        <v>15502689</v>
      </c>
    </row>
    <row r="26" spans="1:13" s="8" customFormat="1" ht="12.75" customHeight="1">
      <c r="A26" s="24" t="s">
        <v>107</v>
      </c>
      <c r="B26" s="77" t="s">
        <v>279</v>
      </c>
      <c r="C26" s="57" t="s">
        <v>280</v>
      </c>
      <c r="D26" s="58">
        <v>0</v>
      </c>
      <c r="E26" s="59">
        <v>30112008</v>
      </c>
      <c r="F26" s="59">
        <v>105580954</v>
      </c>
      <c r="G26" s="59">
        <v>20769000</v>
      </c>
      <c r="H26" s="60">
        <v>156461962</v>
      </c>
      <c r="I26" s="61">
        <v>0</v>
      </c>
      <c r="J26" s="62">
        <v>27694603</v>
      </c>
      <c r="K26" s="59">
        <v>99408578</v>
      </c>
      <c r="L26" s="62">
        <v>12898000</v>
      </c>
      <c r="M26" s="60">
        <v>140001181</v>
      </c>
    </row>
    <row r="27" spans="1:13" s="37" customFormat="1" ht="12.75" customHeight="1">
      <c r="A27" s="46"/>
      <c r="B27" s="78" t="s">
        <v>281</v>
      </c>
      <c r="C27" s="79"/>
      <c r="D27" s="66">
        <f aca="true" t="shared" si="2" ref="D27:M27">SUM(D19:D26)</f>
        <v>249934002</v>
      </c>
      <c r="E27" s="67">
        <f t="shared" si="2"/>
        <v>675907887</v>
      </c>
      <c r="F27" s="67">
        <f t="shared" si="2"/>
        <v>192125394</v>
      </c>
      <c r="G27" s="67">
        <f t="shared" si="2"/>
        <v>223207000</v>
      </c>
      <c r="H27" s="80">
        <f t="shared" si="2"/>
        <v>1341174283</v>
      </c>
      <c r="I27" s="81">
        <f t="shared" si="2"/>
        <v>237490680</v>
      </c>
      <c r="J27" s="82">
        <f t="shared" si="2"/>
        <v>592791248</v>
      </c>
      <c r="K27" s="67">
        <f t="shared" si="2"/>
        <v>182622406</v>
      </c>
      <c r="L27" s="82">
        <f t="shared" si="2"/>
        <v>90203000</v>
      </c>
      <c r="M27" s="80">
        <f t="shared" si="2"/>
        <v>1103107334</v>
      </c>
    </row>
    <row r="28" spans="1:13" s="8" customFormat="1" ht="12.75" customHeight="1">
      <c r="A28" s="24" t="s">
        <v>88</v>
      </c>
      <c r="B28" s="77" t="s">
        <v>282</v>
      </c>
      <c r="C28" s="57" t="s">
        <v>283</v>
      </c>
      <c r="D28" s="58">
        <v>52241246</v>
      </c>
      <c r="E28" s="59">
        <v>69945498</v>
      </c>
      <c r="F28" s="59">
        <v>30150188</v>
      </c>
      <c r="G28" s="59">
        <v>7654000</v>
      </c>
      <c r="H28" s="60">
        <v>159990932</v>
      </c>
      <c r="I28" s="61">
        <v>32997504</v>
      </c>
      <c r="J28" s="62">
        <v>61138963</v>
      </c>
      <c r="K28" s="59">
        <v>1066996</v>
      </c>
      <c r="L28" s="62">
        <v>40258000</v>
      </c>
      <c r="M28" s="60">
        <v>135461463</v>
      </c>
    </row>
    <row r="29" spans="1:13" s="8" customFormat="1" ht="12.75" customHeight="1">
      <c r="A29" s="24" t="s">
        <v>88</v>
      </c>
      <c r="B29" s="77" t="s">
        <v>284</v>
      </c>
      <c r="C29" s="57" t="s">
        <v>285</v>
      </c>
      <c r="D29" s="58">
        <v>1175661</v>
      </c>
      <c r="E29" s="59">
        <v>43032</v>
      </c>
      <c r="F29" s="59">
        <v>25300506</v>
      </c>
      <c r="G29" s="59">
        <v>300000</v>
      </c>
      <c r="H29" s="60">
        <v>26819199</v>
      </c>
      <c r="I29" s="61">
        <v>203774</v>
      </c>
      <c r="J29" s="62">
        <v>60584</v>
      </c>
      <c r="K29" s="59">
        <v>42808991</v>
      </c>
      <c r="L29" s="62">
        <v>300000</v>
      </c>
      <c r="M29" s="60">
        <v>43373349</v>
      </c>
    </row>
    <row r="30" spans="1:13" s="8" customFormat="1" ht="12.75" customHeight="1">
      <c r="A30" s="24" t="s">
        <v>88</v>
      </c>
      <c r="B30" s="77" t="s">
        <v>286</v>
      </c>
      <c r="C30" s="57" t="s">
        <v>287</v>
      </c>
      <c r="D30" s="58">
        <v>17355577</v>
      </c>
      <c r="E30" s="59">
        <v>45596533</v>
      </c>
      <c r="F30" s="59">
        <v>16866910</v>
      </c>
      <c r="G30" s="59">
        <v>315000</v>
      </c>
      <c r="H30" s="60">
        <v>80134020</v>
      </c>
      <c r="I30" s="61">
        <v>17423127</v>
      </c>
      <c r="J30" s="62">
        <v>41531392</v>
      </c>
      <c r="K30" s="59">
        <v>3723613</v>
      </c>
      <c r="L30" s="62">
        <v>13474000</v>
      </c>
      <c r="M30" s="60">
        <v>76152132</v>
      </c>
    </row>
    <row r="31" spans="1:13" s="8" customFormat="1" ht="12.75" customHeight="1">
      <c r="A31" s="24" t="s">
        <v>88</v>
      </c>
      <c r="B31" s="77" t="s">
        <v>288</v>
      </c>
      <c r="C31" s="57" t="s">
        <v>289</v>
      </c>
      <c r="D31" s="58">
        <v>7288354</v>
      </c>
      <c r="E31" s="59">
        <v>482164</v>
      </c>
      <c r="F31" s="59">
        <v>24516726</v>
      </c>
      <c r="G31" s="59">
        <v>2541000</v>
      </c>
      <c r="H31" s="60">
        <v>34828244</v>
      </c>
      <c r="I31" s="61">
        <v>6873769</v>
      </c>
      <c r="J31" s="62">
        <v>96255</v>
      </c>
      <c r="K31" s="59">
        <v>25315682</v>
      </c>
      <c r="L31" s="62">
        <v>1959000</v>
      </c>
      <c r="M31" s="60">
        <v>34244706</v>
      </c>
    </row>
    <row r="32" spans="1:13" s="8" customFormat="1" ht="12.75" customHeight="1">
      <c r="A32" s="24" t="s">
        <v>88</v>
      </c>
      <c r="B32" s="77" t="s">
        <v>290</v>
      </c>
      <c r="C32" s="57" t="s">
        <v>291</v>
      </c>
      <c r="D32" s="58">
        <v>1420950</v>
      </c>
      <c r="E32" s="59">
        <v>0</v>
      </c>
      <c r="F32" s="59">
        <v>693913</v>
      </c>
      <c r="G32" s="59">
        <v>422000</v>
      </c>
      <c r="H32" s="60">
        <v>2536863</v>
      </c>
      <c r="I32" s="61">
        <v>1099115</v>
      </c>
      <c r="J32" s="62">
        <v>0</v>
      </c>
      <c r="K32" s="59">
        <v>21983256</v>
      </c>
      <c r="L32" s="62">
        <v>300000</v>
      </c>
      <c r="M32" s="60">
        <v>23382371</v>
      </c>
    </row>
    <row r="33" spans="1:13" s="8" customFormat="1" ht="12.75" customHeight="1">
      <c r="A33" s="24" t="s">
        <v>107</v>
      </c>
      <c r="B33" s="77" t="s">
        <v>292</v>
      </c>
      <c r="C33" s="57" t="s">
        <v>293</v>
      </c>
      <c r="D33" s="58">
        <v>0</v>
      </c>
      <c r="E33" s="59">
        <v>39204960</v>
      </c>
      <c r="F33" s="59">
        <v>-6515484</v>
      </c>
      <c r="G33" s="59">
        <v>16215000</v>
      </c>
      <c r="H33" s="60">
        <v>48904476</v>
      </c>
      <c r="I33" s="61">
        <v>0</v>
      </c>
      <c r="J33" s="62">
        <v>29814895</v>
      </c>
      <c r="K33" s="59">
        <v>-3960907</v>
      </c>
      <c r="L33" s="62">
        <v>10049000</v>
      </c>
      <c r="M33" s="60">
        <v>35902988</v>
      </c>
    </row>
    <row r="34" spans="1:13" s="37" customFormat="1" ht="12.75" customHeight="1">
      <c r="A34" s="46"/>
      <c r="B34" s="78" t="s">
        <v>294</v>
      </c>
      <c r="C34" s="79"/>
      <c r="D34" s="66">
        <f aca="true" t="shared" si="3" ref="D34:M34">SUM(D28:D33)</f>
        <v>79481788</v>
      </c>
      <c r="E34" s="67">
        <f t="shared" si="3"/>
        <v>155272187</v>
      </c>
      <c r="F34" s="67">
        <f t="shared" si="3"/>
        <v>91012759</v>
      </c>
      <c r="G34" s="67">
        <f t="shared" si="3"/>
        <v>27447000</v>
      </c>
      <c r="H34" s="80">
        <f t="shared" si="3"/>
        <v>353213734</v>
      </c>
      <c r="I34" s="81">
        <f t="shared" si="3"/>
        <v>58597289</v>
      </c>
      <c r="J34" s="82">
        <f t="shared" si="3"/>
        <v>132642089</v>
      </c>
      <c r="K34" s="67">
        <f t="shared" si="3"/>
        <v>90937631</v>
      </c>
      <c r="L34" s="82">
        <f t="shared" si="3"/>
        <v>66340000</v>
      </c>
      <c r="M34" s="80">
        <f t="shared" si="3"/>
        <v>348517009</v>
      </c>
    </row>
    <row r="35" spans="1:13" s="8" customFormat="1" ht="12.75" customHeight="1">
      <c r="A35" s="24" t="s">
        <v>88</v>
      </c>
      <c r="B35" s="77" t="s">
        <v>295</v>
      </c>
      <c r="C35" s="57" t="s">
        <v>296</v>
      </c>
      <c r="D35" s="58">
        <v>13372992</v>
      </c>
      <c r="E35" s="59">
        <v>27734252</v>
      </c>
      <c r="F35" s="59">
        <v>13874142</v>
      </c>
      <c r="G35" s="59">
        <v>337000</v>
      </c>
      <c r="H35" s="60">
        <v>55318386</v>
      </c>
      <c r="I35" s="61">
        <v>12334533</v>
      </c>
      <c r="J35" s="62">
        <v>26958282</v>
      </c>
      <c r="K35" s="59">
        <v>12772433</v>
      </c>
      <c r="L35" s="62">
        <v>734000</v>
      </c>
      <c r="M35" s="60">
        <v>52799248</v>
      </c>
    </row>
    <row r="36" spans="1:13" s="8" customFormat="1" ht="12.75" customHeight="1">
      <c r="A36" s="24" t="s">
        <v>88</v>
      </c>
      <c r="B36" s="77" t="s">
        <v>297</v>
      </c>
      <c r="C36" s="57" t="s">
        <v>298</v>
      </c>
      <c r="D36" s="58">
        <v>1231687</v>
      </c>
      <c r="E36" s="59">
        <v>3353041</v>
      </c>
      <c r="F36" s="59">
        <v>34956981</v>
      </c>
      <c r="G36" s="59">
        <v>458000</v>
      </c>
      <c r="H36" s="60">
        <v>39999709</v>
      </c>
      <c r="I36" s="61">
        <v>78293</v>
      </c>
      <c r="J36" s="62">
        <v>2789540</v>
      </c>
      <c r="K36" s="59">
        <v>27932763</v>
      </c>
      <c r="L36" s="62">
        <v>1876000</v>
      </c>
      <c r="M36" s="60">
        <v>32676596</v>
      </c>
    </row>
    <row r="37" spans="1:13" s="8" customFormat="1" ht="12.75" customHeight="1">
      <c r="A37" s="24" t="s">
        <v>88</v>
      </c>
      <c r="B37" s="77" t="s">
        <v>299</v>
      </c>
      <c r="C37" s="57" t="s">
        <v>300</v>
      </c>
      <c r="D37" s="58">
        <v>3102861</v>
      </c>
      <c r="E37" s="59">
        <v>0</v>
      </c>
      <c r="F37" s="59">
        <v>-2726000</v>
      </c>
      <c r="G37" s="59">
        <v>2726000</v>
      </c>
      <c r="H37" s="60">
        <v>3102861</v>
      </c>
      <c r="I37" s="61">
        <v>3102861</v>
      </c>
      <c r="J37" s="62">
        <v>0</v>
      </c>
      <c r="K37" s="59">
        <v>-4564765</v>
      </c>
      <c r="L37" s="62">
        <v>4570000</v>
      </c>
      <c r="M37" s="60">
        <v>3108096</v>
      </c>
    </row>
    <row r="38" spans="1:13" s="8" customFormat="1" ht="12.75" customHeight="1">
      <c r="A38" s="24" t="s">
        <v>88</v>
      </c>
      <c r="B38" s="77" t="s">
        <v>301</v>
      </c>
      <c r="C38" s="57" t="s">
        <v>302</v>
      </c>
      <c r="D38" s="58">
        <v>7780640</v>
      </c>
      <c r="E38" s="59">
        <v>12717742</v>
      </c>
      <c r="F38" s="59">
        <v>55818532</v>
      </c>
      <c r="G38" s="59">
        <v>586000</v>
      </c>
      <c r="H38" s="60">
        <v>76902914</v>
      </c>
      <c r="I38" s="61">
        <v>7950372</v>
      </c>
      <c r="J38" s="62">
        <v>15901013</v>
      </c>
      <c r="K38" s="59">
        <v>22800195</v>
      </c>
      <c r="L38" s="62">
        <v>1840000</v>
      </c>
      <c r="M38" s="60">
        <v>48491580</v>
      </c>
    </row>
    <row r="39" spans="1:13" s="8" customFormat="1" ht="12.75" customHeight="1">
      <c r="A39" s="24" t="s">
        <v>107</v>
      </c>
      <c r="B39" s="77" t="s">
        <v>303</v>
      </c>
      <c r="C39" s="57" t="s">
        <v>304</v>
      </c>
      <c r="D39" s="58">
        <v>0</v>
      </c>
      <c r="E39" s="59">
        <v>10743432</v>
      </c>
      <c r="F39" s="59">
        <v>86263411</v>
      </c>
      <c r="G39" s="59">
        <v>24243000</v>
      </c>
      <c r="H39" s="60">
        <v>121249843</v>
      </c>
      <c r="I39" s="61">
        <v>0</v>
      </c>
      <c r="J39" s="62">
        <v>14323325</v>
      </c>
      <c r="K39" s="59">
        <v>49826053</v>
      </c>
      <c r="L39" s="62">
        <v>18460000</v>
      </c>
      <c r="M39" s="60">
        <v>82609378</v>
      </c>
    </row>
    <row r="40" spans="1:13" s="37" customFormat="1" ht="12.75" customHeight="1">
      <c r="A40" s="46"/>
      <c r="B40" s="78" t="s">
        <v>305</v>
      </c>
      <c r="C40" s="79"/>
      <c r="D40" s="66">
        <f aca="true" t="shared" si="4" ref="D40:M40">SUM(D35:D39)</f>
        <v>25488180</v>
      </c>
      <c r="E40" s="67">
        <f t="shared" si="4"/>
        <v>54548467</v>
      </c>
      <c r="F40" s="67">
        <f t="shared" si="4"/>
        <v>188187066</v>
      </c>
      <c r="G40" s="67">
        <f t="shared" si="4"/>
        <v>28350000</v>
      </c>
      <c r="H40" s="80">
        <f t="shared" si="4"/>
        <v>296573713</v>
      </c>
      <c r="I40" s="81">
        <f t="shared" si="4"/>
        <v>23466059</v>
      </c>
      <c r="J40" s="82">
        <f t="shared" si="4"/>
        <v>59972160</v>
      </c>
      <c r="K40" s="67">
        <f t="shared" si="4"/>
        <v>108766679</v>
      </c>
      <c r="L40" s="82">
        <f t="shared" si="4"/>
        <v>27480000</v>
      </c>
      <c r="M40" s="80">
        <f t="shared" si="4"/>
        <v>219684898</v>
      </c>
    </row>
    <row r="41" spans="1:13" s="8" customFormat="1" ht="12.75" customHeight="1">
      <c r="A41" s="24" t="s">
        <v>88</v>
      </c>
      <c r="B41" s="77" t="s">
        <v>55</v>
      </c>
      <c r="C41" s="57" t="s">
        <v>56</v>
      </c>
      <c r="D41" s="58">
        <v>58333358</v>
      </c>
      <c r="E41" s="59">
        <v>252348615</v>
      </c>
      <c r="F41" s="59">
        <v>129023963</v>
      </c>
      <c r="G41" s="59">
        <v>17692000</v>
      </c>
      <c r="H41" s="60">
        <v>457397936</v>
      </c>
      <c r="I41" s="61">
        <v>51866427</v>
      </c>
      <c r="J41" s="62">
        <v>142893316</v>
      </c>
      <c r="K41" s="59">
        <v>169617919</v>
      </c>
      <c r="L41" s="62">
        <v>11418000</v>
      </c>
      <c r="M41" s="60">
        <v>375795662</v>
      </c>
    </row>
    <row r="42" spans="1:13" s="8" customFormat="1" ht="12.75" customHeight="1">
      <c r="A42" s="24" t="s">
        <v>88</v>
      </c>
      <c r="B42" s="77" t="s">
        <v>306</v>
      </c>
      <c r="C42" s="57" t="s">
        <v>307</v>
      </c>
      <c r="D42" s="58">
        <v>1896392</v>
      </c>
      <c r="E42" s="59">
        <v>3199111</v>
      </c>
      <c r="F42" s="59">
        <v>4921308</v>
      </c>
      <c r="G42" s="59">
        <v>3309000</v>
      </c>
      <c r="H42" s="60">
        <v>13325811</v>
      </c>
      <c r="I42" s="61">
        <v>1655371</v>
      </c>
      <c r="J42" s="62">
        <v>3145355</v>
      </c>
      <c r="K42" s="59">
        <v>9501595</v>
      </c>
      <c r="L42" s="62">
        <v>2601000</v>
      </c>
      <c r="M42" s="60">
        <v>16903321</v>
      </c>
    </row>
    <row r="43" spans="1:13" s="8" customFormat="1" ht="12.75" customHeight="1">
      <c r="A43" s="24" t="s">
        <v>88</v>
      </c>
      <c r="B43" s="77" t="s">
        <v>308</v>
      </c>
      <c r="C43" s="57" t="s">
        <v>309</v>
      </c>
      <c r="D43" s="58">
        <v>4078776</v>
      </c>
      <c r="E43" s="59">
        <v>244504</v>
      </c>
      <c r="F43" s="59">
        <v>22516957</v>
      </c>
      <c r="G43" s="59">
        <v>300000</v>
      </c>
      <c r="H43" s="60">
        <v>27140237</v>
      </c>
      <c r="I43" s="61">
        <v>3350623</v>
      </c>
      <c r="J43" s="62">
        <v>391901</v>
      </c>
      <c r="K43" s="59">
        <v>17719356</v>
      </c>
      <c r="L43" s="62">
        <v>300000</v>
      </c>
      <c r="M43" s="60">
        <v>21761880</v>
      </c>
    </row>
    <row r="44" spans="1:13" s="8" customFormat="1" ht="12.75" customHeight="1">
      <c r="A44" s="24" t="s">
        <v>107</v>
      </c>
      <c r="B44" s="77" t="s">
        <v>310</v>
      </c>
      <c r="C44" s="57" t="s">
        <v>311</v>
      </c>
      <c r="D44" s="58">
        <v>0</v>
      </c>
      <c r="E44" s="59">
        <v>6002673</v>
      </c>
      <c r="F44" s="59">
        <v>26212152</v>
      </c>
      <c r="G44" s="59">
        <v>8331000</v>
      </c>
      <c r="H44" s="60">
        <v>40545825</v>
      </c>
      <c r="I44" s="61">
        <v>0</v>
      </c>
      <c r="J44" s="62">
        <v>4521873</v>
      </c>
      <c r="K44" s="59">
        <v>-2766980</v>
      </c>
      <c r="L44" s="62">
        <v>3393000</v>
      </c>
      <c r="M44" s="60">
        <v>5147893</v>
      </c>
    </row>
    <row r="45" spans="1:13" s="37" customFormat="1" ht="12.75" customHeight="1">
      <c r="A45" s="46"/>
      <c r="B45" s="78" t="s">
        <v>312</v>
      </c>
      <c r="C45" s="79"/>
      <c r="D45" s="66">
        <f aca="true" t="shared" si="5" ref="D45:M45">SUM(D41:D44)</f>
        <v>64308526</v>
      </c>
      <c r="E45" s="67">
        <f t="shared" si="5"/>
        <v>261794903</v>
      </c>
      <c r="F45" s="67">
        <f t="shared" si="5"/>
        <v>182674380</v>
      </c>
      <c r="G45" s="67">
        <f t="shared" si="5"/>
        <v>29632000</v>
      </c>
      <c r="H45" s="80">
        <f t="shared" si="5"/>
        <v>538409809</v>
      </c>
      <c r="I45" s="81">
        <f t="shared" si="5"/>
        <v>56872421</v>
      </c>
      <c r="J45" s="82">
        <f t="shared" si="5"/>
        <v>150952445</v>
      </c>
      <c r="K45" s="67">
        <f t="shared" si="5"/>
        <v>194071890</v>
      </c>
      <c r="L45" s="82">
        <f t="shared" si="5"/>
        <v>17712000</v>
      </c>
      <c r="M45" s="80">
        <f t="shared" si="5"/>
        <v>419608756</v>
      </c>
    </row>
    <row r="46" spans="1:13" s="8" customFormat="1" ht="12.75" customHeight="1">
      <c r="A46" s="24" t="s">
        <v>88</v>
      </c>
      <c r="B46" s="77" t="s">
        <v>313</v>
      </c>
      <c r="C46" s="57" t="s">
        <v>314</v>
      </c>
      <c r="D46" s="58">
        <v>6762849</v>
      </c>
      <c r="E46" s="59">
        <v>2958578</v>
      </c>
      <c r="F46" s="59">
        <v>11904589</v>
      </c>
      <c r="G46" s="59">
        <v>4316000</v>
      </c>
      <c r="H46" s="60">
        <v>25942016</v>
      </c>
      <c r="I46" s="61">
        <v>-751707</v>
      </c>
      <c r="J46" s="62">
        <v>21043780</v>
      </c>
      <c r="K46" s="59">
        <v>2939029</v>
      </c>
      <c r="L46" s="62">
        <v>5324000</v>
      </c>
      <c r="M46" s="60">
        <v>28555102</v>
      </c>
    </row>
    <row r="47" spans="1:13" s="8" customFormat="1" ht="12.75" customHeight="1">
      <c r="A47" s="24" t="s">
        <v>88</v>
      </c>
      <c r="B47" s="77" t="s">
        <v>315</v>
      </c>
      <c r="C47" s="57" t="s">
        <v>316</v>
      </c>
      <c r="D47" s="58">
        <v>8096925</v>
      </c>
      <c r="E47" s="59">
        <v>11273397</v>
      </c>
      <c r="F47" s="59">
        <v>9827416</v>
      </c>
      <c r="G47" s="59">
        <v>1334000</v>
      </c>
      <c r="H47" s="60">
        <v>30531738</v>
      </c>
      <c r="I47" s="61">
        <v>7607057</v>
      </c>
      <c r="J47" s="62">
        <v>10931261</v>
      </c>
      <c r="K47" s="59">
        <v>19428059</v>
      </c>
      <c r="L47" s="62">
        <v>6551000</v>
      </c>
      <c r="M47" s="60">
        <v>44517377</v>
      </c>
    </row>
    <row r="48" spans="1:13" s="8" customFormat="1" ht="12.75" customHeight="1">
      <c r="A48" s="24" t="s">
        <v>88</v>
      </c>
      <c r="B48" s="77" t="s">
        <v>317</v>
      </c>
      <c r="C48" s="57" t="s">
        <v>318</v>
      </c>
      <c r="D48" s="58">
        <v>15374393</v>
      </c>
      <c r="E48" s="59">
        <v>72484741</v>
      </c>
      <c r="F48" s="59">
        <v>46558706</v>
      </c>
      <c r="G48" s="59">
        <v>6850000</v>
      </c>
      <c r="H48" s="60">
        <v>141267840</v>
      </c>
      <c r="I48" s="61">
        <v>14006214</v>
      </c>
      <c r="J48" s="62">
        <v>61002645</v>
      </c>
      <c r="K48" s="59">
        <v>35306363</v>
      </c>
      <c r="L48" s="62">
        <v>2826000</v>
      </c>
      <c r="M48" s="60">
        <v>113141222</v>
      </c>
    </row>
    <row r="49" spans="1:13" s="8" customFormat="1" ht="12.75" customHeight="1">
      <c r="A49" s="24" t="s">
        <v>88</v>
      </c>
      <c r="B49" s="77" t="s">
        <v>319</v>
      </c>
      <c r="C49" s="57" t="s">
        <v>320</v>
      </c>
      <c r="D49" s="58">
        <v>2421840</v>
      </c>
      <c r="E49" s="59">
        <v>418815</v>
      </c>
      <c r="F49" s="59">
        <v>30863148</v>
      </c>
      <c r="G49" s="59">
        <v>3287000</v>
      </c>
      <c r="H49" s="60">
        <v>36990803</v>
      </c>
      <c r="I49" s="61">
        <v>2609185</v>
      </c>
      <c r="J49" s="62">
        <v>431477</v>
      </c>
      <c r="K49" s="59">
        <v>26511636</v>
      </c>
      <c r="L49" s="62">
        <v>1321000</v>
      </c>
      <c r="M49" s="60">
        <v>30873298</v>
      </c>
    </row>
    <row r="50" spans="1:13" s="8" customFormat="1" ht="12.75" customHeight="1">
      <c r="A50" s="24" t="s">
        <v>88</v>
      </c>
      <c r="B50" s="77" t="s">
        <v>321</v>
      </c>
      <c r="C50" s="57" t="s">
        <v>322</v>
      </c>
      <c r="D50" s="58">
        <v>5415632</v>
      </c>
      <c r="E50" s="59">
        <v>12655440</v>
      </c>
      <c r="F50" s="59">
        <v>34447322</v>
      </c>
      <c r="G50" s="59">
        <v>399000</v>
      </c>
      <c r="H50" s="60">
        <v>52917394</v>
      </c>
      <c r="I50" s="61">
        <v>3971399</v>
      </c>
      <c r="J50" s="62">
        <v>10249051</v>
      </c>
      <c r="K50" s="59">
        <v>29707592</v>
      </c>
      <c r="L50" s="62">
        <v>809000</v>
      </c>
      <c r="M50" s="60">
        <v>44737042</v>
      </c>
    </row>
    <row r="51" spans="1:13" s="8" customFormat="1" ht="12.75" customHeight="1">
      <c r="A51" s="24" t="s">
        <v>107</v>
      </c>
      <c r="B51" s="77" t="s">
        <v>323</v>
      </c>
      <c r="C51" s="57" t="s">
        <v>324</v>
      </c>
      <c r="D51" s="58">
        <v>0</v>
      </c>
      <c r="E51" s="59">
        <v>5121538</v>
      </c>
      <c r="F51" s="59">
        <v>63630076</v>
      </c>
      <c r="G51" s="59">
        <v>26892000</v>
      </c>
      <c r="H51" s="60">
        <v>95643614</v>
      </c>
      <c r="I51" s="61">
        <v>0</v>
      </c>
      <c r="J51" s="62">
        <v>14503203</v>
      </c>
      <c r="K51" s="59">
        <v>73575689</v>
      </c>
      <c r="L51" s="62">
        <v>11422000</v>
      </c>
      <c r="M51" s="60">
        <v>99500892</v>
      </c>
    </row>
    <row r="52" spans="1:13" s="37" customFormat="1" ht="12.75" customHeight="1">
      <c r="A52" s="46"/>
      <c r="B52" s="78" t="s">
        <v>325</v>
      </c>
      <c r="C52" s="79"/>
      <c r="D52" s="66">
        <f aca="true" t="shared" si="6" ref="D52:M52">SUM(D46:D51)</f>
        <v>38071639</v>
      </c>
      <c r="E52" s="67">
        <f t="shared" si="6"/>
        <v>104912509</v>
      </c>
      <c r="F52" s="67">
        <f t="shared" si="6"/>
        <v>197231257</v>
      </c>
      <c r="G52" s="67">
        <f t="shared" si="6"/>
        <v>43078000</v>
      </c>
      <c r="H52" s="80">
        <f t="shared" si="6"/>
        <v>383293405</v>
      </c>
      <c r="I52" s="81">
        <f t="shared" si="6"/>
        <v>27442148</v>
      </c>
      <c r="J52" s="82">
        <f t="shared" si="6"/>
        <v>118161417</v>
      </c>
      <c r="K52" s="67">
        <f t="shared" si="6"/>
        <v>187468368</v>
      </c>
      <c r="L52" s="82">
        <f t="shared" si="6"/>
        <v>28253000</v>
      </c>
      <c r="M52" s="80">
        <f t="shared" si="6"/>
        <v>361324933</v>
      </c>
    </row>
    <row r="53" spans="1:13" s="8" customFormat="1" ht="12.75" customHeight="1">
      <c r="A53" s="24" t="s">
        <v>88</v>
      </c>
      <c r="B53" s="77" t="s">
        <v>326</v>
      </c>
      <c r="C53" s="57" t="s">
        <v>327</v>
      </c>
      <c r="D53" s="58">
        <v>4299459</v>
      </c>
      <c r="E53" s="59">
        <v>50493</v>
      </c>
      <c r="F53" s="59">
        <v>34663980</v>
      </c>
      <c r="G53" s="59">
        <v>388000</v>
      </c>
      <c r="H53" s="60">
        <v>39401932</v>
      </c>
      <c r="I53" s="61">
        <v>6904299</v>
      </c>
      <c r="J53" s="62">
        <v>19941</v>
      </c>
      <c r="K53" s="59">
        <v>23995373</v>
      </c>
      <c r="L53" s="62">
        <v>2906000</v>
      </c>
      <c r="M53" s="60">
        <v>33825613</v>
      </c>
    </row>
    <row r="54" spans="1:13" s="8" customFormat="1" ht="12.75" customHeight="1">
      <c r="A54" s="24" t="s">
        <v>88</v>
      </c>
      <c r="B54" s="77" t="s">
        <v>328</v>
      </c>
      <c r="C54" s="57" t="s">
        <v>329</v>
      </c>
      <c r="D54" s="58">
        <v>0</v>
      </c>
      <c r="E54" s="59">
        <v>0</v>
      </c>
      <c r="F54" s="59">
        <v>-4569000</v>
      </c>
      <c r="G54" s="59">
        <v>4569000</v>
      </c>
      <c r="H54" s="60">
        <v>0</v>
      </c>
      <c r="I54" s="61">
        <v>2753893</v>
      </c>
      <c r="J54" s="62">
        <v>1165430</v>
      </c>
      <c r="K54" s="59">
        <v>26177302</v>
      </c>
      <c r="L54" s="62">
        <v>3604000</v>
      </c>
      <c r="M54" s="60">
        <v>33700625</v>
      </c>
    </row>
    <row r="55" spans="1:13" s="8" customFormat="1" ht="12.75" customHeight="1">
      <c r="A55" s="24" t="s">
        <v>88</v>
      </c>
      <c r="B55" s="77" t="s">
        <v>330</v>
      </c>
      <c r="C55" s="57" t="s">
        <v>331</v>
      </c>
      <c r="D55" s="58">
        <v>1765123</v>
      </c>
      <c r="E55" s="59">
        <v>390705</v>
      </c>
      <c r="F55" s="59">
        <v>11297557</v>
      </c>
      <c r="G55" s="59">
        <v>300000</v>
      </c>
      <c r="H55" s="60">
        <v>13753385</v>
      </c>
      <c r="I55" s="61">
        <v>1765911</v>
      </c>
      <c r="J55" s="62">
        <v>362492</v>
      </c>
      <c r="K55" s="59">
        <v>1729702</v>
      </c>
      <c r="L55" s="62">
        <v>2300000</v>
      </c>
      <c r="M55" s="60">
        <v>6158105</v>
      </c>
    </row>
    <row r="56" spans="1:13" s="8" customFormat="1" ht="12.75" customHeight="1">
      <c r="A56" s="24" t="s">
        <v>88</v>
      </c>
      <c r="B56" s="77" t="s">
        <v>332</v>
      </c>
      <c r="C56" s="57" t="s">
        <v>333</v>
      </c>
      <c r="D56" s="58">
        <v>304556</v>
      </c>
      <c r="E56" s="59">
        <v>7146</v>
      </c>
      <c r="F56" s="59">
        <v>4625982</v>
      </c>
      <c r="G56" s="59">
        <v>300000</v>
      </c>
      <c r="H56" s="60">
        <v>5237684</v>
      </c>
      <c r="I56" s="61">
        <v>118629</v>
      </c>
      <c r="J56" s="62">
        <v>15390</v>
      </c>
      <c r="K56" s="59">
        <v>8334490</v>
      </c>
      <c r="L56" s="62">
        <v>2300000</v>
      </c>
      <c r="M56" s="60">
        <v>10768509</v>
      </c>
    </row>
    <row r="57" spans="1:13" s="8" customFormat="1" ht="12.75" customHeight="1">
      <c r="A57" s="24" t="s">
        <v>88</v>
      </c>
      <c r="B57" s="77" t="s">
        <v>334</v>
      </c>
      <c r="C57" s="57" t="s">
        <v>335</v>
      </c>
      <c r="D57" s="58">
        <v>6951971</v>
      </c>
      <c r="E57" s="59">
        <v>1271638</v>
      </c>
      <c r="F57" s="59">
        <v>31450182</v>
      </c>
      <c r="G57" s="59">
        <v>2600000</v>
      </c>
      <c r="H57" s="60">
        <v>42273791</v>
      </c>
      <c r="I57" s="61">
        <v>5228740</v>
      </c>
      <c r="J57" s="62">
        <v>1248147</v>
      </c>
      <c r="K57" s="59">
        <v>23684620</v>
      </c>
      <c r="L57" s="62">
        <v>317000</v>
      </c>
      <c r="M57" s="60">
        <v>30478507</v>
      </c>
    </row>
    <row r="58" spans="1:13" s="8" customFormat="1" ht="12.75" customHeight="1">
      <c r="A58" s="24" t="s">
        <v>107</v>
      </c>
      <c r="B58" s="77" t="s">
        <v>336</v>
      </c>
      <c r="C58" s="57" t="s">
        <v>337</v>
      </c>
      <c r="D58" s="58">
        <v>0</v>
      </c>
      <c r="E58" s="59">
        <v>4208375</v>
      </c>
      <c r="F58" s="59">
        <v>86761438</v>
      </c>
      <c r="G58" s="59">
        <v>5592000</v>
      </c>
      <c r="H58" s="60">
        <v>96561813</v>
      </c>
      <c r="I58" s="61">
        <v>0</v>
      </c>
      <c r="J58" s="62">
        <v>6415910</v>
      </c>
      <c r="K58" s="59">
        <v>57614683</v>
      </c>
      <c r="L58" s="62">
        <v>4338000</v>
      </c>
      <c r="M58" s="60">
        <v>68368593</v>
      </c>
    </row>
    <row r="59" spans="1:13" s="37" customFormat="1" ht="12.75" customHeight="1">
      <c r="A59" s="46"/>
      <c r="B59" s="78" t="s">
        <v>338</v>
      </c>
      <c r="C59" s="79"/>
      <c r="D59" s="66">
        <f aca="true" t="shared" si="7" ref="D59:M59">SUM(D53:D58)</f>
        <v>13321109</v>
      </c>
      <c r="E59" s="67">
        <f t="shared" si="7"/>
        <v>5928357</v>
      </c>
      <c r="F59" s="67">
        <f t="shared" si="7"/>
        <v>164230139</v>
      </c>
      <c r="G59" s="67">
        <f t="shared" si="7"/>
        <v>13749000</v>
      </c>
      <c r="H59" s="80">
        <f t="shared" si="7"/>
        <v>197228605</v>
      </c>
      <c r="I59" s="81">
        <f t="shared" si="7"/>
        <v>16771472</v>
      </c>
      <c r="J59" s="82">
        <f t="shared" si="7"/>
        <v>9227310</v>
      </c>
      <c r="K59" s="67">
        <f t="shared" si="7"/>
        <v>141536170</v>
      </c>
      <c r="L59" s="82">
        <f t="shared" si="7"/>
        <v>15765000</v>
      </c>
      <c r="M59" s="80">
        <f t="shared" si="7"/>
        <v>183299952</v>
      </c>
    </row>
    <row r="60" spans="1:13" s="8" customFormat="1" ht="12.75" customHeight="1">
      <c r="A60" s="24" t="s">
        <v>88</v>
      </c>
      <c r="B60" s="77" t="s">
        <v>339</v>
      </c>
      <c r="C60" s="57" t="s">
        <v>340</v>
      </c>
      <c r="D60" s="58">
        <v>1513975</v>
      </c>
      <c r="E60" s="59">
        <v>8725</v>
      </c>
      <c r="F60" s="59">
        <v>31380852</v>
      </c>
      <c r="G60" s="59">
        <v>300000</v>
      </c>
      <c r="H60" s="60">
        <v>33203552</v>
      </c>
      <c r="I60" s="61">
        <v>1467670</v>
      </c>
      <c r="J60" s="62">
        <v>96167</v>
      </c>
      <c r="K60" s="59">
        <v>19296239</v>
      </c>
      <c r="L60" s="62">
        <v>437000</v>
      </c>
      <c r="M60" s="60">
        <v>21297076</v>
      </c>
    </row>
    <row r="61" spans="1:13" s="8" customFormat="1" ht="12.75" customHeight="1">
      <c r="A61" s="24" t="s">
        <v>88</v>
      </c>
      <c r="B61" s="77" t="s">
        <v>57</v>
      </c>
      <c r="C61" s="57" t="s">
        <v>58</v>
      </c>
      <c r="D61" s="58">
        <v>91755143</v>
      </c>
      <c r="E61" s="59">
        <v>494561068</v>
      </c>
      <c r="F61" s="59">
        <v>64115254</v>
      </c>
      <c r="G61" s="59">
        <v>21498000</v>
      </c>
      <c r="H61" s="60">
        <v>671929465</v>
      </c>
      <c r="I61" s="61">
        <v>83930858</v>
      </c>
      <c r="J61" s="62">
        <v>456881383</v>
      </c>
      <c r="K61" s="59">
        <v>60995479</v>
      </c>
      <c r="L61" s="62">
        <v>17245000</v>
      </c>
      <c r="M61" s="60">
        <v>619052720</v>
      </c>
    </row>
    <row r="62" spans="1:13" s="8" customFormat="1" ht="12.75" customHeight="1">
      <c r="A62" s="24" t="s">
        <v>88</v>
      </c>
      <c r="B62" s="77" t="s">
        <v>341</v>
      </c>
      <c r="C62" s="57" t="s">
        <v>342</v>
      </c>
      <c r="D62" s="58">
        <v>333990</v>
      </c>
      <c r="E62" s="59">
        <v>0</v>
      </c>
      <c r="F62" s="59">
        <v>19892193</v>
      </c>
      <c r="G62" s="59">
        <v>1239000</v>
      </c>
      <c r="H62" s="60">
        <v>21465183</v>
      </c>
      <c r="I62" s="61">
        <v>231390</v>
      </c>
      <c r="J62" s="62">
        <v>0</v>
      </c>
      <c r="K62" s="59">
        <v>10181776</v>
      </c>
      <c r="L62" s="62">
        <v>531000</v>
      </c>
      <c r="M62" s="60">
        <v>10944166</v>
      </c>
    </row>
    <row r="63" spans="1:13" s="8" customFormat="1" ht="12.75" customHeight="1">
      <c r="A63" s="24" t="s">
        <v>88</v>
      </c>
      <c r="B63" s="77" t="s">
        <v>343</v>
      </c>
      <c r="C63" s="57" t="s">
        <v>344</v>
      </c>
      <c r="D63" s="58">
        <v>7259595</v>
      </c>
      <c r="E63" s="59">
        <v>16750219</v>
      </c>
      <c r="F63" s="59">
        <v>50770781</v>
      </c>
      <c r="G63" s="59">
        <v>911000</v>
      </c>
      <c r="H63" s="60">
        <v>75691595</v>
      </c>
      <c r="I63" s="61">
        <v>6666036</v>
      </c>
      <c r="J63" s="62">
        <v>16180507</v>
      </c>
      <c r="K63" s="59">
        <v>17917742</v>
      </c>
      <c r="L63" s="62">
        <v>1651000</v>
      </c>
      <c r="M63" s="60">
        <v>42415285</v>
      </c>
    </row>
    <row r="64" spans="1:13" s="8" customFormat="1" ht="12.75" customHeight="1">
      <c r="A64" s="24" t="s">
        <v>88</v>
      </c>
      <c r="B64" s="77" t="s">
        <v>345</v>
      </c>
      <c r="C64" s="57" t="s">
        <v>346</v>
      </c>
      <c r="D64" s="58">
        <v>1015635</v>
      </c>
      <c r="E64" s="59">
        <v>2652687</v>
      </c>
      <c r="F64" s="59">
        <v>1852506</v>
      </c>
      <c r="G64" s="59">
        <v>679000</v>
      </c>
      <c r="H64" s="60">
        <v>6199828</v>
      </c>
      <c r="I64" s="61">
        <v>2284511</v>
      </c>
      <c r="J64" s="62">
        <v>5310267</v>
      </c>
      <c r="K64" s="59">
        <v>15170591</v>
      </c>
      <c r="L64" s="62">
        <v>713000</v>
      </c>
      <c r="M64" s="60">
        <v>23478369</v>
      </c>
    </row>
    <row r="65" spans="1:13" s="8" customFormat="1" ht="12.75" customHeight="1">
      <c r="A65" s="24" t="s">
        <v>88</v>
      </c>
      <c r="B65" s="77" t="s">
        <v>347</v>
      </c>
      <c r="C65" s="57" t="s">
        <v>348</v>
      </c>
      <c r="D65" s="58">
        <v>973729</v>
      </c>
      <c r="E65" s="59">
        <v>2674840</v>
      </c>
      <c r="F65" s="59">
        <v>18708087</v>
      </c>
      <c r="G65" s="59">
        <v>5307000</v>
      </c>
      <c r="H65" s="60">
        <v>27663656</v>
      </c>
      <c r="I65" s="61">
        <v>221850</v>
      </c>
      <c r="J65" s="62">
        <v>23880</v>
      </c>
      <c r="K65" s="59">
        <v>22081063</v>
      </c>
      <c r="L65" s="62">
        <v>495000</v>
      </c>
      <c r="M65" s="60">
        <v>22821793</v>
      </c>
    </row>
    <row r="66" spans="1:13" s="8" customFormat="1" ht="12.75" customHeight="1">
      <c r="A66" s="24" t="s">
        <v>107</v>
      </c>
      <c r="B66" s="77" t="s">
        <v>349</v>
      </c>
      <c r="C66" s="57" t="s">
        <v>350</v>
      </c>
      <c r="D66" s="58">
        <v>0</v>
      </c>
      <c r="E66" s="59">
        <v>15946440</v>
      </c>
      <c r="F66" s="59">
        <v>106719979</v>
      </c>
      <c r="G66" s="59">
        <v>36021000</v>
      </c>
      <c r="H66" s="60">
        <v>158687419</v>
      </c>
      <c r="I66" s="61">
        <v>0</v>
      </c>
      <c r="J66" s="62">
        <v>14214107</v>
      </c>
      <c r="K66" s="59">
        <v>113274083</v>
      </c>
      <c r="L66" s="62">
        <v>10954000</v>
      </c>
      <c r="M66" s="60">
        <v>138442190</v>
      </c>
    </row>
    <row r="67" spans="1:13" s="37" customFormat="1" ht="12.75" customHeight="1">
      <c r="A67" s="46"/>
      <c r="B67" s="78" t="s">
        <v>351</v>
      </c>
      <c r="C67" s="79"/>
      <c r="D67" s="66">
        <f aca="true" t="shared" si="8" ref="D67:M67">SUM(D60:D66)</f>
        <v>102852067</v>
      </c>
      <c r="E67" s="67">
        <f t="shared" si="8"/>
        <v>532593979</v>
      </c>
      <c r="F67" s="67">
        <f t="shared" si="8"/>
        <v>293439652</v>
      </c>
      <c r="G67" s="67">
        <f t="shared" si="8"/>
        <v>65955000</v>
      </c>
      <c r="H67" s="80">
        <f t="shared" si="8"/>
        <v>994840698</v>
      </c>
      <c r="I67" s="81">
        <f t="shared" si="8"/>
        <v>94802315</v>
      </c>
      <c r="J67" s="82">
        <f t="shared" si="8"/>
        <v>492706311</v>
      </c>
      <c r="K67" s="67">
        <f t="shared" si="8"/>
        <v>258916973</v>
      </c>
      <c r="L67" s="82">
        <f t="shared" si="8"/>
        <v>32026000</v>
      </c>
      <c r="M67" s="80">
        <f t="shared" si="8"/>
        <v>878451599</v>
      </c>
    </row>
    <row r="68" spans="1:13" s="8" customFormat="1" ht="12.75" customHeight="1">
      <c r="A68" s="24" t="s">
        <v>88</v>
      </c>
      <c r="B68" s="77" t="s">
        <v>352</v>
      </c>
      <c r="C68" s="57" t="s">
        <v>353</v>
      </c>
      <c r="D68" s="58">
        <v>10184823</v>
      </c>
      <c r="E68" s="59">
        <v>4837174</v>
      </c>
      <c r="F68" s="59">
        <v>29910708</v>
      </c>
      <c r="G68" s="59">
        <v>6149000</v>
      </c>
      <c r="H68" s="60">
        <v>51081705</v>
      </c>
      <c r="I68" s="61">
        <v>11006297</v>
      </c>
      <c r="J68" s="62">
        <v>4523255</v>
      </c>
      <c r="K68" s="59">
        <v>29486890</v>
      </c>
      <c r="L68" s="62">
        <v>1749000</v>
      </c>
      <c r="M68" s="60">
        <v>46765442</v>
      </c>
    </row>
    <row r="69" spans="1:13" s="8" customFormat="1" ht="12.75" customHeight="1">
      <c r="A69" s="24" t="s">
        <v>88</v>
      </c>
      <c r="B69" s="77" t="s">
        <v>354</v>
      </c>
      <c r="C69" s="57" t="s">
        <v>355</v>
      </c>
      <c r="D69" s="58">
        <v>85189855</v>
      </c>
      <c r="E69" s="59">
        <v>171745940</v>
      </c>
      <c r="F69" s="59">
        <v>65747694</v>
      </c>
      <c r="G69" s="59">
        <v>10925000</v>
      </c>
      <c r="H69" s="60">
        <v>333608489</v>
      </c>
      <c r="I69" s="61">
        <v>75033746</v>
      </c>
      <c r="J69" s="62">
        <v>165603436</v>
      </c>
      <c r="K69" s="59">
        <v>62020038</v>
      </c>
      <c r="L69" s="62">
        <v>375000</v>
      </c>
      <c r="M69" s="60">
        <v>303032220</v>
      </c>
    </row>
    <row r="70" spans="1:13" s="8" customFormat="1" ht="12.75" customHeight="1">
      <c r="A70" s="24" t="s">
        <v>88</v>
      </c>
      <c r="B70" s="77" t="s">
        <v>356</v>
      </c>
      <c r="C70" s="57" t="s">
        <v>357</v>
      </c>
      <c r="D70" s="58">
        <v>2247038</v>
      </c>
      <c r="E70" s="59">
        <v>0</v>
      </c>
      <c r="F70" s="59">
        <v>33560026</v>
      </c>
      <c r="G70" s="59">
        <v>9592000</v>
      </c>
      <c r="H70" s="60">
        <v>45399064</v>
      </c>
      <c r="I70" s="61">
        <v>1029164</v>
      </c>
      <c r="J70" s="62">
        <v>0</v>
      </c>
      <c r="K70" s="59">
        <v>23977446</v>
      </c>
      <c r="L70" s="62">
        <v>2300000</v>
      </c>
      <c r="M70" s="60">
        <v>27306610</v>
      </c>
    </row>
    <row r="71" spans="1:13" s="8" customFormat="1" ht="12.75" customHeight="1">
      <c r="A71" s="24" t="s">
        <v>88</v>
      </c>
      <c r="B71" s="77" t="s">
        <v>358</v>
      </c>
      <c r="C71" s="57" t="s">
        <v>359</v>
      </c>
      <c r="D71" s="58">
        <v>3480353</v>
      </c>
      <c r="E71" s="59">
        <v>0</v>
      </c>
      <c r="F71" s="59">
        <v>15818776</v>
      </c>
      <c r="G71" s="59">
        <v>5301000</v>
      </c>
      <c r="H71" s="60">
        <v>24600129</v>
      </c>
      <c r="I71" s="61">
        <v>2245267</v>
      </c>
      <c r="J71" s="62">
        <v>0</v>
      </c>
      <c r="K71" s="59">
        <v>17156633</v>
      </c>
      <c r="L71" s="62">
        <v>300000</v>
      </c>
      <c r="M71" s="60">
        <v>19701900</v>
      </c>
    </row>
    <row r="72" spans="1:13" s="8" customFormat="1" ht="12.75" customHeight="1">
      <c r="A72" s="24" t="s">
        <v>107</v>
      </c>
      <c r="B72" s="77" t="s">
        <v>360</v>
      </c>
      <c r="C72" s="57" t="s">
        <v>361</v>
      </c>
      <c r="D72" s="58">
        <v>0</v>
      </c>
      <c r="E72" s="59">
        <v>40913967</v>
      </c>
      <c r="F72" s="59">
        <v>64769709</v>
      </c>
      <c r="G72" s="59">
        <v>39500000</v>
      </c>
      <c r="H72" s="60">
        <v>145183676</v>
      </c>
      <c r="I72" s="61">
        <v>0</v>
      </c>
      <c r="J72" s="62">
        <v>38128285</v>
      </c>
      <c r="K72" s="59">
        <v>77986760</v>
      </c>
      <c r="L72" s="62">
        <v>20790000</v>
      </c>
      <c r="M72" s="60">
        <v>136905045</v>
      </c>
    </row>
    <row r="73" spans="1:13" s="37" customFormat="1" ht="12.75" customHeight="1">
      <c r="A73" s="46"/>
      <c r="B73" s="78" t="s">
        <v>362</v>
      </c>
      <c r="C73" s="79"/>
      <c r="D73" s="66">
        <f aca="true" t="shared" si="9" ref="D73:M73">SUM(D68:D72)</f>
        <v>101102069</v>
      </c>
      <c r="E73" s="67">
        <f t="shared" si="9"/>
        <v>217497081</v>
      </c>
      <c r="F73" s="67">
        <f t="shared" si="9"/>
        <v>209806913</v>
      </c>
      <c r="G73" s="67">
        <f t="shared" si="9"/>
        <v>71467000</v>
      </c>
      <c r="H73" s="80">
        <f t="shared" si="9"/>
        <v>599873063</v>
      </c>
      <c r="I73" s="81">
        <f t="shared" si="9"/>
        <v>89314474</v>
      </c>
      <c r="J73" s="82">
        <f t="shared" si="9"/>
        <v>208254976</v>
      </c>
      <c r="K73" s="67">
        <f t="shared" si="9"/>
        <v>210627767</v>
      </c>
      <c r="L73" s="82">
        <f t="shared" si="9"/>
        <v>25514000</v>
      </c>
      <c r="M73" s="80">
        <f t="shared" si="9"/>
        <v>533711217</v>
      </c>
    </row>
    <row r="74" spans="1:13" s="8" customFormat="1" ht="12.75" customHeight="1">
      <c r="A74" s="24" t="s">
        <v>88</v>
      </c>
      <c r="B74" s="77" t="s">
        <v>363</v>
      </c>
      <c r="C74" s="57" t="s">
        <v>364</v>
      </c>
      <c r="D74" s="58">
        <v>0</v>
      </c>
      <c r="E74" s="59">
        <v>145858</v>
      </c>
      <c r="F74" s="59">
        <v>20557825</v>
      </c>
      <c r="G74" s="59">
        <v>2321000</v>
      </c>
      <c r="H74" s="60">
        <v>23024683</v>
      </c>
      <c r="I74" s="61">
        <v>-8528</v>
      </c>
      <c r="J74" s="62">
        <v>141378</v>
      </c>
      <c r="K74" s="59">
        <v>20765021</v>
      </c>
      <c r="L74" s="62">
        <v>300000</v>
      </c>
      <c r="M74" s="60">
        <v>21197871</v>
      </c>
    </row>
    <row r="75" spans="1:13" s="8" customFormat="1" ht="12.75" customHeight="1">
      <c r="A75" s="24" t="s">
        <v>88</v>
      </c>
      <c r="B75" s="77" t="s">
        <v>365</v>
      </c>
      <c r="C75" s="57" t="s">
        <v>366</v>
      </c>
      <c r="D75" s="58">
        <v>4066825</v>
      </c>
      <c r="E75" s="59">
        <v>732773</v>
      </c>
      <c r="F75" s="59">
        <v>5329898</v>
      </c>
      <c r="G75" s="59">
        <v>300000</v>
      </c>
      <c r="H75" s="60">
        <v>10429496</v>
      </c>
      <c r="I75" s="61">
        <v>5353240</v>
      </c>
      <c r="J75" s="62">
        <v>999353</v>
      </c>
      <c r="K75" s="59">
        <v>1219657</v>
      </c>
      <c r="L75" s="62">
        <v>324000</v>
      </c>
      <c r="M75" s="60">
        <v>7896250</v>
      </c>
    </row>
    <row r="76" spans="1:13" s="8" customFormat="1" ht="12.75" customHeight="1">
      <c r="A76" s="24" t="s">
        <v>88</v>
      </c>
      <c r="B76" s="77" t="s">
        <v>367</v>
      </c>
      <c r="C76" s="57" t="s">
        <v>368</v>
      </c>
      <c r="D76" s="58">
        <v>8989178</v>
      </c>
      <c r="E76" s="59">
        <v>26512242</v>
      </c>
      <c r="F76" s="59">
        <v>16582671</v>
      </c>
      <c r="G76" s="59">
        <v>1599000</v>
      </c>
      <c r="H76" s="60">
        <v>53683091</v>
      </c>
      <c r="I76" s="61">
        <v>9909511</v>
      </c>
      <c r="J76" s="62">
        <v>23804912</v>
      </c>
      <c r="K76" s="59">
        <v>14516786</v>
      </c>
      <c r="L76" s="62">
        <v>2526000</v>
      </c>
      <c r="M76" s="60">
        <v>50757209</v>
      </c>
    </row>
    <row r="77" spans="1:13" s="8" customFormat="1" ht="12.75" customHeight="1">
      <c r="A77" s="24" t="s">
        <v>88</v>
      </c>
      <c r="B77" s="77" t="s">
        <v>369</v>
      </c>
      <c r="C77" s="57" t="s">
        <v>370</v>
      </c>
      <c r="D77" s="58">
        <v>-104776</v>
      </c>
      <c r="E77" s="59">
        <v>409515</v>
      </c>
      <c r="F77" s="59">
        <v>27250223</v>
      </c>
      <c r="G77" s="59">
        <v>426000</v>
      </c>
      <c r="H77" s="60">
        <v>27980962</v>
      </c>
      <c r="I77" s="61">
        <v>-9167</v>
      </c>
      <c r="J77" s="62">
        <v>246039</v>
      </c>
      <c r="K77" s="59">
        <v>20561766</v>
      </c>
      <c r="L77" s="62">
        <v>3977000</v>
      </c>
      <c r="M77" s="60">
        <v>24775638</v>
      </c>
    </row>
    <row r="78" spans="1:13" s="8" customFormat="1" ht="12.75" customHeight="1">
      <c r="A78" s="24" t="s">
        <v>88</v>
      </c>
      <c r="B78" s="77" t="s">
        <v>371</v>
      </c>
      <c r="C78" s="57" t="s">
        <v>372</v>
      </c>
      <c r="D78" s="58">
        <v>1247574</v>
      </c>
      <c r="E78" s="59">
        <v>207020</v>
      </c>
      <c r="F78" s="59">
        <v>42033254</v>
      </c>
      <c r="G78" s="59">
        <v>561000</v>
      </c>
      <c r="H78" s="60">
        <v>44048848</v>
      </c>
      <c r="I78" s="61">
        <v>1072776</v>
      </c>
      <c r="J78" s="62">
        <v>143502</v>
      </c>
      <c r="K78" s="59">
        <v>32347811</v>
      </c>
      <c r="L78" s="62">
        <v>4328000</v>
      </c>
      <c r="M78" s="60">
        <v>37892089</v>
      </c>
    </row>
    <row r="79" spans="1:13" s="8" customFormat="1" ht="12.75" customHeight="1">
      <c r="A79" s="24" t="s">
        <v>107</v>
      </c>
      <c r="B79" s="77" t="s">
        <v>373</v>
      </c>
      <c r="C79" s="57" t="s">
        <v>374</v>
      </c>
      <c r="D79" s="58">
        <v>0</v>
      </c>
      <c r="E79" s="59">
        <v>11008014</v>
      </c>
      <c r="F79" s="59">
        <v>44556641</v>
      </c>
      <c r="G79" s="59">
        <v>18915000</v>
      </c>
      <c r="H79" s="60">
        <v>74479655</v>
      </c>
      <c r="I79" s="61">
        <v>0</v>
      </c>
      <c r="J79" s="62">
        <v>13961209</v>
      </c>
      <c r="K79" s="59">
        <v>48299595</v>
      </c>
      <c r="L79" s="62">
        <v>17133000</v>
      </c>
      <c r="M79" s="60">
        <v>79393804</v>
      </c>
    </row>
    <row r="80" spans="1:13" s="37" customFormat="1" ht="12.75" customHeight="1">
      <c r="A80" s="46"/>
      <c r="B80" s="78" t="s">
        <v>375</v>
      </c>
      <c r="C80" s="79"/>
      <c r="D80" s="66">
        <f aca="true" t="shared" si="10" ref="D80:M80">SUM(D74:D79)</f>
        <v>14198801</v>
      </c>
      <c r="E80" s="67">
        <f t="shared" si="10"/>
        <v>39015422</v>
      </c>
      <c r="F80" s="67">
        <f t="shared" si="10"/>
        <v>156310512</v>
      </c>
      <c r="G80" s="67">
        <f t="shared" si="10"/>
        <v>24122000</v>
      </c>
      <c r="H80" s="80">
        <f t="shared" si="10"/>
        <v>233646735</v>
      </c>
      <c r="I80" s="81">
        <f t="shared" si="10"/>
        <v>16317832</v>
      </c>
      <c r="J80" s="82">
        <f t="shared" si="10"/>
        <v>39296393</v>
      </c>
      <c r="K80" s="67">
        <f t="shared" si="10"/>
        <v>137710636</v>
      </c>
      <c r="L80" s="82">
        <f t="shared" si="10"/>
        <v>28588000</v>
      </c>
      <c r="M80" s="80">
        <f t="shared" si="10"/>
        <v>221912861</v>
      </c>
    </row>
    <row r="81" spans="1:13" s="37" customFormat="1" ht="12.75" customHeight="1">
      <c r="A81" s="46"/>
      <c r="B81" s="78" t="s">
        <v>376</v>
      </c>
      <c r="C81" s="79"/>
      <c r="D81" s="66">
        <f aca="true" t="shared" si="11" ref="D81:M81">SUM(D9,D11:D17,D19:D26,D28:D33,D35:D39,D41:D44,D46:D51,D53:D58,D60:D66,D68:D72,D74:D79)</f>
        <v>1848971222</v>
      </c>
      <c r="E81" s="67">
        <f t="shared" si="11"/>
        <v>6129806492</v>
      </c>
      <c r="F81" s="67">
        <f t="shared" si="11"/>
        <v>1549049438</v>
      </c>
      <c r="G81" s="67">
        <f t="shared" si="11"/>
        <v>1412762000</v>
      </c>
      <c r="H81" s="80">
        <f t="shared" si="11"/>
        <v>10940589152</v>
      </c>
      <c r="I81" s="81">
        <f t="shared" si="11"/>
        <v>2562726142</v>
      </c>
      <c r="J81" s="82">
        <f t="shared" si="11"/>
        <v>5499850095</v>
      </c>
      <c r="K81" s="67">
        <f t="shared" si="11"/>
        <v>2878322892</v>
      </c>
      <c r="L81" s="82">
        <f t="shared" si="11"/>
        <v>1085443000</v>
      </c>
      <c r="M81" s="80">
        <f t="shared" si="11"/>
        <v>12026342129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="8" customFormat="1" ht="12.75" customHeight="1"/>
  </sheetData>
  <sheetProtection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378</v>
      </c>
      <c r="C9" s="57" t="s">
        <v>379</v>
      </c>
      <c r="D9" s="58">
        <v>7763210</v>
      </c>
      <c r="E9" s="59">
        <v>1071429</v>
      </c>
      <c r="F9" s="59">
        <v>60597113</v>
      </c>
      <c r="G9" s="59">
        <v>4474000</v>
      </c>
      <c r="H9" s="60">
        <v>73905752</v>
      </c>
      <c r="I9" s="61">
        <v>7114574</v>
      </c>
      <c r="J9" s="62">
        <v>983556</v>
      </c>
      <c r="K9" s="59">
        <v>50291611</v>
      </c>
      <c r="L9" s="62">
        <v>4726000</v>
      </c>
      <c r="M9" s="60">
        <v>63115741</v>
      </c>
    </row>
    <row r="10" spans="1:13" s="8" customFormat="1" ht="12.75">
      <c r="A10" s="24" t="s">
        <v>88</v>
      </c>
      <c r="B10" s="77" t="s">
        <v>380</v>
      </c>
      <c r="C10" s="57" t="s">
        <v>381</v>
      </c>
      <c r="D10" s="58">
        <v>2211461</v>
      </c>
      <c r="E10" s="59">
        <v>4222341</v>
      </c>
      <c r="F10" s="59">
        <v>56782643</v>
      </c>
      <c r="G10" s="59">
        <v>446000</v>
      </c>
      <c r="H10" s="60">
        <v>63662445</v>
      </c>
      <c r="I10" s="61">
        <v>2151140</v>
      </c>
      <c r="J10" s="62">
        <v>2681283</v>
      </c>
      <c r="K10" s="59">
        <v>5916208</v>
      </c>
      <c r="L10" s="62">
        <v>519000</v>
      </c>
      <c r="M10" s="60">
        <v>11267631</v>
      </c>
    </row>
    <row r="11" spans="1:13" s="8" customFormat="1" ht="12.75">
      <c r="A11" s="24" t="s">
        <v>88</v>
      </c>
      <c r="B11" s="77" t="s">
        <v>382</v>
      </c>
      <c r="C11" s="57" t="s">
        <v>383</v>
      </c>
      <c r="D11" s="58">
        <v>13657869</v>
      </c>
      <c r="E11" s="59">
        <v>75676898</v>
      </c>
      <c r="F11" s="59">
        <v>82327938</v>
      </c>
      <c r="G11" s="59">
        <v>10052000</v>
      </c>
      <c r="H11" s="60">
        <v>181714705</v>
      </c>
      <c r="I11" s="61">
        <v>33261907</v>
      </c>
      <c r="J11" s="62">
        <v>-39679113</v>
      </c>
      <c r="K11" s="59">
        <v>113969877</v>
      </c>
      <c r="L11" s="62">
        <v>1418000</v>
      </c>
      <c r="M11" s="60">
        <v>108970671</v>
      </c>
    </row>
    <row r="12" spans="1:13" s="8" customFormat="1" ht="12.75">
      <c r="A12" s="24" t="s">
        <v>88</v>
      </c>
      <c r="B12" s="77" t="s">
        <v>384</v>
      </c>
      <c r="C12" s="57" t="s">
        <v>385</v>
      </c>
      <c r="D12" s="58">
        <v>21851974</v>
      </c>
      <c r="E12" s="59">
        <v>31818216</v>
      </c>
      <c r="F12" s="59">
        <v>40471082</v>
      </c>
      <c r="G12" s="59">
        <v>1806000</v>
      </c>
      <c r="H12" s="60">
        <v>95947272</v>
      </c>
      <c r="I12" s="61">
        <v>16269423</v>
      </c>
      <c r="J12" s="62">
        <v>20529200</v>
      </c>
      <c r="K12" s="59">
        <v>27804881</v>
      </c>
      <c r="L12" s="62">
        <v>363000</v>
      </c>
      <c r="M12" s="60">
        <v>64966504</v>
      </c>
    </row>
    <row r="13" spans="1:13" s="8" customFormat="1" ht="12.75">
      <c r="A13" s="24" t="s">
        <v>88</v>
      </c>
      <c r="B13" s="77" t="s">
        <v>386</v>
      </c>
      <c r="C13" s="57" t="s">
        <v>387</v>
      </c>
      <c r="D13" s="58">
        <v>7730450</v>
      </c>
      <c r="E13" s="59">
        <v>669593</v>
      </c>
      <c r="F13" s="59">
        <v>26915838</v>
      </c>
      <c r="G13" s="59">
        <v>2311000</v>
      </c>
      <c r="H13" s="60">
        <v>37626881</v>
      </c>
      <c r="I13" s="61">
        <v>7009460</v>
      </c>
      <c r="J13" s="62">
        <v>717867</v>
      </c>
      <c r="K13" s="59">
        <v>30432730</v>
      </c>
      <c r="L13" s="62">
        <v>395000</v>
      </c>
      <c r="M13" s="60">
        <v>38555057</v>
      </c>
    </row>
    <row r="14" spans="1:13" s="8" customFormat="1" ht="12.75">
      <c r="A14" s="24" t="s">
        <v>107</v>
      </c>
      <c r="B14" s="77" t="s">
        <v>388</v>
      </c>
      <c r="C14" s="57" t="s">
        <v>389</v>
      </c>
      <c r="D14" s="58">
        <v>0</v>
      </c>
      <c r="E14" s="59">
        <v>47534556</v>
      </c>
      <c r="F14" s="59">
        <v>173305099</v>
      </c>
      <c r="G14" s="59">
        <v>978000</v>
      </c>
      <c r="H14" s="60">
        <v>221817655</v>
      </c>
      <c r="I14" s="61">
        <v>0</v>
      </c>
      <c r="J14" s="62">
        <v>31389874</v>
      </c>
      <c r="K14" s="59">
        <v>257234948</v>
      </c>
      <c r="L14" s="62">
        <v>26317000</v>
      </c>
      <c r="M14" s="60">
        <v>314941822</v>
      </c>
    </row>
    <row r="15" spans="1:13" s="37" customFormat="1" ht="12.75">
      <c r="A15" s="46"/>
      <c r="B15" s="78" t="s">
        <v>390</v>
      </c>
      <c r="C15" s="79"/>
      <c r="D15" s="66">
        <f aca="true" t="shared" si="0" ref="D15:M15">SUM(D9:D14)</f>
        <v>53214964</v>
      </c>
      <c r="E15" s="67">
        <f t="shared" si="0"/>
        <v>160993033</v>
      </c>
      <c r="F15" s="67">
        <f t="shared" si="0"/>
        <v>440399713</v>
      </c>
      <c r="G15" s="67">
        <f t="shared" si="0"/>
        <v>20067000</v>
      </c>
      <c r="H15" s="80">
        <f t="shared" si="0"/>
        <v>674674710</v>
      </c>
      <c r="I15" s="81">
        <f t="shared" si="0"/>
        <v>65806504</v>
      </c>
      <c r="J15" s="82">
        <f t="shared" si="0"/>
        <v>16622667</v>
      </c>
      <c r="K15" s="67">
        <f t="shared" si="0"/>
        <v>485650255</v>
      </c>
      <c r="L15" s="82">
        <f t="shared" si="0"/>
        <v>33738000</v>
      </c>
      <c r="M15" s="80">
        <f t="shared" si="0"/>
        <v>601817426</v>
      </c>
    </row>
    <row r="16" spans="1:13" s="8" customFormat="1" ht="12.75">
      <c r="A16" s="24" t="s">
        <v>88</v>
      </c>
      <c r="B16" s="77" t="s">
        <v>391</v>
      </c>
      <c r="C16" s="57" t="s">
        <v>392</v>
      </c>
      <c r="D16" s="58">
        <v>1743163</v>
      </c>
      <c r="E16" s="59">
        <v>16435408</v>
      </c>
      <c r="F16" s="59">
        <v>19483473</v>
      </c>
      <c r="G16" s="59">
        <v>333000</v>
      </c>
      <c r="H16" s="60">
        <v>37995044</v>
      </c>
      <c r="I16" s="61">
        <v>2689569</v>
      </c>
      <c r="J16" s="62">
        <v>23786652</v>
      </c>
      <c r="K16" s="59">
        <v>25660887</v>
      </c>
      <c r="L16" s="62">
        <v>320000</v>
      </c>
      <c r="M16" s="60">
        <v>52457108</v>
      </c>
    </row>
    <row r="17" spans="1:13" s="8" customFormat="1" ht="12.75">
      <c r="A17" s="24" t="s">
        <v>88</v>
      </c>
      <c r="B17" s="77" t="s">
        <v>393</v>
      </c>
      <c r="C17" s="57" t="s">
        <v>394</v>
      </c>
      <c r="D17" s="58">
        <v>331447</v>
      </c>
      <c r="E17" s="59">
        <v>216176</v>
      </c>
      <c r="F17" s="59">
        <v>23329229</v>
      </c>
      <c r="G17" s="59">
        <v>339000</v>
      </c>
      <c r="H17" s="60">
        <v>24215852</v>
      </c>
      <c r="I17" s="61">
        <v>-1506923</v>
      </c>
      <c r="J17" s="62">
        <v>311561</v>
      </c>
      <c r="K17" s="59">
        <v>19367824</v>
      </c>
      <c r="L17" s="62">
        <v>407000</v>
      </c>
      <c r="M17" s="60">
        <v>18579462</v>
      </c>
    </row>
    <row r="18" spans="1:13" s="8" customFormat="1" ht="12.75">
      <c r="A18" s="24" t="s">
        <v>88</v>
      </c>
      <c r="B18" s="77" t="s">
        <v>395</v>
      </c>
      <c r="C18" s="57" t="s">
        <v>396</v>
      </c>
      <c r="D18" s="58">
        <v>-16222097</v>
      </c>
      <c r="E18" s="59">
        <v>11982678</v>
      </c>
      <c r="F18" s="59">
        <v>412709684</v>
      </c>
      <c r="G18" s="59">
        <v>690000</v>
      </c>
      <c r="H18" s="60">
        <v>409160265</v>
      </c>
      <c r="I18" s="61">
        <v>13090305</v>
      </c>
      <c r="J18" s="62">
        <v>11723492</v>
      </c>
      <c r="K18" s="59">
        <v>103629293</v>
      </c>
      <c r="L18" s="62">
        <v>6294000</v>
      </c>
      <c r="M18" s="60">
        <v>134737090</v>
      </c>
    </row>
    <row r="19" spans="1:13" s="8" customFormat="1" ht="12.75">
      <c r="A19" s="24" t="s">
        <v>88</v>
      </c>
      <c r="B19" s="77" t="s">
        <v>397</v>
      </c>
      <c r="C19" s="57" t="s">
        <v>398</v>
      </c>
      <c r="D19" s="58">
        <v>8361107</v>
      </c>
      <c r="E19" s="59">
        <v>50028118</v>
      </c>
      <c r="F19" s="59">
        <v>-804081</v>
      </c>
      <c r="G19" s="59">
        <v>4400000</v>
      </c>
      <c r="H19" s="60">
        <v>61985144</v>
      </c>
      <c r="I19" s="61">
        <v>11044581</v>
      </c>
      <c r="J19" s="62">
        <v>61466182</v>
      </c>
      <c r="K19" s="59">
        <v>7861091</v>
      </c>
      <c r="L19" s="62">
        <v>838000</v>
      </c>
      <c r="M19" s="60">
        <v>81209854</v>
      </c>
    </row>
    <row r="20" spans="1:13" s="8" customFormat="1" ht="12.75">
      <c r="A20" s="24" t="s">
        <v>107</v>
      </c>
      <c r="B20" s="77" t="s">
        <v>399</v>
      </c>
      <c r="C20" s="57" t="s">
        <v>400</v>
      </c>
      <c r="D20" s="58">
        <v>0</v>
      </c>
      <c r="E20" s="59">
        <v>-1605017</v>
      </c>
      <c r="F20" s="59">
        <v>49050081</v>
      </c>
      <c r="G20" s="59">
        <v>50735000</v>
      </c>
      <c r="H20" s="60">
        <v>98180064</v>
      </c>
      <c r="I20" s="61">
        <v>0</v>
      </c>
      <c r="J20" s="62">
        <v>2088</v>
      </c>
      <c r="K20" s="59">
        <v>183290970</v>
      </c>
      <c r="L20" s="62">
        <v>16109000</v>
      </c>
      <c r="M20" s="60">
        <v>199402058</v>
      </c>
    </row>
    <row r="21" spans="1:13" s="37" customFormat="1" ht="12.75">
      <c r="A21" s="46"/>
      <c r="B21" s="78" t="s">
        <v>401</v>
      </c>
      <c r="C21" s="79"/>
      <c r="D21" s="66">
        <f aca="true" t="shared" si="1" ref="D21:M21">SUM(D16:D20)</f>
        <v>-5786380</v>
      </c>
      <c r="E21" s="67">
        <f t="shared" si="1"/>
        <v>77057363</v>
      </c>
      <c r="F21" s="67">
        <f t="shared" si="1"/>
        <v>503768386</v>
      </c>
      <c r="G21" s="67">
        <f t="shared" si="1"/>
        <v>56497000</v>
      </c>
      <c r="H21" s="80">
        <f t="shared" si="1"/>
        <v>631536369</v>
      </c>
      <c r="I21" s="81">
        <f t="shared" si="1"/>
        <v>25317532</v>
      </c>
      <c r="J21" s="82">
        <f t="shared" si="1"/>
        <v>97289975</v>
      </c>
      <c r="K21" s="67">
        <f t="shared" si="1"/>
        <v>339810065</v>
      </c>
      <c r="L21" s="82">
        <f t="shared" si="1"/>
        <v>23968000</v>
      </c>
      <c r="M21" s="80">
        <f t="shared" si="1"/>
        <v>486385572</v>
      </c>
    </row>
    <row r="22" spans="1:13" s="8" customFormat="1" ht="12.75">
      <c r="A22" s="24" t="s">
        <v>88</v>
      </c>
      <c r="B22" s="77" t="s">
        <v>402</v>
      </c>
      <c r="C22" s="57" t="s">
        <v>403</v>
      </c>
      <c r="D22" s="58">
        <v>543402</v>
      </c>
      <c r="E22" s="59">
        <v>4878204</v>
      </c>
      <c r="F22" s="59">
        <v>87106754</v>
      </c>
      <c r="G22" s="59">
        <v>484000</v>
      </c>
      <c r="H22" s="60">
        <v>93012360</v>
      </c>
      <c r="I22" s="61">
        <v>1030498</v>
      </c>
      <c r="J22" s="62">
        <v>3822033</v>
      </c>
      <c r="K22" s="59">
        <v>33390935</v>
      </c>
      <c r="L22" s="62">
        <v>496000</v>
      </c>
      <c r="M22" s="60">
        <v>38739466</v>
      </c>
    </row>
    <row r="23" spans="1:13" s="8" customFormat="1" ht="12.75">
      <c r="A23" s="24" t="s">
        <v>88</v>
      </c>
      <c r="B23" s="77" t="s">
        <v>404</v>
      </c>
      <c r="C23" s="57" t="s">
        <v>405</v>
      </c>
      <c r="D23" s="58">
        <v>0</v>
      </c>
      <c r="E23" s="59">
        <v>0</v>
      </c>
      <c r="F23" s="59">
        <v>16185286</v>
      </c>
      <c r="G23" s="59">
        <v>407000</v>
      </c>
      <c r="H23" s="60">
        <v>16592286</v>
      </c>
      <c r="I23" s="61">
        <v>0</v>
      </c>
      <c r="J23" s="62">
        <v>0</v>
      </c>
      <c r="K23" s="59">
        <v>14470501</v>
      </c>
      <c r="L23" s="62">
        <v>461000</v>
      </c>
      <c r="M23" s="60">
        <v>14931501</v>
      </c>
    </row>
    <row r="24" spans="1:13" s="8" customFormat="1" ht="12.75">
      <c r="A24" s="24" t="s">
        <v>88</v>
      </c>
      <c r="B24" s="77" t="s">
        <v>406</v>
      </c>
      <c r="C24" s="57" t="s">
        <v>407</v>
      </c>
      <c r="D24" s="58">
        <v>2707374</v>
      </c>
      <c r="E24" s="59">
        <v>1781066</v>
      </c>
      <c r="F24" s="59">
        <v>29769683</v>
      </c>
      <c r="G24" s="59">
        <v>300000</v>
      </c>
      <c r="H24" s="60">
        <v>34558123</v>
      </c>
      <c r="I24" s="61">
        <v>2555400</v>
      </c>
      <c r="J24" s="62">
        <v>1270358</v>
      </c>
      <c r="K24" s="59">
        <v>27301158</v>
      </c>
      <c r="L24" s="62">
        <v>436000</v>
      </c>
      <c r="M24" s="60">
        <v>31562916</v>
      </c>
    </row>
    <row r="25" spans="1:13" s="8" customFormat="1" ht="12.75">
      <c r="A25" s="24" t="s">
        <v>88</v>
      </c>
      <c r="B25" s="77" t="s">
        <v>59</v>
      </c>
      <c r="C25" s="57" t="s">
        <v>60</v>
      </c>
      <c r="D25" s="58">
        <v>73018156</v>
      </c>
      <c r="E25" s="59">
        <v>264099232</v>
      </c>
      <c r="F25" s="59">
        <v>211987645</v>
      </c>
      <c r="G25" s="59">
        <v>109698000</v>
      </c>
      <c r="H25" s="60">
        <v>658803033</v>
      </c>
      <c r="I25" s="61">
        <v>68453649</v>
      </c>
      <c r="J25" s="62">
        <v>220337405</v>
      </c>
      <c r="K25" s="59">
        <v>-26878456</v>
      </c>
      <c r="L25" s="62">
        <v>183188000</v>
      </c>
      <c r="M25" s="60">
        <v>445100598</v>
      </c>
    </row>
    <row r="26" spans="1:13" s="8" customFormat="1" ht="12.75">
      <c r="A26" s="24" t="s">
        <v>88</v>
      </c>
      <c r="B26" s="77" t="s">
        <v>408</v>
      </c>
      <c r="C26" s="57" t="s">
        <v>409</v>
      </c>
      <c r="D26" s="58">
        <v>2920758</v>
      </c>
      <c r="E26" s="59">
        <v>1461423</v>
      </c>
      <c r="F26" s="59">
        <v>97344172</v>
      </c>
      <c r="G26" s="59">
        <v>457000</v>
      </c>
      <c r="H26" s="60">
        <v>102183353</v>
      </c>
      <c r="I26" s="61">
        <v>4567875</v>
      </c>
      <c r="J26" s="62">
        <v>1442616</v>
      </c>
      <c r="K26" s="59">
        <v>62151694</v>
      </c>
      <c r="L26" s="62">
        <v>514000</v>
      </c>
      <c r="M26" s="60">
        <v>68676185</v>
      </c>
    </row>
    <row r="27" spans="1:13" s="8" customFormat="1" ht="12.75">
      <c r="A27" s="24" t="s">
        <v>107</v>
      </c>
      <c r="B27" s="77" t="s">
        <v>410</v>
      </c>
      <c r="C27" s="57" t="s">
        <v>411</v>
      </c>
      <c r="D27" s="58">
        <v>0</v>
      </c>
      <c r="E27" s="59">
        <v>0</v>
      </c>
      <c r="F27" s="59">
        <v>113826663</v>
      </c>
      <c r="G27" s="59">
        <v>23903000</v>
      </c>
      <c r="H27" s="60">
        <v>137729663</v>
      </c>
      <c r="I27" s="61">
        <v>0</v>
      </c>
      <c r="J27" s="62">
        <v>17597067</v>
      </c>
      <c r="K27" s="59">
        <v>117997091</v>
      </c>
      <c r="L27" s="62">
        <v>22933000</v>
      </c>
      <c r="M27" s="60">
        <v>158527158</v>
      </c>
    </row>
    <row r="28" spans="1:13" s="37" customFormat="1" ht="12.75">
      <c r="A28" s="46"/>
      <c r="B28" s="78" t="s">
        <v>412</v>
      </c>
      <c r="C28" s="79"/>
      <c r="D28" s="66">
        <f aca="true" t="shared" si="2" ref="D28:M28">SUM(D22:D27)</f>
        <v>79189690</v>
      </c>
      <c r="E28" s="67">
        <f t="shared" si="2"/>
        <v>272219925</v>
      </c>
      <c r="F28" s="67">
        <f t="shared" si="2"/>
        <v>556220203</v>
      </c>
      <c r="G28" s="67">
        <f t="shared" si="2"/>
        <v>135249000</v>
      </c>
      <c r="H28" s="80">
        <f t="shared" si="2"/>
        <v>1042878818</v>
      </c>
      <c r="I28" s="81">
        <f t="shared" si="2"/>
        <v>76607422</v>
      </c>
      <c r="J28" s="82">
        <f t="shared" si="2"/>
        <v>244469479</v>
      </c>
      <c r="K28" s="67">
        <f t="shared" si="2"/>
        <v>228432923</v>
      </c>
      <c r="L28" s="82">
        <f t="shared" si="2"/>
        <v>208028000</v>
      </c>
      <c r="M28" s="80">
        <f t="shared" si="2"/>
        <v>757537824</v>
      </c>
    </row>
    <row r="29" spans="1:13" s="8" customFormat="1" ht="12.75">
      <c r="A29" s="24" t="s">
        <v>88</v>
      </c>
      <c r="B29" s="77" t="s">
        <v>413</v>
      </c>
      <c r="C29" s="57" t="s">
        <v>414</v>
      </c>
      <c r="D29" s="58">
        <v>66600461</v>
      </c>
      <c r="E29" s="59">
        <v>25533451</v>
      </c>
      <c r="F29" s="59">
        <v>6587863</v>
      </c>
      <c r="G29" s="59">
        <v>820000</v>
      </c>
      <c r="H29" s="60">
        <v>99541775</v>
      </c>
      <c r="I29" s="61">
        <v>5194256</v>
      </c>
      <c r="J29" s="62">
        <v>15283088</v>
      </c>
      <c r="K29" s="59">
        <v>5088226</v>
      </c>
      <c r="L29" s="62">
        <v>446000</v>
      </c>
      <c r="M29" s="60">
        <v>26011570</v>
      </c>
    </row>
    <row r="30" spans="1:13" s="8" customFormat="1" ht="12.75">
      <c r="A30" s="24" t="s">
        <v>88</v>
      </c>
      <c r="B30" s="77" t="s">
        <v>415</v>
      </c>
      <c r="C30" s="57" t="s">
        <v>416</v>
      </c>
      <c r="D30" s="58">
        <v>7795460</v>
      </c>
      <c r="E30" s="59">
        <v>55060374</v>
      </c>
      <c r="F30" s="59">
        <v>16380633</v>
      </c>
      <c r="G30" s="59">
        <v>7106000</v>
      </c>
      <c r="H30" s="60">
        <v>86342467</v>
      </c>
      <c r="I30" s="61">
        <v>0</v>
      </c>
      <c r="J30" s="62">
        <v>0</v>
      </c>
      <c r="K30" s="59">
        <v>-5811000</v>
      </c>
      <c r="L30" s="62">
        <v>5811000</v>
      </c>
      <c r="M30" s="60">
        <v>0</v>
      </c>
    </row>
    <row r="31" spans="1:13" s="8" customFormat="1" ht="12.75">
      <c r="A31" s="24" t="s">
        <v>88</v>
      </c>
      <c r="B31" s="77" t="s">
        <v>417</v>
      </c>
      <c r="C31" s="57" t="s">
        <v>418</v>
      </c>
      <c r="D31" s="58">
        <v>0</v>
      </c>
      <c r="E31" s="59">
        <v>0</v>
      </c>
      <c r="F31" s="59">
        <v>-329000</v>
      </c>
      <c r="G31" s="59">
        <v>329000</v>
      </c>
      <c r="H31" s="60">
        <v>0</v>
      </c>
      <c r="I31" s="61">
        <v>1709915</v>
      </c>
      <c r="J31" s="62">
        <v>16235908</v>
      </c>
      <c r="K31" s="59">
        <v>34323365</v>
      </c>
      <c r="L31" s="62">
        <v>340000</v>
      </c>
      <c r="M31" s="60">
        <v>52609188</v>
      </c>
    </row>
    <row r="32" spans="1:13" s="8" customFormat="1" ht="12.75">
      <c r="A32" s="24" t="s">
        <v>88</v>
      </c>
      <c r="B32" s="77" t="s">
        <v>419</v>
      </c>
      <c r="C32" s="57" t="s">
        <v>420</v>
      </c>
      <c r="D32" s="58">
        <v>8160466</v>
      </c>
      <c r="E32" s="59">
        <v>37175101</v>
      </c>
      <c r="F32" s="59">
        <v>18467914</v>
      </c>
      <c r="G32" s="59">
        <v>479000</v>
      </c>
      <c r="H32" s="60">
        <v>64282481</v>
      </c>
      <c r="I32" s="61">
        <v>7390325</v>
      </c>
      <c r="J32" s="62">
        <v>32621204</v>
      </c>
      <c r="K32" s="59">
        <v>21135166</v>
      </c>
      <c r="L32" s="62">
        <v>451000</v>
      </c>
      <c r="M32" s="60">
        <v>61597695</v>
      </c>
    </row>
    <row r="33" spans="1:13" s="8" customFormat="1" ht="12.75">
      <c r="A33" s="24" t="s">
        <v>88</v>
      </c>
      <c r="B33" s="77" t="s">
        <v>421</v>
      </c>
      <c r="C33" s="57" t="s">
        <v>422</v>
      </c>
      <c r="D33" s="58">
        <v>5676567</v>
      </c>
      <c r="E33" s="59">
        <v>23250971</v>
      </c>
      <c r="F33" s="59">
        <v>16708425</v>
      </c>
      <c r="G33" s="59">
        <v>2825000</v>
      </c>
      <c r="H33" s="60">
        <v>48460963</v>
      </c>
      <c r="I33" s="61">
        <v>8006776</v>
      </c>
      <c r="J33" s="62">
        <v>21768677</v>
      </c>
      <c r="K33" s="59">
        <v>4411171</v>
      </c>
      <c r="L33" s="62">
        <v>337000</v>
      </c>
      <c r="M33" s="60">
        <v>34523624</v>
      </c>
    </row>
    <row r="34" spans="1:13" s="8" customFormat="1" ht="12.75">
      <c r="A34" s="24" t="s">
        <v>88</v>
      </c>
      <c r="B34" s="77" t="s">
        <v>423</v>
      </c>
      <c r="C34" s="57" t="s">
        <v>424</v>
      </c>
      <c r="D34" s="58">
        <v>0</v>
      </c>
      <c r="E34" s="59">
        <v>0</v>
      </c>
      <c r="F34" s="59">
        <v>-13870000</v>
      </c>
      <c r="G34" s="59">
        <v>13870000</v>
      </c>
      <c r="H34" s="60">
        <v>0</v>
      </c>
      <c r="I34" s="61">
        <v>8456331</v>
      </c>
      <c r="J34" s="62">
        <v>97316078</v>
      </c>
      <c r="K34" s="59">
        <v>147414371</v>
      </c>
      <c r="L34" s="62">
        <v>3605000</v>
      </c>
      <c r="M34" s="60">
        <v>256791780</v>
      </c>
    </row>
    <row r="35" spans="1:13" s="8" customFormat="1" ht="12.75">
      <c r="A35" s="24" t="s">
        <v>107</v>
      </c>
      <c r="B35" s="77" t="s">
        <v>425</v>
      </c>
      <c r="C35" s="57" t="s">
        <v>426</v>
      </c>
      <c r="D35" s="58">
        <v>0</v>
      </c>
      <c r="E35" s="59">
        <v>244793</v>
      </c>
      <c r="F35" s="59">
        <v>37741591</v>
      </c>
      <c r="G35" s="59">
        <v>300000</v>
      </c>
      <c r="H35" s="60">
        <v>38286384</v>
      </c>
      <c r="I35" s="61">
        <v>0</v>
      </c>
      <c r="J35" s="62">
        <v>354313</v>
      </c>
      <c r="K35" s="59">
        <v>29074578</v>
      </c>
      <c r="L35" s="62">
        <v>300000</v>
      </c>
      <c r="M35" s="60">
        <v>29728891</v>
      </c>
    </row>
    <row r="36" spans="1:13" s="37" customFormat="1" ht="12.75">
      <c r="A36" s="46"/>
      <c r="B36" s="78" t="s">
        <v>427</v>
      </c>
      <c r="C36" s="79"/>
      <c r="D36" s="66">
        <f aca="true" t="shared" si="3" ref="D36:M36">SUM(D29:D35)</f>
        <v>88232954</v>
      </c>
      <c r="E36" s="67">
        <f t="shared" si="3"/>
        <v>141264690</v>
      </c>
      <c r="F36" s="67">
        <f t="shared" si="3"/>
        <v>81687426</v>
      </c>
      <c r="G36" s="67">
        <f t="shared" si="3"/>
        <v>25729000</v>
      </c>
      <c r="H36" s="80">
        <f t="shared" si="3"/>
        <v>336914070</v>
      </c>
      <c r="I36" s="81">
        <f t="shared" si="3"/>
        <v>30757603</v>
      </c>
      <c r="J36" s="82">
        <f t="shared" si="3"/>
        <v>183579268</v>
      </c>
      <c r="K36" s="67">
        <f t="shared" si="3"/>
        <v>235635877</v>
      </c>
      <c r="L36" s="82">
        <f t="shared" si="3"/>
        <v>11290000</v>
      </c>
      <c r="M36" s="80">
        <f t="shared" si="3"/>
        <v>461262748</v>
      </c>
    </row>
    <row r="37" spans="1:13" s="8" customFormat="1" ht="12.75">
      <c r="A37" s="24" t="s">
        <v>88</v>
      </c>
      <c r="B37" s="77" t="s">
        <v>428</v>
      </c>
      <c r="C37" s="57" t="s">
        <v>429</v>
      </c>
      <c r="D37" s="58">
        <v>9018806</v>
      </c>
      <c r="E37" s="59">
        <v>7040760</v>
      </c>
      <c r="F37" s="59">
        <v>151814</v>
      </c>
      <c r="G37" s="59">
        <v>347000</v>
      </c>
      <c r="H37" s="60">
        <v>16558380</v>
      </c>
      <c r="I37" s="61">
        <v>32250670</v>
      </c>
      <c r="J37" s="62">
        <v>10647246</v>
      </c>
      <c r="K37" s="59">
        <v>3891880</v>
      </c>
      <c r="L37" s="62">
        <v>383000</v>
      </c>
      <c r="M37" s="60">
        <v>47172796</v>
      </c>
    </row>
    <row r="38" spans="1:13" s="8" customFormat="1" ht="12.75">
      <c r="A38" s="24" t="s">
        <v>88</v>
      </c>
      <c r="B38" s="77" t="s">
        <v>430</v>
      </c>
      <c r="C38" s="57" t="s">
        <v>431</v>
      </c>
      <c r="D38" s="58">
        <v>5665926</v>
      </c>
      <c r="E38" s="59">
        <v>18902425</v>
      </c>
      <c r="F38" s="59">
        <v>55249838</v>
      </c>
      <c r="G38" s="59">
        <v>2449000</v>
      </c>
      <c r="H38" s="60">
        <v>82267189</v>
      </c>
      <c r="I38" s="61">
        <v>4848461</v>
      </c>
      <c r="J38" s="62">
        <v>15996074</v>
      </c>
      <c r="K38" s="59">
        <v>51354681</v>
      </c>
      <c r="L38" s="62">
        <v>356000</v>
      </c>
      <c r="M38" s="60">
        <v>72555216</v>
      </c>
    </row>
    <row r="39" spans="1:13" s="8" customFormat="1" ht="12.75">
      <c r="A39" s="24" t="s">
        <v>88</v>
      </c>
      <c r="B39" s="77" t="s">
        <v>432</v>
      </c>
      <c r="C39" s="57" t="s">
        <v>433</v>
      </c>
      <c r="D39" s="58">
        <v>7958487</v>
      </c>
      <c r="E39" s="59">
        <v>0</v>
      </c>
      <c r="F39" s="59">
        <v>67189911</v>
      </c>
      <c r="G39" s="59">
        <v>320000</v>
      </c>
      <c r="H39" s="60">
        <v>75468398</v>
      </c>
      <c r="I39" s="61">
        <v>7460364</v>
      </c>
      <c r="J39" s="62">
        <v>0</v>
      </c>
      <c r="K39" s="59">
        <v>57179299</v>
      </c>
      <c r="L39" s="62">
        <v>619000</v>
      </c>
      <c r="M39" s="60">
        <v>65258663</v>
      </c>
    </row>
    <row r="40" spans="1:13" s="8" customFormat="1" ht="12.75">
      <c r="A40" s="24" t="s">
        <v>88</v>
      </c>
      <c r="B40" s="77" t="s">
        <v>434</v>
      </c>
      <c r="C40" s="57" t="s">
        <v>435</v>
      </c>
      <c r="D40" s="58">
        <v>0</v>
      </c>
      <c r="E40" s="59">
        <v>0</v>
      </c>
      <c r="F40" s="59">
        <v>-300000</v>
      </c>
      <c r="G40" s="59">
        <v>300000</v>
      </c>
      <c r="H40" s="60">
        <v>0</v>
      </c>
      <c r="I40" s="61">
        <v>2487713</v>
      </c>
      <c r="J40" s="62">
        <v>786563</v>
      </c>
      <c r="K40" s="59">
        <v>19034170</v>
      </c>
      <c r="L40" s="62">
        <v>316000</v>
      </c>
      <c r="M40" s="60">
        <v>22624446</v>
      </c>
    </row>
    <row r="41" spans="1:13" s="8" customFormat="1" ht="12.75">
      <c r="A41" s="24" t="s">
        <v>88</v>
      </c>
      <c r="B41" s="77" t="s">
        <v>436</v>
      </c>
      <c r="C41" s="57" t="s">
        <v>437</v>
      </c>
      <c r="D41" s="58">
        <v>17491236</v>
      </c>
      <c r="E41" s="59">
        <v>4118726</v>
      </c>
      <c r="F41" s="59">
        <v>65935524</v>
      </c>
      <c r="G41" s="59">
        <v>2120000</v>
      </c>
      <c r="H41" s="60">
        <v>89665486</v>
      </c>
      <c r="I41" s="61">
        <v>11067504</v>
      </c>
      <c r="J41" s="62">
        <v>1458339</v>
      </c>
      <c r="K41" s="59">
        <v>87963022</v>
      </c>
      <c r="L41" s="62">
        <v>25210000</v>
      </c>
      <c r="M41" s="60">
        <v>125698865</v>
      </c>
    </row>
    <row r="42" spans="1:13" s="8" customFormat="1" ht="12.75">
      <c r="A42" s="24" t="s">
        <v>107</v>
      </c>
      <c r="B42" s="77" t="s">
        <v>438</v>
      </c>
      <c r="C42" s="57" t="s">
        <v>439</v>
      </c>
      <c r="D42" s="58">
        <v>0</v>
      </c>
      <c r="E42" s="59">
        <v>22333657</v>
      </c>
      <c r="F42" s="59">
        <v>5699783</v>
      </c>
      <c r="G42" s="59">
        <v>581000</v>
      </c>
      <c r="H42" s="60">
        <v>28614440</v>
      </c>
      <c r="I42" s="61">
        <v>0</v>
      </c>
      <c r="J42" s="62">
        <v>14269522</v>
      </c>
      <c r="K42" s="59">
        <v>247582739</v>
      </c>
      <c r="L42" s="62">
        <v>25540000</v>
      </c>
      <c r="M42" s="60">
        <v>287392261</v>
      </c>
    </row>
    <row r="43" spans="1:13" s="37" customFormat="1" ht="12.75">
      <c r="A43" s="46"/>
      <c r="B43" s="78" t="s">
        <v>440</v>
      </c>
      <c r="C43" s="79"/>
      <c r="D43" s="66">
        <f aca="true" t="shared" si="4" ref="D43:M43">SUM(D37:D42)</f>
        <v>40134455</v>
      </c>
      <c r="E43" s="67">
        <f t="shared" si="4"/>
        <v>52395568</v>
      </c>
      <c r="F43" s="67">
        <f t="shared" si="4"/>
        <v>193926870</v>
      </c>
      <c r="G43" s="67">
        <f t="shared" si="4"/>
        <v>6117000</v>
      </c>
      <c r="H43" s="80">
        <f t="shared" si="4"/>
        <v>292573893</v>
      </c>
      <c r="I43" s="81">
        <f t="shared" si="4"/>
        <v>58114712</v>
      </c>
      <c r="J43" s="82">
        <f t="shared" si="4"/>
        <v>43157744</v>
      </c>
      <c r="K43" s="67">
        <f t="shared" si="4"/>
        <v>467005791</v>
      </c>
      <c r="L43" s="82">
        <f t="shared" si="4"/>
        <v>52424000</v>
      </c>
      <c r="M43" s="80">
        <f t="shared" si="4"/>
        <v>620702247</v>
      </c>
    </row>
    <row r="44" spans="1:13" s="37" customFormat="1" ht="12.75">
      <c r="A44" s="46"/>
      <c r="B44" s="78" t="s">
        <v>441</v>
      </c>
      <c r="C44" s="79"/>
      <c r="D44" s="66">
        <f aca="true" t="shared" si="5" ref="D44:M44">SUM(D9:D14,D16:D20,D22:D27,D29:D35,D37:D42)</f>
        <v>254985683</v>
      </c>
      <c r="E44" s="67">
        <f t="shared" si="5"/>
        <v>703930579</v>
      </c>
      <c r="F44" s="67">
        <f t="shared" si="5"/>
        <v>1776002598</v>
      </c>
      <c r="G44" s="67">
        <f t="shared" si="5"/>
        <v>243659000</v>
      </c>
      <c r="H44" s="80">
        <f t="shared" si="5"/>
        <v>2978577860</v>
      </c>
      <c r="I44" s="81">
        <f t="shared" si="5"/>
        <v>256603773</v>
      </c>
      <c r="J44" s="82">
        <f t="shared" si="5"/>
        <v>585119133</v>
      </c>
      <c r="K44" s="67">
        <f t="shared" si="5"/>
        <v>1756534911</v>
      </c>
      <c r="L44" s="82">
        <f t="shared" si="5"/>
        <v>329448000</v>
      </c>
      <c r="M44" s="80">
        <f t="shared" si="5"/>
        <v>2927705817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443</v>
      </c>
      <c r="C9" s="57" t="s">
        <v>444</v>
      </c>
      <c r="D9" s="58">
        <v>1508420</v>
      </c>
      <c r="E9" s="59">
        <v>12571822</v>
      </c>
      <c r="F9" s="59">
        <v>53845732</v>
      </c>
      <c r="G9" s="59">
        <v>8367000</v>
      </c>
      <c r="H9" s="60">
        <v>76292974</v>
      </c>
      <c r="I9" s="61">
        <v>1278142</v>
      </c>
      <c r="J9" s="62">
        <v>8306657</v>
      </c>
      <c r="K9" s="59">
        <v>-3486251</v>
      </c>
      <c r="L9" s="62">
        <v>9381000</v>
      </c>
      <c r="M9" s="60">
        <v>15479548</v>
      </c>
    </row>
    <row r="10" spans="1:13" s="8" customFormat="1" ht="12.75">
      <c r="A10" s="24" t="s">
        <v>88</v>
      </c>
      <c r="B10" s="77" t="s">
        <v>445</v>
      </c>
      <c r="C10" s="57" t="s">
        <v>446</v>
      </c>
      <c r="D10" s="58">
        <v>20534140</v>
      </c>
      <c r="E10" s="59">
        <v>69996984</v>
      </c>
      <c r="F10" s="59">
        <v>36298152</v>
      </c>
      <c r="G10" s="59">
        <v>7221000</v>
      </c>
      <c r="H10" s="60">
        <v>134050276</v>
      </c>
      <c r="I10" s="61">
        <v>16658044</v>
      </c>
      <c r="J10" s="62">
        <v>54965786</v>
      </c>
      <c r="K10" s="59">
        <v>17160450</v>
      </c>
      <c r="L10" s="62">
        <v>343000</v>
      </c>
      <c r="M10" s="60">
        <v>89127280</v>
      </c>
    </row>
    <row r="11" spans="1:13" s="8" customFormat="1" ht="12.75">
      <c r="A11" s="24" t="s">
        <v>88</v>
      </c>
      <c r="B11" s="77" t="s">
        <v>447</v>
      </c>
      <c r="C11" s="57" t="s">
        <v>448</v>
      </c>
      <c r="D11" s="58">
        <v>10267790</v>
      </c>
      <c r="E11" s="59">
        <v>29518918</v>
      </c>
      <c r="F11" s="59">
        <v>48049353</v>
      </c>
      <c r="G11" s="59">
        <v>704000</v>
      </c>
      <c r="H11" s="60">
        <v>88540061</v>
      </c>
      <c r="I11" s="61">
        <v>9474918</v>
      </c>
      <c r="J11" s="62">
        <v>28936807</v>
      </c>
      <c r="K11" s="59">
        <v>12260512</v>
      </c>
      <c r="L11" s="62">
        <v>872000</v>
      </c>
      <c r="M11" s="60">
        <v>51544237</v>
      </c>
    </row>
    <row r="12" spans="1:13" s="8" customFormat="1" ht="12.75">
      <c r="A12" s="24" t="s">
        <v>88</v>
      </c>
      <c r="B12" s="77" t="s">
        <v>449</v>
      </c>
      <c r="C12" s="57" t="s">
        <v>450</v>
      </c>
      <c r="D12" s="58">
        <v>7005920</v>
      </c>
      <c r="E12" s="59">
        <v>23556904</v>
      </c>
      <c r="F12" s="59">
        <v>43406939</v>
      </c>
      <c r="G12" s="59">
        <v>6005000</v>
      </c>
      <c r="H12" s="60">
        <v>79974763</v>
      </c>
      <c r="I12" s="61">
        <v>5278997</v>
      </c>
      <c r="J12" s="62">
        <v>28865036</v>
      </c>
      <c r="K12" s="59">
        <v>54116265</v>
      </c>
      <c r="L12" s="62">
        <v>2272000</v>
      </c>
      <c r="M12" s="60">
        <v>90532298</v>
      </c>
    </row>
    <row r="13" spans="1:13" s="8" customFormat="1" ht="12.75">
      <c r="A13" s="24" t="s">
        <v>88</v>
      </c>
      <c r="B13" s="77" t="s">
        <v>451</v>
      </c>
      <c r="C13" s="57" t="s">
        <v>452</v>
      </c>
      <c r="D13" s="58">
        <v>6868116</v>
      </c>
      <c r="E13" s="59">
        <v>49027007</v>
      </c>
      <c r="F13" s="59">
        <v>7360613</v>
      </c>
      <c r="G13" s="59">
        <v>352000</v>
      </c>
      <c r="H13" s="60">
        <v>63607736</v>
      </c>
      <c r="I13" s="61">
        <v>12645602</v>
      </c>
      <c r="J13" s="62">
        <v>64707725</v>
      </c>
      <c r="K13" s="59">
        <v>28227246</v>
      </c>
      <c r="L13" s="62">
        <v>857000</v>
      </c>
      <c r="M13" s="60">
        <v>106437573</v>
      </c>
    </row>
    <row r="14" spans="1:13" s="8" customFormat="1" ht="12.75">
      <c r="A14" s="24" t="s">
        <v>88</v>
      </c>
      <c r="B14" s="77" t="s">
        <v>453</v>
      </c>
      <c r="C14" s="57" t="s">
        <v>454</v>
      </c>
      <c r="D14" s="58">
        <v>3393441</v>
      </c>
      <c r="E14" s="59">
        <v>19401823</v>
      </c>
      <c r="F14" s="59">
        <v>17538079</v>
      </c>
      <c r="G14" s="59">
        <v>2431000</v>
      </c>
      <c r="H14" s="60">
        <v>42764343</v>
      </c>
      <c r="I14" s="61">
        <v>2363655</v>
      </c>
      <c r="J14" s="62">
        <v>17451724</v>
      </c>
      <c r="K14" s="59">
        <v>18761627</v>
      </c>
      <c r="L14" s="62">
        <v>431000</v>
      </c>
      <c r="M14" s="60">
        <v>39008006</v>
      </c>
    </row>
    <row r="15" spans="1:13" s="8" customFormat="1" ht="12.75">
      <c r="A15" s="24" t="s">
        <v>88</v>
      </c>
      <c r="B15" s="77" t="s">
        <v>61</v>
      </c>
      <c r="C15" s="57" t="s">
        <v>62</v>
      </c>
      <c r="D15" s="58">
        <v>47348718</v>
      </c>
      <c r="E15" s="59">
        <v>218856217</v>
      </c>
      <c r="F15" s="59">
        <v>115587563</v>
      </c>
      <c r="G15" s="59">
        <v>643000</v>
      </c>
      <c r="H15" s="60">
        <v>382435498</v>
      </c>
      <c r="I15" s="61">
        <v>33534771</v>
      </c>
      <c r="J15" s="62">
        <v>219350091</v>
      </c>
      <c r="K15" s="59">
        <v>60225923</v>
      </c>
      <c r="L15" s="62">
        <v>17621000</v>
      </c>
      <c r="M15" s="60">
        <v>330731785</v>
      </c>
    </row>
    <row r="16" spans="1:13" s="8" customFormat="1" ht="12.75">
      <c r="A16" s="24" t="s">
        <v>107</v>
      </c>
      <c r="B16" s="77" t="s">
        <v>455</v>
      </c>
      <c r="C16" s="57" t="s">
        <v>456</v>
      </c>
      <c r="D16" s="58">
        <v>0</v>
      </c>
      <c r="E16" s="59">
        <v>67607</v>
      </c>
      <c r="F16" s="59">
        <v>73468909</v>
      </c>
      <c r="G16" s="59">
        <v>803000</v>
      </c>
      <c r="H16" s="60">
        <v>74339516</v>
      </c>
      <c r="I16" s="61">
        <v>0</v>
      </c>
      <c r="J16" s="62">
        <v>333385</v>
      </c>
      <c r="K16" s="59">
        <v>87764914</v>
      </c>
      <c r="L16" s="62">
        <v>2476000</v>
      </c>
      <c r="M16" s="60">
        <v>90574299</v>
      </c>
    </row>
    <row r="17" spans="1:13" s="37" customFormat="1" ht="12.75">
      <c r="A17" s="46"/>
      <c r="B17" s="78" t="s">
        <v>457</v>
      </c>
      <c r="C17" s="79"/>
      <c r="D17" s="66">
        <f aca="true" t="shared" si="0" ref="D17:M17">SUM(D9:D16)</f>
        <v>96926545</v>
      </c>
      <c r="E17" s="67">
        <f t="shared" si="0"/>
        <v>422997282</v>
      </c>
      <c r="F17" s="67">
        <f t="shared" si="0"/>
        <v>395555340</v>
      </c>
      <c r="G17" s="67">
        <f t="shared" si="0"/>
        <v>26526000</v>
      </c>
      <c r="H17" s="80">
        <f t="shared" si="0"/>
        <v>942005167</v>
      </c>
      <c r="I17" s="81">
        <f t="shared" si="0"/>
        <v>81234129</v>
      </c>
      <c r="J17" s="82">
        <f t="shared" si="0"/>
        <v>422917211</v>
      </c>
      <c r="K17" s="67">
        <f t="shared" si="0"/>
        <v>275030686</v>
      </c>
      <c r="L17" s="82">
        <f t="shared" si="0"/>
        <v>34253000</v>
      </c>
      <c r="M17" s="80">
        <f t="shared" si="0"/>
        <v>813435026</v>
      </c>
    </row>
    <row r="18" spans="1:13" s="8" customFormat="1" ht="12.75">
      <c r="A18" s="24" t="s">
        <v>88</v>
      </c>
      <c r="B18" s="77" t="s">
        <v>458</v>
      </c>
      <c r="C18" s="57" t="s">
        <v>459</v>
      </c>
      <c r="D18" s="58">
        <v>85343005</v>
      </c>
      <c r="E18" s="59">
        <v>276088283</v>
      </c>
      <c r="F18" s="59">
        <v>166831159</v>
      </c>
      <c r="G18" s="59">
        <v>5631000</v>
      </c>
      <c r="H18" s="60">
        <v>533893447</v>
      </c>
      <c r="I18" s="61">
        <v>1713435</v>
      </c>
      <c r="J18" s="62">
        <v>30818283</v>
      </c>
      <c r="K18" s="59">
        <v>9334549</v>
      </c>
      <c r="L18" s="62">
        <v>782000</v>
      </c>
      <c r="M18" s="60">
        <v>42648267</v>
      </c>
    </row>
    <row r="19" spans="1:13" s="8" customFormat="1" ht="12.75">
      <c r="A19" s="24" t="s">
        <v>88</v>
      </c>
      <c r="B19" s="77" t="s">
        <v>63</v>
      </c>
      <c r="C19" s="57" t="s">
        <v>64</v>
      </c>
      <c r="D19" s="58">
        <v>91869113</v>
      </c>
      <c r="E19" s="59">
        <v>298732181</v>
      </c>
      <c r="F19" s="59">
        <v>98133735</v>
      </c>
      <c r="G19" s="59">
        <v>8685000</v>
      </c>
      <c r="H19" s="60">
        <v>497420029</v>
      </c>
      <c r="I19" s="61">
        <v>82022089</v>
      </c>
      <c r="J19" s="62">
        <v>275916919</v>
      </c>
      <c r="K19" s="59">
        <v>31410283</v>
      </c>
      <c r="L19" s="62">
        <v>734000</v>
      </c>
      <c r="M19" s="60">
        <v>390083291</v>
      </c>
    </row>
    <row r="20" spans="1:13" s="8" customFormat="1" ht="12.75">
      <c r="A20" s="24" t="s">
        <v>88</v>
      </c>
      <c r="B20" s="77" t="s">
        <v>65</v>
      </c>
      <c r="C20" s="57" t="s">
        <v>66</v>
      </c>
      <c r="D20" s="58">
        <v>77338689</v>
      </c>
      <c r="E20" s="59">
        <v>183745018</v>
      </c>
      <c r="F20" s="59">
        <v>34622062</v>
      </c>
      <c r="G20" s="59">
        <v>9875000</v>
      </c>
      <c r="H20" s="60">
        <v>305580769</v>
      </c>
      <c r="I20" s="61">
        <v>71007114</v>
      </c>
      <c r="J20" s="62">
        <v>161418051</v>
      </c>
      <c r="K20" s="59">
        <v>61702258</v>
      </c>
      <c r="L20" s="62">
        <v>512000</v>
      </c>
      <c r="M20" s="60">
        <v>294639423</v>
      </c>
    </row>
    <row r="21" spans="1:13" s="8" customFormat="1" ht="12.75">
      <c r="A21" s="24" t="s">
        <v>88</v>
      </c>
      <c r="B21" s="77" t="s">
        <v>460</v>
      </c>
      <c r="C21" s="57" t="s">
        <v>461</v>
      </c>
      <c r="D21" s="58">
        <v>6852291</v>
      </c>
      <c r="E21" s="59">
        <v>20804399</v>
      </c>
      <c r="F21" s="59">
        <v>16766059</v>
      </c>
      <c r="G21" s="59">
        <v>326000</v>
      </c>
      <c r="H21" s="60">
        <v>44748749</v>
      </c>
      <c r="I21" s="61">
        <v>13457668</v>
      </c>
      <c r="J21" s="62">
        <v>15338527</v>
      </c>
      <c r="K21" s="59">
        <v>5756830</v>
      </c>
      <c r="L21" s="62">
        <v>371000</v>
      </c>
      <c r="M21" s="60">
        <v>34924025</v>
      </c>
    </row>
    <row r="22" spans="1:13" s="8" customFormat="1" ht="12.75">
      <c r="A22" s="24" t="s">
        <v>88</v>
      </c>
      <c r="B22" s="77" t="s">
        <v>462</v>
      </c>
      <c r="C22" s="57" t="s">
        <v>463</v>
      </c>
      <c r="D22" s="58">
        <v>9708308</v>
      </c>
      <c r="E22" s="59">
        <v>26012154</v>
      </c>
      <c r="F22" s="59">
        <v>75147145</v>
      </c>
      <c r="G22" s="59">
        <v>34685000</v>
      </c>
      <c r="H22" s="60">
        <v>145552607</v>
      </c>
      <c r="I22" s="61">
        <v>66895435</v>
      </c>
      <c r="J22" s="62">
        <v>8881197</v>
      </c>
      <c r="K22" s="59">
        <v>10531844</v>
      </c>
      <c r="L22" s="62">
        <v>3627000</v>
      </c>
      <c r="M22" s="60">
        <v>89935476</v>
      </c>
    </row>
    <row r="23" spans="1:13" s="8" customFormat="1" ht="12.75">
      <c r="A23" s="24" t="s">
        <v>88</v>
      </c>
      <c r="B23" s="77" t="s">
        <v>464</v>
      </c>
      <c r="C23" s="57" t="s">
        <v>465</v>
      </c>
      <c r="D23" s="58">
        <v>4253725</v>
      </c>
      <c r="E23" s="59">
        <v>14285216</v>
      </c>
      <c r="F23" s="59">
        <v>89189869</v>
      </c>
      <c r="G23" s="59">
        <v>4727000</v>
      </c>
      <c r="H23" s="60">
        <v>112455810</v>
      </c>
      <c r="I23" s="61">
        <v>3398820</v>
      </c>
      <c r="J23" s="62">
        <v>7704298</v>
      </c>
      <c r="K23" s="59">
        <v>2686714</v>
      </c>
      <c r="L23" s="62">
        <v>4772000</v>
      </c>
      <c r="M23" s="60">
        <v>18561832</v>
      </c>
    </row>
    <row r="24" spans="1:13" s="8" customFormat="1" ht="12.75">
      <c r="A24" s="24" t="s">
        <v>107</v>
      </c>
      <c r="B24" s="77" t="s">
        <v>466</v>
      </c>
      <c r="C24" s="57" t="s">
        <v>467</v>
      </c>
      <c r="D24" s="58">
        <v>0</v>
      </c>
      <c r="E24" s="59">
        <v>0</v>
      </c>
      <c r="F24" s="59">
        <v>90021561</v>
      </c>
      <c r="G24" s="59">
        <v>684000</v>
      </c>
      <c r="H24" s="60">
        <v>90705561</v>
      </c>
      <c r="I24" s="61">
        <v>0</v>
      </c>
      <c r="J24" s="62">
        <v>0</v>
      </c>
      <c r="K24" s="59">
        <v>91335577</v>
      </c>
      <c r="L24" s="62">
        <v>636000</v>
      </c>
      <c r="M24" s="60">
        <v>91971577</v>
      </c>
    </row>
    <row r="25" spans="1:13" s="37" customFormat="1" ht="12.75">
      <c r="A25" s="46"/>
      <c r="B25" s="78" t="s">
        <v>468</v>
      </c>
      <c r="C25" s="79"/>
      <c r="D25" s="66">
        <f aca="true" t="shared" si="1" ref="D25:M25">SUM(D18:D24)</f>
        <v>275365131</v>
      </c>
      <c r="E25" s="67">
        <f t="shared" si="1"/>
        <v>819667251</v>
      </c>
      <c r="F25" s="67">
        <f t="shared" si="1"/>
        <v>570711590</v>
      </c>
      <c r="G25" s="67">
        <f t="shared" si="1"/>
        <v>64613000</v>
      </c>
      <c r="H25" s="80">
        <f t="shared" si="1"/>
        <v>1730356972</v>
      </c>
      <c r="I25" s="81">
        <f t="shared" si="1"/>
        <v>238494561</v>
      </c>
      <c r="J25" s="82">
        <f t="shared" si="1"/>
        <v>500077275</v>
      </c>
      <c r="K25" s="67">
        <f t="shared" si="1"/>
        <v>212758055</v>
      </c>
      <c r="L25" s="82">
        <f t="shared" si="1"/>
        <v>11434000</v>
      </c>
      <c r="M25" s="80">
        <f t="shared" si="1"/>
        <v>962763891</v>
      </c>
    </row>
    <row r="26" spans="1:13" s="8" customFormat="1" ht="12.75">
      <c r="A26" s="24" t="s">
        <v>88</v>
      </c>
      <c r="B26" s="77" t="s">
        <v>469</v>
      </c>
      <c r="C26" s="57" t="s">
        <v>470</v>
      </c>
      <c r="D26" s="58">
        <v>296036</v>
      </c>
      <c r="E26" s="59">
        <v>43903223</v>
      </c>
      <c r="F26" s="59">
        <v>38251250</v>
      </c>
      <c r="G26" s="59">
        <v>402000</v>
      </c>
      <c r="H26" s="60">
        <v>82852509</v>
      </c>
      <c r="I26" s="61">
        <v>-502662</v>
      </c>
      <c r="J26" s="62">
        <v>43734836</v>
      </c>
      <c r="K26" s="59">
        <v>29901804</v>
      </c>
      <c r="L26" s="62">
        <v>497000</v>
      </c>
      <c r="M26" s="60">
        <v>73630978</v>
      </c>
    </row>
    <row r="27" spans="1:13" s="8" customFormat="1" ht="12.75">
      <c r="A27" s="24" t="s">
        <v>88</v>
      </c>
      <c r="B27" s="77" t="s">
        <v>67</v>
      </c>
      <c r="C27" s="57" t="s">
        <v>68</v>
      </c>
      <c r="D27" s="58">
        <v>94182774</v>
      </c>
      <c r="E27" s="59">
        <v>221348315</v>
      </c>
      <c r="F27" s="59">
        <v>59022246</v>
      </c>
      <c r="G27" s="59">
        <v>143397000</v>
      </c>
      <c r="H27" s="60">
        <v>517950335</v>
      </c>
      <c r="I27" s="61">
        <v>84341953</v>
      </c>
      <c r="J27" s="62">
        <v>210351464</v>
      </c>
      <c r="K27" s="59">
        <v>-66954145</v>
      </c>
      <c r="L27" s="62">
        <v>165711000</v>
      </c>
      <c r="M27" s="60">
        <v>393450272</v>
      </c>
    </row>
    <row r="28" spans="1:13" s="8" customFormat="1" ht="12.75">
      <c r="A28" s="24" t="s">
        <v>88</v>
      </c>
      <c r="B28" s="77" t="s">
        <v>471</v>
      </c>
      <c r="C28" s="57" t="s">
        <v>472</v>
      </c>
      <c r="D28" s="58">
        <v>6118395</v>
      </c>
      <c r="E28" s="59">
        <v>38204576</v>
      </c>
      <c r="F28" s="59">
        <v>9392210</v>
      </c>
      <c r="G28" s="59">
        <v>17930000</v>
      </c>
      <c r="H28" s="60">
        <v>71645181</v>
      </c>
      <c r="I28" s="61">
        <v>3574173</v>
      </c>
      <c r="J28" s="62">
        <v>25152593</v>
      </c>
      <c r="K28" s="59">
        <v>-14511924</v>
      </c>
      <c r="L28" s="62">
        <v>19420000</v>
      </c>
      <c r="M28" s="60">
        <v>33634842</v>
      </c>
    </row>
    <row r="29" spans="1:13" s="8" customFormat="1" ht="12.75">
      <c r="A29" s="24" t="s">
        <v>88</v>
      </c>
      <c r="B29" s="77" t="s">
        <v>473</v>
      </c>
      <c r="C29" s="57" t="s">
        <v>474</v>
      </c>
      <c r="D29" s="58">
        <v>22243958</v>
      </c>
      <c r="E29" s="59">
        <v>19823418</v>
      </c>
      <c r="F29" s="59">
        <v>28721025</v>
      </c>
      <c r="G29" s="59">
        <v>55483000</v>
      </c>
      <c r="H29" s="60">
        <v>126271401</v>
      </c>
      <c r="I29" s="61">
        <v>26303723</v>
      </c>
      <c r="J29" s="62">
        <v>23997814</v>
      </c>
      <c r="K29" s="59">
        <v>-7545225</v>
      </c>
      <c r="L29" s="62">
        <v>35103000</v>
      </c>
      <c r="M29" s="60">
        <v>77859312</v>
      </c>
    </row>
    <row r="30" spans="1:13" s="8" customFormat="1" ht="12.75">
      <c r="A30" s="24" t="s">
        <v>88</v>
      </c>
      <c r="B30" s="77" t="s">
        <v>475</v>
      </c>
      <c r="C30" s="57" t="s">
        <v>476</v>
      </c>
      <c r="D30" s="58">
        <v>13717337</v>
      </c>
      <c r="E30" s="59">
        <v>10274433</v>
      </c>
      <c r="F30" s="59">
        <v>112677693</v>
      </c>
      <c r="G30" s="59">
        <v>46965000</v>
      </c>
      <c r="H30" s="60">
        <v>183634463</v>
      </c>
      <c r="I30" s="61">
        <v>3342124</v>
      </c>
      <c r="J30" s="62">
        <v>13253581</v>
      </c>
      <c r="K30" s="59">
        <v>2040552</v>
      </c>
      <c r="L30" s="62">
        <v>24641000</v>
      </c>
      <c r="M30" s="60">
        <v>43277257</v>
      </c>
    </row>
    <row r="31" spans="1:13" s="8" customFormat="1" ht="12.75">
      <c r="A31" s="24" t="s">
        <v>107</v>
      </c>
      <c r="B31" s="77" t="s">
        <v>477</v>
      </c>
      <c r="C31" s="57" t="s">
        <v>478</v>
      </c>
      <c r="D31" s="58">
        <v>0</v>
      </c>
      <c r="E31" s="59">
        <v>0</v>
      </c>
      <c r="F31" s="59">
        <v>55443079</v>
      </c>
      <c r="G31" s="59">
        <v>572000</v>
      </c>
      <c r="H31" s="60">
        <v>56015079</v>
      </c>
      <c r="I31" s="61">
        <v>0</v>
      </c>
      <c r="J31" s="62">
        <v>0</v>
      </c>
      <c r="K31" s="59">
        <v>54708180</v>
      </c>
      <c r="L31" s="62">
        <v>866000</v>
      </c>
      <c r="M31" s="60">
        <v>55574180</v>
      </c>
    </row>
    <row r="32" spans="1:13" s="37" customFormat="1" ht="12.75">
      <c r="A32" s="46"/>
      <c r="B32" s="78" t="s">
        <v>479</v>
      </c>
      <c r="C32" s="79"/>
      <c r="D32" s="66">
        <f aca="true" t="shared" si="2" ref="D32:M32">SUM(D26:D31)</f>
        <v>136558500</v>
      </c>
      <c r="E32" s="67">
        <f t="shared" si="2"/>
        <v>333553965</v>
      </c>
      <c r="F32" s="67">
        <f t="shared" si="2"/>
        <v>303507503</v>
      </c>
      <c r="G32" s="67">
        <f t="shared" si="2"/>
        <v>264749000</v>
      </c>
      <c r="H32" s="80">
        <f t="shared" si="2"/>
        <v>1038368968</v>
      </c>
      <c r="I32" s="81">
        <f t="shared" si="2"/>
        <v>117059311</v>
      </c>
      <c r="J32" s="82">
        <f t="shared" si="2"/>
        <v>316490288</v>
      </c>
      <c r="K32" s="67">
        <f t="shared" si="2"/>
        <v>-2360758</v>
      </c>
      <c r="L32" s="82">
        <f t="shared" si="2"/>
        <v>246238000</v>
      </c>
      <c r="M32" s="80">
        <f t="shared" si="2"/>
        <v>677426841</v>
      </c>
    </row>
    <row r="33" spans="1:13" s="37" customFormat="1" ht="12.75">
      <c r="A33" s="46"/>
      <c r="B33" s="78" t="s">
        <v>480</v>
      </c>
      <c r="C33" s="79"/>
      <c r="D33" s="66">
        <f aca="true" t="shared" si="3" ref="D33:M33">SUM(D9:D16,D18:D24,D26:D31)</f>
        <v>508850176</v>
      </c>
      <c r="E33" s="67">
        <f t="shared" si="3"/>
        <v>1576218498</v>
      </c>
      <c r="F33" s="67">
        <f t="shared" si="3"/>
        <v>1269774433</v>
      </c>
      <c r="G33" s="67">
        <f t="shared" si="3"/>
        <v>355888000</v>
      </c>
      <c r="H33" s="80">
        <f t="shared" si="3"/>
        <v>3710731107</v>
      </c>
      <c r="I33" s="81">
        <f t="shared" si="3"/>
        <v>436788001</v>
      </c>
      <c r="J33" s="82">
        <f t="shared" si="3"/>
        <v>1239484774</v>
      </c>
      <c r="K33" s="67">
        <f t="shared" si="3"/>
        <v>485427983</v>
      </c>
      <c r="L33" s="82">
        <f t="shared" si="3"/>
        <v>291925000</v>
      </c>
      <c r="M33" s="80">
        <f t="shared" si="3"/>
        <v>2453625758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lgdbsql</dc:creator>
  <cp:keywords/>
  <dc:description/>
  <cp:lastModifiedBy>Elsabe Rossouw</cp:lastModifiedBy>
  <cp:lastPrinted>2016-05-12T10:15:33Z</cp:lastPrinted>
  <dcterms:created xsi:type="dcterms:W3CDTF">2016-05-05T18:53:33Z</dcterms:created>
  <dcterms:modified xsi:type="dcterms:W3CDTF">2016-05-12T10:15:42Z</dcterms:modified>
  <cp:category/>
  <cp:version/>
  <cp:contentType/>
  <cp:contentStatus/>
</cp:coreProperties>
</file>